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8.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5.xml" ContentType="application/vnd.openxmlformats-officedocument.spreadsheetml.chartsheet+xml"/>
  <Override PartName="/xl/worksheets/sheet11.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12.xml" ContentType="application/vnd.openxmlformats-officedocument.spreadsheetml.worksheet+xml"/>
  <Override PartName="/xl/chartsheets/sheet8.xml" ContentType="application/vnd.openxmlformats-officedocument.spreadsheetml.chartsheet+xml"/>
  <Override PartName="/xl/worksheets/sheet13.xml" ContentType="application/vnd.openxmlformats-officedocument.spreadsheetml.worksheet+xml"/>
  <Override PartName="/xl/chartsheets/sheet9.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chartsheets/sheet20.xml" ContentType="application/vnd.openxmlformats-officedocument.spreadsheetml.chartsheet+xml"/>
  <Override PartName="/xl/chartsheets/sheet21.xml" ContentType="application/vnd.openxmlformats-officedocument.spreadsheetml.chartsheet+xml"/>
  <Override PartName="/xl/chartsheets/sheet22.xml" ContentType="application/vnd.openxmlformats-officedocument.spreadsheetml.chartsheet+xml"/>
  <Override PartName="/xl/chartsheets/sheet23.xml" ContentType="application/vnd.openxmlformats-officedocument.spreadsheetml.chartsheet+xml"/>
  <Override PartName="/xl/chartsheets/sheet24.xml" ContentType="application/vnd.openxmlformats-officedocument.spreadsheetml.chartsheet+xml"/>
  <Override PartName="/xl/chartsheets/sheet25.xml" ContentType="application/vnd.openxmlformats-officedocument.spreadsheetml.chartsheet+xml"/>
  <Override PartName="/xl/chartsheets/sheet26.xml" ContentType="application/vnd.openxmlformats-officedocument.spreadsheetml.chartsheet+xml"/>
  <Override PartName="/xl/chartsheets/sheet27.xml" ContentType="application/vnd.openxmlformats-officedocument.spreadsheetml.chartsheet+xml"/>
  <Override PartName="/xl/chartsheets/sheet28.xml" ContentType="application/vnd.openxmlformats-officedocument.spreadsheetml.chartsheet+xml"/>
  <Override PartName="/xl/chartsheets/sheet29.xml" ContentType="application/vnd.openxmlformats-officedocument.spreadsheetml.chartsheet+xml"/>
  <Override PartName="/xl/chartsheets/sheet30.xml" ContentType="application/vnd.openxmlformats-officedocument.spreadsheetml.chartsheet+xml"/>
  <Override PartName="/xl/chartsheets/sheet31.xml" ContentType="application/vnd.openxmlformats-officedocument.spreadsheetml.chartsheet+xml"/>
  <Override PartName="/xl/chartsheets/sheet32.xml" ContentType="application/vnd.openxmlformats-officedocument.spreadsheetml.chartsheet+xml"/>
  <Override PartName="/xl/chartsheets/sheet33.xml" ContentType="application/vnd.openxmlformats-officedocument.spreadsheetml.chartsheet+xml"/>
  <Override PartName="/xl/chartsheets/sheet34.xml" ContentType="application/vnd.openxmlformats-officedocument.spreadsheetml.chartsheet+xml"/>
  <Override PartName="/xl/chartsheets/sheet35.xml" ContentType="application/vnd.openxmlformats-officedocument.spreadsheetml.chartsheet+xml"/>
  <Override PartName="/xl/chartsheets/sheet36.xml" ContentType="application/vnd.openxmlformats-officedocument.spreadsheetml.chartsheet+xml"/>
  <Override PartName="/xl/chartsheets/sheet37.xml" ContentType="application/vnd.openxmlformats-officedocument.spreadsheetml.chartsheet+xml"/>
  <Override PartName="/xl/chartsheets/sheet38.xml" ContentType="application/vnd.openxmlformats-officedocument.spreadsheetml.chartsheet+xml"/>
  <Override PartName="/xl/chartsheets/sheet39.xml" ContentType="application/vnd.openxmlformats-officedocument.spreadsheetml.chartsheet+xml"/>
  <Override PartName="/xl/chartsheets/sheet40.xml" ContentType="application/vnd.openxmlformats-officedocument.spreadsheetml.chart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comments1.xml" ContentType="application/vnd.openxmlformats-officedocument.spreadsheetml.comments+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xml"/>
  <Override PartName="/xl/charts/chart11.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5.xml" ContentType="application/vnd.openxmlformats-officedocument.drawingml.chart+xml"/>
  <Override PartName="/xl/theme/themeOverride7.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6.xml" ContentType="application/vnd.openxmlformats-officedocument.drawingml.chart+xml"/>
  <Override PartName="/xl/theme/themeOverride8.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7.xml" ContentType="application/vnd.openxmlformats-officedocument.drawingml.chart+xml"/>
  <Override PartName="/xl/theme/themeOverride9.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8.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9.xml" ContentType="application/vnd.openxmlformats-officedocument.drawingml.chart+xml"/>
  <Override PartName="/xl/theme/themeOverride10.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20.xml" ContentType="application/vnd.openxmlformats-officedocument.drawingml.chart+xml"/>
  <Override PartName="/xl/theme/themeOverride11.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21.xml" ContentType="application/vnd.openxmlformats-officedocument.drawingml.chart+xml"/>
  <Override PartName="/xl/theme/themeOverride12.xml" ContentType="application/vnd.openxmlformats-officedocument.themeOverride+xml"/>
  <Override PartName="/xl/drawings/drawing32.xml" ContentType="application/vnd.openxmlformats-officedocument.drawingml.chartshapes+xml"/>
  <Override PartName="/xl/drawings/drawing33.xml" ContentType="application/vnd.openxmlformats-officedocument.drawing+xml"/>
  <Override PartName="/xl/charts/chart22.xml" ContentType="application/vnd.openxmlformats-officedocument.drawingml.chart+xml"/>
  <Override PartName="/xl/theme/themeOverride13.xml" ContentType="application/vnd.openxmlformats-officedocument.themeOverride+xml"/>
  <Override PartName="/xl/drawings/drawing34.xml" ContentType="application/vnd.openxmlformats-officedocument.drawingml.chartshapes+xml"/>
  <Override PartName="/xl/drawings/drawing35.xml" ContentType="application/vnd.openxmlformats-officedocument.drawing+xml"/>
  <Override PartName="/xl/charts/chart23.xml" ContentType="application/vnd.openxmlformats-officedocument.drawingml.chart+xml"/>
  <Override PartName="/xl/theme/themeOverride14.xml" ContentType="application/vnd.openxmlformats-officedocument.themeOverride+xml"/>
  <Override PartName="/xl/drawings/drawing36.xml" ContentType="application/vnd.openxmlformats-officedocument.drawingml.chartshapes+xml"/>
  <Override PartName="/xl/drawings/drawing37.xml" ContentType="application/vnd.openxmlformats-officedocument.drawing+xml"/>
  <Override PartName="/xl/charts/chart24.xml" ContentType="application/vnd.openxmlformats-officedocument.drawingml.chart+xml"/>
  <Override PartName="/xl/theme/themeOverride15.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5.xml" ContentType="application/vnd.openxmlformats-officedocument.drawingml.chart+xml"/>
  <Override PartName="/xl/theme/themeOverride16.xml" ContentType="application/vnd.openxmlformats-officedocument.themeOverride+xml"/>
  <Override PartName="/xl/drawings/drawing40.xml" ContentType="application/vnd.openxmlformats-officedocument.drawingml.chartshapes+xml"/>
  <Override PartName="/xl/drawings/drawing41.xml" ContentType="application/vnd.openxmlformats-officedocument.drawing+xml"/>
  <Override PartName="/xl/charts/chart26.xml" ContentType="application/vnd.openxmlformats-officedocument.drawingml.chart+xml"/>
  <Override PartName="/xl/theme/themeOverride17.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7.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8.xml" ContentType="application/vnd.openxmlformats-officedocument.drawingml.chart+xml"/>
  <Override PartName="/xl/drawings/drawing46.xml" ContentType="application/vnd.openxmlformats-officedocument.drawing+xml"/>
  <Override PartName="/xl/charts/chart29.xml" ContentType="application/vnd.openxmlformats-officedocument.drawingml.chart+xml"/>
  <Override PartName="/xl/drawings/drawing47.xml" ContentType="application/vnd.openxmlformats-officedocument.drawing+xml"/>
  <Override PartName="/xl/charts/chart30.xml" ContentType="application/vnd.openxmlformats-officedocument.drawingml.chart+xml"/>
  <Override PartName="/xl/drawings/drawing48.xml" ContentType="application/vnd.openxmlformats-officedocument.drawing+xml"/>
  <Override PartName="/xl/charts/chart31.xml" ContentType="application/vnd.openxmlformats-officedocument.drawingml.chart+xml"/>
  <Override PartName="/xl/drawings/drawing49.xml" ContentType="application/vnd.openxmlformats-officedocument.drawing+xml"/>
  <Override PartName="/xl/charts/chart32.xml" ContentType="application/vnd.openxmlformats-officedocument.drawingml.chart+xml"/>
  <Override PartName="/xl/drawings/drawing50.xml" ContentType="application/vnd.openxmlformats-officedocument.drawing+xml"/>
  <Override PartName="/xl/charts/chart33.xml" ContentType="application/vnd.openxmlformats-officedocument.drawingml.chart+xml"/>
  <Override PartName="/xl/theme/themeOverride18.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theme/themeOverride19.xml" ContentType="application/vnd.openxmlformats-officedocument.themeOverride+xml"/>
  <Override PartName="/xl/drawings/drawing52.xml" ContentType="application/vnd.openxmlformats-officedocument.drawingml.chartshapes+xml"/>
  <Override PartName="/xl/drawings/drawing53.xml" ContentType="application/vnd.openxmlformats-officedocument.drawing+xml"/>
  <Override PartName="/xl/charts/chart35.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36.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37.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8.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39.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40.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41.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42.xml" ContentType="application/vnd.openxmlformats-officedocument.drawingml.chart+xml"/>
  <Override PartName="/xl/drawings/drawing68.xml" ContentType="application/vnd.openxmlformats-officedocument.drawing+xml"/>
  <Override PartName="/xl/charts/chart43.xml" ContentType="application/vnd.openxmlformats-officedocument.drawingml.chart+xml"/>
  <Override PartName="/xl/drawings/drawing69.xml" ContentType="application/vnd.openxmlformats-officedocument.drawingml.chartshapes+xml"/>
  <Override PartName="/xl/drawings/drawing70.xml" ContentType="application/vnd.openxmlformats-officedocument.drawing+xml"/>
  <Override PartName="/xl/charts/chart44.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45.xml" ContentType="application/vnd.openxmlformats-officedocument.drawingml.chart+xml"/>
  <Override PartName="/xl/drawings/drawing7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721"/>
  <workbookPr showInkAnnotation="0" autoCompressPictures="0"/>
  <bookViews>
    <workbookView xWindow="3540" yWindow="780" windowWidth="29820" windowHeight="24280" tabRatio="767" activeTab="1"/>
  </bookViews>
  <sheets>
    <sheet name="Tables" sheetId="145" r:id="rId1"/>
    <sheet name="Table1" sheetId="26" r:id="rId2"/>
    <sheet name="Table2" sheetId="77" r:id="rId3"/>
    <sheet name="Table3" sheetId="108" r:id="rId4"/>
    <sheet name="Table4" sheetId="103" r:id="rId5"/>
    <sheet name="datatable4" sheetId="102" r:id="rId6"/>
    <sheet name="Figures" sheetId="144" r:id="rId7"/>
    <sheet name="Figure1a" sheetId="65" r:id="rId8"/>
    <sheet name="Figure1b" sheetId="66" r:id="rId9"/>
    <sheet name="DataFig1" sheetId="34" r:id="rId10"/>
    <sheet name="Figure2a" sheetId="74" r:id="rId11"/>
    <sheet name="Figure2b" sheetId="76" r:id="rId12"/>
    <sheet name="DataFig2" sheetId="73" r:id="rId13"/>
    <sheet name="DataFig2-extra" sheetId="107" r:id="rId14"/>
    <sheet name="Figure3" sheetId="120" r:id="rId15"/>
    <sheet name="DataFig3" sheetId="113" r:id="rId16"/>
    <sheet name="Figure4a" sheetId="82" r:id="rId17"/>
    <sheet name="Figure4b" sheetId="80" r:id="rId18"/>
    <sheet name="DataFig4" sheetId="81" r:id="rId19"/>
    <sheet name="Figure5" sheetId="88" r:id="rId20"/>
    <sheet name="DataFig5" sheetId="84" r:id="rId21"/>
    <sheet name="Figure 6" sheetId="119" r:id="rId22"/>
    <sheet name="DataFig6" sheetId="69" r:id="rId23"/>
    <sheet name="Tables(slides)" sheetId="147" r:id="rId24"/>
    <sheet name="Table2slide1" sheetId="106" r:id="rId25"/>
    <sheet name="Table2slide2" sheetId="101" r:id="rId26"/>
    <sheet name="Table2slide3" sheetId="140" r:id="rId27"/>
    <sheet name="Table4slide" sheetId="104" r:id="rId28"/>
    <sheet name="Table4slide2" sheetId="121" r:id="rId29"/>
    <sheet name="Table-wealthtaxbrackets-sup" sheetId="112" r:id="rId30"/>
    <sheet name="Figures(slides)" sheetId="146" r:id="rId31"/>
    <sheet name="Figure1a-slide" sheetId="63" r:id="rId32"/>
    <sheet name="Figure1a-slide2" sheetId="70" r:id="rId33"/>
    <sheet name="Figure1b-slide" sheetId="64" r:id="rId34"/>
    <sheet name="Figure1sup-slide" sheetId="1" r:id="rId35"/>
    <sheet name="Figure2a-slide" sheetId="72" r:id="rId36"/>
    <sheet name="Figure2a-slide2" sheetId="93" r:id="rId37"/>
    <sheet name="Figure2a-slide3" sheetId="130" r:id="rId38"/>
    <sheet name="Figure2-slide4" sheetId="92" r:id="rId39"/>
    <sheet name="Figure2a-sup1" sheetId="138" r:id="rId40"/>
    <sheet name="Figure2a-sup2" sheetId="139" r:id="rId41"/>
    <sheet name="Figure2-slide1" sheetId="91" r:id="rId42"/>
    <sheet name="Figure2-slide2" sheetId="90" r:id="rId43"/>
    <sheet name="Figure3-slide" sheetId="116" r:id="rId44"/>
    <sheet name="Figure3-slide1" sheetId="135" r:id="rId45"/>
    <sheet name="Figure3-slide2" sheetId="134" r:id="rId46"/>
    <sheet name="Figure3-slide3" sheetId="136" r:id="rId47"/>
    <sheet name="Figure3-slide-sup1" sheetId="129" r:id="rId48"/>
    <sheet name="Figure3-slide-sup2" sheetId="124" r:id="rId49"/>
    <sheet name="Figure4a-slide" sheetId="132" r:id="rId50"/>
    <sheet name="Figure4b-slide" sheetId="133" r:id="rId51"/>
    <sheet name="Figure5-slide" sheetId="118" r:id="rId52"/>
    <sheet name="Figure5-slide0" sheetId="87" r:id="rId53"/>
    <sheet name="Figure5-slide1" sheetId="85" r:id="rId54"/>
    <sheet name="Figure5-sup1" sheetId="86" r:id="rId55"/>
    <sheet name="Figure5-sup2" sheetId="96" r:id="rId56"/>
    <sheet name="Figure5-sup3" sheetId="122" r:id="rId57"/>
    <sheet name="Figure5-sup4" sheetId="123" r:id="rId58"/>
    <sheet name="Figure6-slide1" sheetId="97" r:id="rId59"/>
    <sheet name="Figure6-slide2" sheetId="79" r:id="rId60"/>
    <sheet name="Figure6-slide3" sheetId="110" r:id="rId61"/>
    <sheet name="Figure6-slide4" sheetId="99" r:id="rId62"/>
    <sheet name="Suppl. data" sheetId="148" r:id="rId63"/>
    <sheet name="Estates-SCF" sheetId="57" r:id="rId64"/>
    <sheet name="AAArate" sheetId="115" r:id="rId65"/>
    <sheet name="Estates1976" sheetId="100" r:id="rId66"/>
  </sheets>
  <externalReferences>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s>
  <definedNames>
    <definedName name="A2298668K">[1]AustralianNA2!$DF$1:$DF$10,[1]AustralianNA2!$DF$12:$DF$244</definedName>
    <definedName name="A2302665R_Latest">[1]AustralianNA!$CB$243</definedName>
    <definedName name="A2302667V">[1]AustralianNA!$CD$1:$CD$10,[1]AustralianNA!$CD$11:$CD$243</definedName>
    <definedName name="A2303329W_Latest">[1]AustralianNA!$S$244</definedName>
    <definedName name="A2303331J">[1]AustralianNA!$T$1:$T$10,[1]AustralianNA!$T$12:$T$244</definedName>
    <definedName name="A2303331J_Data">[1]AustralianNA!$T$12:$T$244</definedName>
    <definedName name="A2303331J_Latest">[1]AustralianNA!$T$244</definedName>
    <definedName name="A2303335T">[1]AustralianNA!$V$1:$V$10,[1]AustralianNA!$V$12:$V$244</definedName>
    <definedName name="A2303335T_Data">[1]AustralianNA!$V$12:$V$244</definedName>
    <definedName name="A2303335T_Latest">[1]AustralianNA!$V$244</definedName>
    <definedName name="A2303337W">[1]AustralianNA!$W$1:$W$10,[1]AustralianNA!$W$12:$W$244</definedName>
    <definedName name="A2303337W_Data">[1]AustralianNA!$W$12:$W$244</definedName>
    <definedName name="A2303339A">[1]AustralianNA!$X$1:$X$10,[1]AustralianNA!$X$12:$X$244</definedName>
    <definedName name="A2303339A_Data">[1]AustralianNA!$X$12:$X$244</definedName>
    <definedName name="A2303339A_Latest">[1]AustralianNA!$X$244</definedName>
    <definedName name="A2303341L">[1]AustralianNA!$Y$1:$Y$10,[1]AustralianNA!$Y$12:$Y$244</definedName>
    <definedName name="A2303341L_Latest">[1]AustralianNA!$Y$244</definedName>
    <definedName name="A2303345W">[1]AustralianNA!$AA$1:$AA$10,[1]AustralianNA!$AA$12:$AA$244</definedName>
    <definedName name="A2303345W_Data">[1]AustralianNA!$AA$12:$AA$244</definedName>
    <definedName name="A2303347A">[1]AustralianNA!$AB$1:$AB$10,[1]AustralianNA!$AB$12:$AB$244</definedName>
    <definedName name="A2303347A_Data">[1]AustralianNA!$AB$12:$AB$244</definedName>
    <definedName name="A2303347A_Latest">[1]AustralianNA!$AB$244</definedName>
    <definedName name="A2303349F_Data">[1]AustralianNA!$AC$12:$AC$244</definedName>
    <definedName name="A2303349F_Latest">[1]AustralianNA!$AC$244</definedName>
    <definedName name="A2303351T">[1]AustralianNA!$AD$1:$AD$10,[1]AustralianNA!$AD$12:$AD$244</definedName>
    <definedName name="A2303351T_Latest">[1]AustralianNA!$AD$244</definedName>
    <definedName name="A2303353W">[1]AustralianNA!$AE$1:$AE$10,[1]AustralianNA!$AE$12:$AE$244</definedName>
    <definedName name="A2303353W_Data">[1]AustralianNA!$AE$12:$AE$244</definedName>
    <definedName name="A2303353W_Latest">[1]AustralianNA!$AE$244</definedName>
    <definedName name="A2303355A_Data">[1]AustralianNA!$AG$107:$AG$244</definedName>
    <definedName name="A2303355A_Latest">[1]AustralianNA!$AG$244</definedName>
    <definedName name="A2303357F">[1]AustralianNA!$AH$1:$AH$10,[1]AustralianNA!$AH$107:$AH$244</definedName>
    <definedName name="A2303357F_Latest">[1]AustralianNA!$AH$244</definedName>
    <definedName name="A2303359K">[1]AustralianNA!$AI$1:$AI$10,[1]AustralianNA!$AI$11:$AI$244</definedName>
    <definedName name="A2303359K_Data">[1]AustralianNA!$AI$11:$AI$244</definedName>
    <definedName name="A2303359K_Latest">[1]AustralianNA!$AI$244</definedName>
    <definedName name="A2303363A">[1]AustralianNA!$AK$1:$AK$10,[1]AustralianNA!$AK$11:$AK$244</definedName>
    <definedName name="A2303363A_Data">[1]AustralianNA!$AK$11:$AK$244</definedName>
    <definedName name="A2303363A_Latest">[1]AustralianNA!$AK$244</definedName>
    <definedName name="A2303365F">[1]AustralianNA!$AL$1:$AL$10,[1]AustralianNA!$AL$11:$AL$244</definedName>
    <definedName name="A2303365F_Data">[1]AustralianNA!$AL$11:$AL$244</definedName>
    <definedName name="A2303365F_Latest">[1]AustralianNA!$AL$244</definedName>
    <definedName name="A2303367K">[1]AustralianNA!$AM$1:$AM$10,[1]AustralianNA!$AM$11:$AM$244</definedName>
    <definedName name="A2303367K_Data">[1]AustralianNA!$AM$11:$AM$244</definedName>
    <definedName name="A2303367K_Latest">[1]AustralianNA!$AM$244</definedName>
    <definedName name="A2303369R">[1]AustralianNA!$AN$1:$AN$10,[1]AustralianNA!$AN$11:$AN$244</definedName>
    <definedName name="A2303369R_Data">[1]AustralianNA!$AN$11:$AN$244</definedName>
    <definedName name="A2303369R_Latest">[1]AustralianNA!$AN$244</definedName>
    <definedName name="A2303373F">[1]AustralianNA!$AP$1:$AP$10,[1]AustralianNA!$AP$11:$AP$244</definedName>
    <definedName name="A2303373F_Data">[1]AustralianNA!$AP$11:$AP$244</definedName>
    <definedName name="A2303373F_Latest">[1]AustralianNA!$AP$244</definedName>
    <definedName name="A2303375K">[1]AustralianNA!$AQ$1:$AQ$10,[1]AustralianNA!$AQ$11:$AQ$244</definedName>
    <definedName name="A2303375K_Data">[1]AustralianNA!$AQ$11:$AQ$244</definedName>
    <definedName name="A2303375K_Latest">[1]AustralianNA!$AQ$244</definedName>
    <definedName name="A2303377R">[1]AustralianNA!$AR$1:$AR$10,[1]AustralianNA!$AR$11:$AR$244</definedName>
    <definedName name="A2303377R_Data">[1]AustralianNA!$AR$11:$AR$244</definedName>
    <definedName name="A2303377R_Latest">[1]AustralianNA!$AR$244</definedName>
    <definedName name="A2303379V">[1]AustralianNA!$AS$1:$AS$10,[1]AustralianNA!$AS$11:$AS$244</definedName>
    <definedName name="A2303379V_Data">[1]AustralianNA!$AS$11:$AS$244</definedName>
    <definedName name="A2303379V_Latest">[1]AustralianNA!$AS$244</definedName>
    <definedName name="A2303381F">[1]AustralianNA!$AT$1:$AT$10,[1]AustralianNA!$AT$11:$AT$244</definedName>
    <definedName name="A2303381F_Data">[1]AustralianNA!$AT$11:$AT$244</definedName>
    <definedName name="A2303381F_Latest">[1]AustralianNA!$AT$244</definedName>
    <definedName name="A2303383K">[1]AustralianNA!$AU$1:$AU$10,[1]AustralianNA!$AU$11:$AU$244</definedName>
    <definedName name="A2303383K_Data">[1]AustralianNA!$AU$11:$AU$244</definedName>
    <definedName name="A2303383K_Latest">[1]AustralianNA!$AU$244</definedName>
    <definedName name="A2303385R">[1]AustralianNA!$AW$1:$AW$10,[1]AustralianNA!$AW$108:$AW$244</definedName>
    <definedName name="A2303385R_Data">[1]AustralianNA!$AW$108:$AW$244</definedName>
    <definedName name="A2303385R_Latest">[1]AustralianNA!$AW$244</definedName>
    <definedName name="A2303387V">[1]AustralianNA!$AX$1:$AX$10,[1]AustralianNA!$AX$108:$AX$244</definedName>
    <definedName name="A2303387V_Data">[1]AustralianNA!$AX$108:$AX$244</definedName>
    <definedName name="A2303387V_Latest">[1]AustralianNA!$AX$244</definedName>
    <definedName name="A2303389X">[1]AustralianNA!$AY$1:$AY$10,[1]AustralianNA!$AY$12:$AY$244</definedName>
    <definedName name="A2303389X_Data">[1]AustralianNA!$AY$12:$AY$244</definedName>
    <definedName name="A2303389X_Latest">[1]AustralianNA!$AY$244</definedName>
    <definedName name="A2303393R">[1]AustralianNA!$BA$1:$BA$10,[1]AustralianNA!$BA$12:$BA$244</definedName>
    <definedName name="A2303393R_Data">[1]AustralianNA!$BA$12:$BA$244</definedName>
    <definedName name="A2303393R_Latest">[1]AustralianNA!$BA$244</definedName>
    <definedName name="A2303395V">[1]AustralianNA!$BB$1:$BB$10,[1]AustralianNA!$BB$12:$BB$244</definedName>
    <definedName name="A2303395V_Data">[1]AustralianNA!$BB$12:$BB$244</definedName>
    <definedName name="A2303395V_Latest">[1]AustralianNA!$BB$244</definedName>
    <definedName name="A2303397X">[1]AustralianNA!$BC$1:$BC$10,[1]AustralianNA!$BC$12:$BC$244</definedName>
    <definedName name="A2303397X_Data">[1]AustralianNA!$BC$12:$BC$244</definedName>
    <definedName name="A2303397X_Latest">[1]AustralianNA!$BC$244</definedName>
    <definedName name="A2303399C">[1]AustralianNA!$BD$1:$BD$10,[1]AustralianNA!$BD$12:$BD$244</definedName>
    <definedName name="A2303399C_Data">[1]AustralianNA!$BD$12:$BD$244</definedName>
    <definedName name="A2303399C_Latest">[1]AustralianNA!$BD$244</definedName>
    <definedName name="A2303403J">[1]AustralianNA!$BF$1:$BF$10,[1]AustralianNA!$BF$12:$BF$244</definedName>
    <definedName name="A2303403J_Data">[1]AustralianNA!$BF$12:$BF$244</definedName>
    <definedName name="A2303403J_Latest">[1]AustralianNA!$BF$244</definedName>
    <definedName name="A2303405L">[1]AustralianNA!$BG$1:$BG$10,[1]AustralianNA!$BG$12:$BG$244</definedName>
    <definedName name="A2303405L_Data">[1]AustralianNA!$BG$12:$BG$244</definedName>
    <definedName name="A2303405L_Latest">[1]AustralianNA!$BG$244</definedName>
    <definedName name="A2303407T">[1]AustralianNA!$BH$1:$BH$10,[1]AustralianNA!$BH$12:$BH$244</definedName>
    <definedName name="A2303407T_Data">[1]AustralianNA!$BH$12:$BH$244</definedName>
    <definedName name="A2303407T_Latest">[1]AustralianNA!$BH$244</definedName>
    <definedName name="A2303409W">[1]AustralianNA!$BI$1:$BI$10,[1]AustralianNA!$BI$12:$BI$244</definedName>
    <definedName name="A2303409W_Data">[1]AustralianNA!$BI$12:$BI$244</definedName>
    <definedName name="A2303409W_Latest">[1]AustralianNA!$BI$244</definedName>
    <definedName name="A2303411J">[1]AustralianNA!$BJ$1:$BJ$10,[1]AustralianNA!$BJ$12:$BJ$244</definedName>
    <definedName name="A2303411J_Data">[1]AustralianNA!$BJ$12:$BJ$244</definedName>
    <definedName name="A2303411J_Latest">[1]AustralianNA!$BJ$244</definedName>
    <definedName name="A2303469X">[1]AustralianNA2!$FF$1:$FF$10,[1]AustralianNA2!$FF$71:$FF$244</definedName>
    <definedName name="A2303469X_Data">[1]AustralianNA2!$FF$71:$FF$244</definedName>
    <definedName name="A2303469X_Latest">[1]AustralianNA2!$FF$244</definedName>
    <definedName name="A2303471K">[1]AustralianNA2!$FH$1:$FH$10,[1]AustralianNA2!$FH$11:$FH$244</definedName>
    <definedName name="A2303471K_Data">[1]AustralianNA2!$FH$11:$FH$244</definedName>
    <definedName name="A2303471K_Latest">[1]AustralianNA2!$FH$244</definedName>
    <definedName name="A2303548W">[1]AustralianNA2!$HI$1:$HI$10,[1]AustralianNA2!$HI$72:$HI$244</definedName>
    <definedName name="A2303548W_Data">[1]AustralianNA2!$HI$72:$HI$244</definedName>
    <definedName name="A2303548W_Latest">[1]AustralianNA2!$HI$244</definedName>
    <definedName name="A2303552L">[1]AustralianNA!$B$1:$B$10,[1]AustralianNA!$B$107:$B$244</definedName>
    <definedName name="A2303552L_Data">[1]AustralianNA!$B$107:$B$244</definedName>
    <definedName name="A2303552L_Latest">[1]AustralianNA!$B$244</definedName>
    <definedName name="A2303554T">[1]AustralianNA!$C$1:$C$10,[1]AustralianNA!$C$107:$C$244</definedName>
    <definedName name="A2303554T_Data">[1]AustralianNA!$C$107:$C$244</definedName>
    <definedName name="A2303554T_Latest">[1]AustralianNA!$C$244</definedName>
    <definedName name="A2303556W">[1]AustralianNA!$D$1:$D$10,[1]AustralianNA!$D$11:$D$244</definedName>
    <definedName name="A2303556W_Data">[1]AustralianNA!$D$11:$D$244</definedName>
    <definedName name="A2303556W_Latest">[1]AustralianNA!$D$244</definedName>
    <definedName name="A2303560L">[1]AustralianNA!$F$1:$F$10,[1]AustralianNA!$F$11:$F$244</definedName>
    <definedName name="A2303560L_Data">[1]AustralianNA!$F$11:$F$244</definedName>
    <definedName name="A2303560L_Latest">[1]AustralianNA!$F$244</definedName>
    <definedName name="A2303562T">[1]AustralianNA!$G$1:$G$10,[1]AustralianNA!$G$11:$G$244</definedName>
    <definedName name="A2303562T_Data">[1]AustralianNA!$G$11:$G$244</definedName>
    <definedName name="A2303562T_Latest">[1]AustralianNA!$G$244</definedName>
    <definedName name="A2303564W">[1]AustralianNA!$H$1:$H$10,[1]AustralianNA!$H$11:$H$244</definedName>
    <definedName name="A2303564W_Data">[1]AustralianNA!$H$11:$H$244</definedName>
    <definedName name="A2303564W_Latest">[1]AustralianNA!$H$244</definedName>
    <definedName name="A2303566A">[1]AustralianNA!$I$1:$I$10,[1]AustralianNA!$I$11:$I$244</definedName>
    <definedName name="A2303566A_Data">[1]AustralianNA!$I$11:$I$244</definedName>
    <definedName name="A2303566A_Latest">[1]AustralianNA!$I$244</definedName>
    <definedName name="A2303570T">[1]AustralianNA!$K$1:$K$10,[1]AustralianNA!$K$11:$K$244</definedName>
    <definedName name="A2303570T_Data">[1]AustralianNA!$K$11:$K$244</definedName>
    <definedName name="A2303570T_Latest">[1]AustralianNA!$K$244</definedName>
    <definedName name="A2303572W">[1]AustralianNA!$L$1:$L$10,[1]AustralianNA!$L$11:$L$244</definedName>
    <definedName name="A2303572W_Data">[1]AustralianNA!$L$11:$L$244</definedName>
    <definedName name="A2303572W_Latest">[1]AustralianNA!$L$244</definedName>
    <definedName name="A2303574A">[1]AustralianNA!$M$1:$M$10,[1]AustralianNA!$M$11:$M$244</definedName>
    <definedName name="A2303574A_Data">[1]AustralianNA!$M$11:$M$244</definedName>
    <definedName name="A2303574A_Latest">[1]AustralianNA!$M$244</definedName>
    <definedName name="A2303576F">[1]AustralianNA!$N$1:$N$10,[1]AustralianNA!$N$11:$N$244</definedName>
    <definedName name="A2303576F_Data">[1]AustralianNA!$N$11:$N$244</definedName>
    <definedName name="A2303576F_Latest">[1]AustralianNA!$N$244</definedName>
    <definedName name="A2303578K">[1]AustralianNA!$O$1:$O$10,[1]AustralianNA!$O$11:$O$244</definedName>
    <definedName name="A2303578K_Data">[1]AustralianNA!$O$11:$O$244</definedName>
    <definedName name="A2303578K_Latest">[1]AustralianNA!$O$244</definedName>
    <definedName name="A2303599W">[1]AustralianNA2!$BA$1:$BA$10,[1]AustralianNA2!$BA$71:$BA$244</definedName>
    <definedName name="A2303599W_Data">[1]AustralianNA2!$BA$71:$BA$244</definedName>
    <definedName name="A2303599W_Latest">[1]AustralianNA2!$BA$244</definedName>
    <definedName name="A2303601W">[1]AustralianNA2!$BC$1:$BC$10,[1]AustralianNA2!$BC$11:$BC$244</definedName>
    <definedName name="A2303601W_Data">[1]AustralianNA2!$BC$11:$BC$244</definedName>
    <definedName name="A2303601W_Latest">[1]AustralianNA2!$BC$244</definedName>
    <definedName name="A2303678V">[1]AustralianNA2!$DD$1:$DD$10,[1]AustralianNA2!$DD$72:$DD$244</definedName>
    <definedName name="A2303678V_Data">[1]AustralianNA2!$DD$72:$DD$244</definedName>
    <definedName name="A2303678V_Latest">[1]AustralianNA2!$DD$244</definedName>
    <definedName name="A2304030W">[1]AustralianNA3!$BZ$1:$BZ$10,[1]AustralianNA3!$BZ$15:$BZ$244</definedName>
    <definedName name="A2304030W_Data">[1]AustralianNA3!$BZ$15:$BZ$244</definedName>
    <definedName name="A2304030W_Latest">[1]AustralianNA3!$BZ$244</definedName>
    <definedName name="A2304322X">[1]AustralianNA!$AF$1:$AF$10,[1]AustralianNA!$AF$12:$AF$244</definedName>
    <definedName name="A2304322X_Data">[1]AustralianNA!$AF$12:$AF$244</definedName>
    <definedName name="A2304322X_Latest">[1]AustralianNA!$AF$244</definedName>
    <definedName name="A2304334J">[1]AustralianNA2!$BD$1:$BD$10,[1]AustralianNA2!$BD$11:$BD$244</definedName>
    <definedName name="A2304334J_Data">[1]AustralianNA2!$BD$11:$BD$244</definedName>
    <definedName name="A2304334J_Latest">[1]AustralianNA2!$BD$244</definedName>
    <definedName name="A2304350J">[1]AustralianNA!$Q$1:$Q$10,[1]AustralianNA!$Q$11:$Q$244</definedName>
    <definedName name="A2304350J_Data">[1]AustralianNA!$Q$11:$Q$244</definedName>
    <definedName name="A2304350J_Latest">[1]AustralianNA!$Q$244</definedName>
    <definedName name="A2304370T">[1]AustralianNA2!$HK$1:$HK$10,[1]AustralianNA2!$HK$12:$HK$244</definedName>
    <definedName name="A2304370T_Data">[1]AustralianNA2!$HK$12:$HK$244</definedName>
    <definedName name="A2304370T_Latest">[1]AustralianNA2!$HK$244</definedName>
    <definedName name="A2304386K">[1]AustralianNA!$BK$1:$BK$10,[1]AustralianNA!$BK$12:$BK$244</definedName>
    <definedName name="A2304386K_Data">[1]AustralianNA!$BK$12:$BK$244</definedName>
    <definedName name="A2304386K_Latest">[1]AustralianNA!$BK$244</definedName>
    <definedName name="A2304402X">[1]AustralianNA2!$FI$1:$FI$10,[1]AustralianNA2!$FI$11:$FI$244</definedName>
    <definedName name="A2304402X_Data">[1]AustralianNA2!$FI$11:$FI$244</definedName>
    <definedName name="A2304402X_Latest">[1]AustralianNA2!$FI$244</definedName>
    <definedName name="A2304418T">[1]AustralianNA!$AV$1:$AV$10,[1]AustralianNA!$AV$11:$AV$244</definedName>
    <definedName name="A2304418T_Data">[1]AustralianNA!$AV$11:$AV$244</definedName>
    <definedName name="A2304418T_Latest">[1]AustralianNA!$AV$244</definedName>
    <definedName name="A2323348A">[1]AustralianNA3!$V$1:$V$10,[1]AustralianNA3!$V$71:$V$244</definedName>
    <definedName name="A2323348A_Data">[1]AustralianNA3!$V$71:$V$244</definedName>
    <definedName name="A2323348A_Latest">[1]AustralianNA3!$V$244</definedName>
    <definedName name="A2323349C">[1]AustralianNA3!$CV$1:$CV$10,[1]AustralianNA3!$CV$72:$CV$243</definedName>
    <definedName name="A2323349C_Data">[1]AustralianNA3!$CV$72:$CV$243</definedName>
    <definedName name="A2323349C_Latest">[1]AustralianNA3!$CV$243</definedName>
    <definedName name="A2323350L">[1]AustralianNA2!$HJ$1:$HJ$10,[1]AustralianNA2!$HJ$72:$HJ$244</definedName>
    <definedName name="A2323350L_Data">[1]AustralianNA2!$HJ$72:$HJ$244</definedName>
    <definedName name="A2323350L_Latest">[1]AustralianNA2!$HJ$244</definedName>
    <definedName name="A2323352T">[1]AustralianNA3!$BY$1:$BY$10,[1]AustralianNA3!$BY$72:$BY$244</definedName>
    <definedName name="A2323352T_Data">[1]AustralianNA3!$BY$72:$BY$244</definedName>
    <definedName name="A2323352T_Latest">[1]AustralianNA3!$BY$244</definedName>
    <definedName name="A2323353V">[1]AustralianNA2!$FG$1:$FG$10,[1]AustralianNA2!$FG$71:$FG$244</definedName>
    <definedName name="A2323353V_Data">[1]AustralianNA2!$FG$71:$FG$244</definedName>
    <definedName name="A2323353V_Latest">[1]AustralianNA2!$FG$244</definedName>
    <definedName name="A2323355X">[1]AustralianNA2!$DE$1:$DE$10,[1]AustralianNA2!$DE$72:$DE$244</definedName>
    <definedName name="A2323355X_Data">[1]AustralianNA2!$DE$72:$DE$244</definedName>
    <definedName name="A2323355X_Latest">[1]AustralianNA2!$DE$244</definedName>
    <definedName name="A2323358F">[1]AustralianNA2!$BB$1:$BB$10,[1]AustralianNA2!$BB$71:$BB$244</definedName>
    <definedName name="A2323358F_Data">[1]AustralianNA2!$BB$71:$BB$244</definedName>
    <definedName name="A2323358F_Latest">[1]AustralianNA2!$BB$244</definedName>
    <definedName name="A2323369L">[1]AustralianNA!$BO$1:$BO$10,[1]AustralianNA!$BO$11:$BO$244</definedName>
    <definedName name="A2323369L_Data">[1]AustralianNA!$BO$11:$BO$244</definedName>
    <definedName name="A2323369L_Latest">[1]AustralianNA!$BO$244</definedName>
    <definedName name="A2323370W">[1]AustralianNA!$AZ$1:$AZ$10,[1]AustralianNA!$AZ$12:$AZ$244</definedName>
    <definedName name="A2323370W_Data">[1]AustralianNA!$AZ$12:$AZ$244</definedName>
    <definedName name="A2323370W_Latest">[1]AustralianNA!$AZ$244</definedName>
    <definedName name="A2323372A">[1]AustralianNA!$AJ$1:$AJ$10,[1]AustralianNA!$AJ$11:$AJ$244</definedName>
    <definedName name="A2323372A_Data">[1]AustralianNA!$AJ$11:$AJ$244</definedName>
    <definedName name="A2323372A_Latest">[1]AustralianNA!$AJ$244</definedName>
    <definedName name="A2323374F">[1]AustralianNA!$CC$1:$CC$10,[1]AustralianNA!$CC$11:$CC$243</definedName>
    <definedName name="A2323374F_Data">[1]AustralianNA!$CC$11:$CC$243</definedName>
    <definedName name="A2323374F_Latest">[1]AustralianNA!$CC$243</definedName>
    <definedName name="A2323376K">[1]AustralianNA!$U$1:$U$10,[1]AustralianNA!$U$12:$U$244</definedName>
    <definedName name="A2323376K_Data">[1]AustralianNA!$U$12:$U$244</definedName>
    <definedName name="A2323376K_Latest">[1]AustralianNA!$U$244</definedName>
    <definedName name="A2323378R">[1]AustralianNA!$E$1:$E$10,[1]AustralianNA!$E$11:$E$244</definedName>
    <definedName name="A2323378R_Data">[1]AustralianNA!$E$11:$E$244</definedName>
    <definedName name="A2323378R_Latest">[1]AustralianNA!$E$244</definedName>
    <definedName name="A2529206X">[1]AustralianNA2!$AZ$1:$AZ$10,[1]AustralianNA2!$AZ$71:$AZ$244</definedName>
    <definedName name="A2529206X_Data">[1]AustralianNA2!$AZ$71:$AZ$244</definedName>
    <definedName name="A2529206X_Latest">[1]AustralianNA2!$AZ$244</definedName>
    <definedName name="A2529207A">[1]AustralianNA2!$DC$1:$DC$10,[1]AustralianNA2!$DC$72:$DC$244</definedName>
    <definedName name="A2529207A_Data">[1]AustralianNA2!$DC$72:$DC$244</definedName>
    <definedName name="A2529207A_Latest">[1]AustralianNA2!$DC$244</definedName>
    <definedName name="A2529209F">[1]AustralianNA2!$FE$1:$FE$10,[1]AustralianNA2!$FE$71:$FE$244</definedName>
    <definedName name="A2529209F_Data">[1]AustralianNA2!$FE$71:$FE$244</definedName>
    <definedName name="A2529209F_Latest">[1]AustralianNA2!$FE$244</definedName>
    <definedName name="A2529210R">[1]AustralianNA2!$HH$1:$HH$10,[1]AustralianNA2!$HH$72:$HH$244</definedName>
    <definedName name="A2529210R_Data">[1]AustralianNA2!$HH$72:$HH$244</definedName>
    <definedName name="A2529210R_Latest">[1]AustralianNA2!$HH$244</definedName>
    <definedName name="A2529212V">[1]AustralianNA3!$CT$1:$CT$10,[1]AustralianNA3!$CT$72:$CT$243</definedName>
    <definedName name="A2529212V_Data">[1]AustralianNA3!$CT$72:$CT$243</definedName>
    <definedName name="A2529212V_Latest">[1]AustralianNA3!$CT$243</definedName>
    <definedName name="A2529213W">[1]AustralianNA3!$T$1:$T$10,[1]AustralianNA3!$T$71:$T$244</definedName>
    <definedName name="A2529213W_Data">[1]AustralianNA3!$T$71:$T$244</definedName>
    <definedName name="A2529213W_Latest">[1]AustralianNA3!$T$244</definedName>
    <definedName name="A2529214X">[1]AustralianNA3!$BW$1:$BW$10,[1]AustralianNA3!$BW$72:$BW$244</definedName>
    <definedName name="A2529214X_Data">[1]AustralianNA3!$BW$72:$BW$244</definedName>
    <definedName name="A2529214X_Latest">[1]AustralianNA3!$BW$244</definedName>
    <definedName name="A2716003C">[1]AustralianNA3!$CA$1:$CA$10,[1]AustralianNA3!$CA$72:$CA$243</definedName>
    <definedName name="A2716003C_Data">[1]AustralianNA3!$CA$72:$CA$243</definedName>
    <definedName name="A2716003C_Latest">[1]AustralianNA3!$CA$243</definedName>
    <definedName name="A2716004F">[1]AustralianNA3!$CB$1:$CB$10,[1]AustralianNA3!$CB$72:$CB$243</definedName>
    <definedName name="A2716004F_Data">[1]AustralianNA3!$CB$72:$CB$243</definedName>
    <definedName name="A2716004F_Latest">[1]AustralianNA3!$CB$243</definedName>
    <definedName name="A2716005J">[1]AustralianNA3!$CC$1:$CC$10,[1]AustralianNA3!$CC$72:$CC$243</definedName>
    <definedName name="A2716005J_Data">[1]AustralianNA3!$CC$72:$CC$243</definedName>
    <definedName name="A2716005J_Latest">[1]AustralianNA3!$CC$243</definedName>
    <definedName name="A2716006K">[1]AustralianNA3!$CD$1:$CD$10,[1]AustralianNA3!$CD$72:$CD$243</definedName>
    <definedName name="A2716006K_Data">[1]AustralianNA3!$CD$72:$CD$243</definedName>
    <definedName name="A2716006K_Latest">[1]AustralianNA3!$CD$243</definedName>
    <definedName name="A2716007L">[1]AustralianNA3!$CE$1:$CE$10,[1]AustralianNA3!$CE$72:$CE$243</definedName>
    <definedName name="A2716007L_Data">[1]AustralianNA3!$CE$72:$CE$243</definedName>
    <definedName name="A2716007L_Latest">[1]AustralianNA3!$CE$243</definedName>
    <definedName name="A2716008R">[1]AustralianNA3!$CF$1:$CF$10,[1]AustralianNA3!$CF$72:$CF$243</definedName>
    <definedName name="A2716008R_Data">[1]AustralianNA3!$CF$72:$CF$243</definedName>
    <definedName name="A2716008R_Latest">[1]AustralianNA3!$CF$243</definedName>
    <definedName name="A2716009T">[1]AustralianNA3!$CG$1:$CG$10,[1]AustralianNA3!$CG$72:$CG$243</definedName>
    <definedName name="A2716009T_Data">[1]AustralianNA3!$CG$72:$CG$243</definedName>
    <definedName name="A2716009T_Latest">[1]AustralianNA3!$CG$243</definedName>
    <definedName name="A2716010A">[1]AustralianNA3!$CH$1:$CH$10,[1]AustralianNA3!$CH$72:$CH$243</definedName>
    <definedName name="A2716010A_Data">[1]AustralianNA3!$CH$72:$CH$243</definedName>
    <definedName name="A2716010A_Latest">[1]AustralianNA3!$CH$243</definedName>
    <definedName name="A2716011C">[1]AustralianNA3!$CI$1:$CI$10,[1]AustralianNA3!$CI$72:$CI$243</definedName>
    <definedName name="A2716011C_Data">[1]AustralianNA3!$CI$72:$CI$243</definedName>
    <definedName name="A2716011C_Latest">[1]AustralianNA3!$CI$243</definedName>
    <definedName name="A2716012F">[1]AustralianNA3!$CJ$1:$CJ$10,[1]AustralianNA3!$CJ$72:$CJ$243</definedName>
    <definedName name="A2716012F_Data">[1]AustralianNA3!$CJ$72:$CJ$243</definedName>
    <definedName name="A2716012F_Latest">[1]AustralianNA3!$CJ$243</definedName>
    <definedName name="A2716013J">[1]AustralianNA3!$CK$1:$CK$10,[1]AustralianNA3!$CK$72:$CK$243</definedName>
    <definedName name="A2716013J_Data">[1]AustralianNA3!$CK$72:$CK$243</definedName>
    <definedName name="A2716013J_Latest">[1]AustralianNA3!$CK$243</definedName>
    <definedName name="A2716014K">[1]AustralianNA3!$CL$1:$CL$10,[1]AustralianNA3!$CL$72:$CL$243</definedName>
    <definedName name="A2716014K_Data">[1]AustralianNA3!$CL$72:$CL$243</definedName>
    <definedName name="A2716014K_Latest">[1]AustralianNA3!$CL$243</definedName>
    <definedName name="A2716015L">[1]AustralianNA3!$CM$1:$CM$10,[1]AustralianNA3!$CM$72:$CM$243</definedName>
    <definedName name="A2716015L_Data">[1]AustralianNA3!$CM$72:$CM$243</definedName>
    <definedName name="A2716015L_Latest">[1]AustralianNA3!$CM$243</definedName>
    <definedName name="A2716016R">[1]AustralianNA3!$CN$1:$CN$10,[1]AustralianNA3!$CN$72:$CN$243</definedName>
    <definedName name="A2716016R_Data">[1]AustralianNA3!$CN$72:$CN$243</definedName>
    <definedName name="A2716016R_Latest">[1]AustralianNA3!$CN$243</definedName>
    <definedName name="A2716017T">[1]AustralianNA3!$CO$1:$CO$10,[1]AustralianNA3!$CO$72:$CO$243</definedName>
    <definedName name="A2716017T_Data">[1]AustralianNA3!$CO$72:$CO$243</definedName>
    <definedName name="A2716017T_Latest">[1]AustralianNA3!$CO$243</definedName>
    <definedName name="A2716018V">[1]AustralianNA3!$CP$1:$CP$10,[1]AustralianNA3!$CP$72:$CP$243</definedName>
    <definedName name="A2716018V_Data">[1]AustralianNA3!$CP$72:$CP$243</definedName>
    <definedName name="A2716018V_Latest">[1]AustralianNA3!$CP$243</definedName>
    <definedName name="A2716019W">[1]AustralianNA3!$CQ$1:$CQ$10,[1]AustralianNA3!$CQ$72:$CQ$243</definedName>
    <definedName name="A2716019W_Data">[1]AustralianNA3!$CQ$72:$CQ$243</definedName>
    <definedName name="A2716019W_Latest">[1]AustralianNA3!$CQ$243</definedName>
    <definedName name="A2716020F">[1]AustralianNA3!$CR$1:$CR$10,[1]AustralianNA3!$CR$72:$CR$243</definedName>
    <definedName name="A2716020F_Data">[1]AustralianNA3!$CR$72:$CR$243</definedName>
    <definedName name="A2716020F_Latest">[1]AustralianNA3!$CR$243</definedName>
    <definedName name="A2716021J">[1]AustralianNA3!$CS$1:$CS$10,[1]AustralianNA3!$CS$72:$CS$243</definedName>
    <definedName name="A2716021J_Data">[1]AustralianNA3!$CS$72:$CS$243</definedName>
    <definedName name="A2716021J_Latest">[1]AustralianNA3!$CS$243</definedName>
    <definedName name="A2716040R">[1]AustralianNA2!$FL$1:$FL$10,[1]AustralianNA2!$FL$72:$FL$244</definedName>
    <definedName name="A2716040R_Data">[1]AustralianNA2!$FL$72:$FL$244</definedName>
    <definedName name="A2716040R_Latest">[1]AustralianNA2!$FL$244</definedName>
    <definedName name="A2716041T">[1]AustralianNA2!$FJ$1:$FJ$10,[1]AustralianNA2!$FJ$72:$FJ$244</definedName>
    <definedName name="A2716041T_Data">[1]AustralianNA2!$FJ$72:$FJ$244</definedName>
    <definedName name="A2716041T_Latest">[1]AustralianNA2!$FJ$244</definedName>
    <definedName name="A2716042V">[1]AustralianNA2!$FK$1:$FK$10,[1]AustralianNA2!$FK$72:$FK$244</definedName>
    <definedName name="A2716042V_Data">[1]AustralianNA2!$FK$72:$FK$244</definedName>
    <definedName name="A2716042V_Latest">[1]AustralianNA2!$FK$244</definedName>
    <definedName name="A2716043W">[1]AustralianNA2!$FS$1:$FS$10,[1]AustralianNA2!$FS$72:$FS$244</definedName>
    <definedName name="A2716043W_Data">[1]AustralianNA2!$FS$72:$FS$244</definedName>
    <definedName name="A2716043W_Latest">[1]AustralianNA2!$FS$244</definedName>
    <definedName name="A2716044X">[1]AustralianNA2!$FR$1:$FR$10,[1]AustralianNA2!$FR$116:$FR$244</definedName>
    <definedName name="A2716044X_Data">[1]AustralianNA2!$FR$116:$FR$244</definedName>
    <definedName name="A2716044X_Latest">[1]AustralianNA2!$FR$244</definedName>
    <definedName name="A2716045A">[1]AustralianNA2!$FQ$1:$FQ$10,[1]AustralianNA2!$FQ$72:$FQ$244</definedName>
    <definedName name="A2716045A_Data">[1]AustralianNA2!$FQ$72:$FQ$244</definedName>
    <definedName name="A2716045A_Latest">[1]AustralianNA2!$FQ$244</definedName>
    <definedName name="A2716046C">[1]AustralianNA2!$FY$1:$FY$10,[1]AustralianNA2!$FY$72:$FY$244</definedName>
    <definedName name="A2716046C_Data">[1]AustralianNA2!$FY$72:$FY$244</definedName>
    <definedName name="A2716046C_Latest">[1]AustralianNA2!$FY$244</definedName>
    <definedName name="A2716047F">[1]AustralianNA2!$FT$1:$FT$10,[1]AustralianNA2!$FT$84:$FT$244</definedName>
    <definedName name="A2716047F_Data">[1]AustralianNA2!$FT$84:$FT$244</definedName>
    <definedName name="A2716047F_Latest">[1]AustralianNA2!$FT$244</definedName>
    <definedName name="A2716048J">[1]AustralianNA2!$FV$1:$FV$10,[1]AustralianNA2!$FV$84:$FV$244</definedName>
    <definedName name="A2716048J_Data">[1]AustralianNA2!$FV$84:$FV$244</definedName>
    <definedName name="A2716048J_Latest">[1]AustralianNA2!$FV$244</definedName>
    <definedName name="A2716049K">[1]AustralianNA2!$FW$1:$FW$10,[1]AustralianNA2!$FW$84:$FW$244</definedName>
    <definedName name="A2716049K_Data">[1]AustralianNA2!$FW$84:$FW$244</definedName>
    <definedName name="A2716049K_Latest">[1]AustralianNA2!$FW$244</definedName>
    <definedName name="A2716051W">[1]AustralianNA2!$FU$1:$FU$10,[1]AustralianNA2!$FU$84:$FU$244</definedName>
    <definedName name="A2716051W_Data">[1]AustralianNA2!$FU$84:$FU$244</definedName>
    <definedName name="A2716051W_Latest">[1]AustralianNA2!$FU$244</definedName>
    <definedName name="A2716055F">[1]AustralianNA2!$GC$1:$GC$10,[1]AustralianNA2!$GC$72:$GC$244</definedName>
    <definedName name="A2716055F_Data">[1]AustralianNA2!$GC$72:$GC$244</definedName>
    <definedName name="A2716055F_Latest">[1]AustralianNA2!$GC$244</definedName>
    <definedName name="A2716056J">[1]AustralianNA2!$FZ$1:$FZ$10,[1]AustralianNA2!$FZ$72:$FZ$244</definedName>
    <definedName name="A2716056J_Data">[1]AustralianNA2!$FZ$72:$FZ$244</definedName>
    <definedName name="A2716056J_Latest">[1]AustralianNA2!$FZ$244</definedName>
    <definedName name="A2716057K">[1]AustralianNA2!$GA$1:$GA$10,[1]AustralianNA2!$GA$72:$GA$244</definedName>
    <definedName name="A2716057K_Data">[1]AustralianNA2!$GA$72:$GA$244</definedName>
    <definedName name="A2716057K_Latest">[1]AustralianNA2!$GA$244</definedName>
    <definedName name="A2716058L">[1]AustralianNA2!$GB$1:$GB$10,[1]AustralianNA2!$GB$72:$GB$244</definedName>
    <definedName name="A2716058L_Data">[1]AustralianNA2!$GB$72:$GB$244</definedName>
    <definedName name="A2716058L_Latest">[1]AustralianNA2!$GB$244</definedName>
    <definedName name="A2716059R">[1]AustralianNA2!$GG$1:$GG$10,[1]AustralianNA2!$GG$72:$GG$244</definedName>
    <definedName name="A2716059R_Data">[1]AustralianNA2!$GG$72:$GG$244</definedName>
    <definedName name="A2716059R_Latest">[1]AustralianNA2!$GG$244</definedName>
    <definedName name="A2716060X">[1]AustralianNA2!$GH$1:$GH$10,[1]AustralianNA2!$GH$72:$GH$244</definedName>
    <definedName name="A2716060X_Data">[1]AustralianNA2!$GH$72:$GH$244</definedName>
    <definedName name="A2716060X_Latest">[1]AustralianNA2!$GH$244</definedName>
    <definedName name="A2716061A">[1]AustralianNA2!$GI$1:$GI$10,[1]AustralianNA2!$GI$72:$GI$244</definedName>
    <definedName name="A2716061A_Data">[1]AustralianNA2!$GI$72:$GI$244</definedName>
    <definedName name="A2716061A_Latest">[1]AustralianNA2!$GI$244</definedName>
    <definedName name="A2716062C">[1]AustralianNA2!$GJ$1:$GJ$10,[1]AustralianNA2!$GJ$72:$GJ$244</definedName>
    <definedName name="A2716062C_Data">[1]AustralianNA2!$GJ$72:$GJ$244</definedName>
    <definedName name="A2716062C_Latest">[1]AustralianNA2!$GJ$244</definedName>
    <definedName name="A2716063F">[1]AustralianNA2!$GO$1:$GO$10,[1]AustralianNA2!$GO$72:$GO$244</definedName>
    <definedName name="A2716063F_Data">[1]AustralianNA2!$GO$72:$GO$244</definedName>
    <definedName name="A2716063F_Latest">[1]AustralianNA2!$GO$244</definedName>
    <definedName name="A2716064J">[1]AustralianNA2!$GL$1:$GL$10,[1]AustralianNA2!$GL$72:$GL$244</definedName>
    <definedName name="A2716064J_Data">[1]AustralianNA2!$GL$72:$GL$244</definedName>
    <definedName name="A2716064J_Latest">[1]AustralianNA2!$GL$244</definedName>
    <definedName name="A2716067R">[1]AustralianNA2!$GN$1:$GN$10,[1]AustralianNA2!$GN$72:$GN$244</definedName>
    <definedName name="A2716067R_Data">[1]AustralianNA2!$GN$72:$GN$244</definedName>
    <definedName name="A2716067R_Latest">[1]AustralianNA2!$GN$244</definedName>
    <definedName name="A2716068T">[1]AustralianNA2!$GR$1:$GR$10,[1]AustralianNA2!$GR$72:$GR$244</definedName>
    <definedName name="A2716068T_Data">[1]AustralianNA2!$GR$72:$GR$244</definedName>
    <definedName name="A2716068T_Latest">[1]AustralianNA2!$GR$244</definedName>
    <definedName name="A2716069V">[1]AustralianNA2!$GU$1:$GU$10,[1]AustralianNA2!$GU$72:$GU$244</definedName>
    <definedName name="A2716069V_Data">[1]AustralianNA2!$GU$72:$GU$244</definedName>
    <definedName name="A2716069V_Latest">[1]AustralianNA2!$GU$244</definedName>
    <definedName name="A2716070C">[1]AustralianNA2!$GX$1:$GX$10,[1]AustralianNA2!$GX$72:$GX$244</definedName>
    <definedName name="A2716070C_Data">[1]AustralianNA2!$GX$72:$GX$244</definedName>
    <definedName name="A2716070C_Latest">[1]AustralianNA2!$GX$244</definedName>
    <definedName name="A2716071F">[1]AustralianNA2!$HA$1:$HA$10,[1]AustralianNA2!$HA$72:$HA$244</definedName>
    <definedName name="A2716071F_Data">[1]AustralianNA2!$HA$72:$HA$244</definedName>
    <definedName name="A2716071F_Latest">[1]AustralianNA2!$HA$244</definedName>
    <definedName name="A2716072J">[1]AustralianNA2!$HB$1:$HB$10,[1]AustralianNA2!$HB$72:$HB$244</definedName>
    <definedName name="A2716072J_Data">[1]AustralianNA2!$HB$72:$HB$244</definedName>
    <definedName name="A2716072J_Latest">[1]AustralianNA2!$HB$244</definedName>
    <definedName name="A2716073K">[1]AustralianNA2!$HC$1:$HC$10,[1]AustralianNA2!$HC$72:$HC$244</definedName>
    <definedName name="A2716073K_Data">[1]AustralianNA2!$HC$72:$HC$244</definedName>
    <definedName name="A2716073K_Latest">[1]AustralianNA2!$HC$244</definedName>
    <definedName name="A2716074L">[1]AustralianNA2!$HD$1:$HD$10,[1]AustralianNA2!$HD$72:$HD$244</definedName>
    <definedName name="A2716074L_Data">[1]AustralianNA2!$HD$72:$HD$244</definedName>
    <definedName name="A2716074L_Latest">[1]AustralianNA2!$HD$244</definedName>
    <definedName name="A2716075R">[1]AustralianNA2!$HE$1:$HE$10,[1]AustralianNA2!$HE$72:$HE$244</definedName>
    <definedName name="A2716075R_Data">[1]AustralianNA2!$HE$72:$HE$244</definedName>
    <definedName name="A2716075R_Latest">[1]AustralianNA2!$HE$244</definedName>
    <definedName name="A2716076T">[1]AustralianNA2!$HF$1:$HF$10,[1]AustralianNA2!$HF$72:$HF$244</definedName>
    <definedName name="A2716076T_Data">[1]AustralianNA2!$HF$72:$HF$244</definedName>
    <definedName name="A2716076T_Latest">[1]AustralianNA2!$HF$244</definedName>
    <definedName name="A2716077V">[1]AustralianNA2!$HG$1:$HG$10,[1]AustralianNA2!$HG$72:$HG$244</definedName>
    <definedName name="A2716077V_Data">[1]AustralianNA2!$HG$72:$HG$244</definedName>
    <definedName name="A2716077V_Latest">[1]AustralianNA2!$HG$244</definedName>
    <definedName name="A2716120R">[1]AustralianNA3!$AA$1:$AA$10,[1]AustralianNA3!$AA$72:$AA$244</definedName>
    <definedName name="A2716120R_Data">[1]AustralianNA3!$AA$72:$AA$244</definedName>
    <definedName name="A2716120R_Latest">[1]AustralianNA3!$AA$244</definedName>
    <definedName name="A2716121T">[1]AustralianNA3!$Y$1:$Y$10,[1]AustralianNA3!$Y$72:$Y$244</definedName>
    <definedName name="A2716121T_Data">[1]AustralianNA3!$Y$72:$Y$244</definedName>
    <definedName name="A2716121T_Latest">[1]AustralianNA3!$Y$244</definedName>
    <definedName name="A2716122V">[1]AustralianNA3!$Z$1:$Z$10,[1]AustralianNA3!$Z$72:$Z$244</definedName>
    <definedName name="A2716122V_Data">[1]AustralianNA3!$Z$72:$Z$244</definedName>
    <definedName name="A2716122V_Latest">[1]AustralianNA3!$Z$244</definedName>
    <definedName name="A2716123W">[1]AustralianNA3!$AH$1:$AH$10,[1]AustralianNA3!$AH$72:$AH$244</definedName>
    <definedName name="A2716123W_Data">[1]AustralianNA3!$AH$72:$AH$244</definedName>
    <definedName name="A2716123W_Latest">[1]AustralianNA3!$AH$244</definedName>
    <definedName name="A2716124X">[1]AustralianNA3!$AG$1:$AG$10,[1]AustralianNA3!$AG$116:$AG$244</definedName>
    <definedName name="A2716124X_Data">[1]AustralianNA3!$AG$116:$AG$244</definedName>
    <definedName name="A2716124X_Latest">[1]AustralianNA3!$AG$244</definedName>
    <definedName name="A2716125A">[1]AustralianNA3!$AF$1:$AF$10,[1]AustralianNA3!$AF$72:$AF$244</definedName>
    <definedName name="A2716125A_Data">[1]AustralianNA3!$AF$72:$AF$244</definedName>
    <definedName name="A2716125A_Latest">[1]AustralianNA3!$AF$244</definedName>
    <definedName name="A2716126C">[1]AustralianNA3!$AN$1:$AN$10,[1]AustralianNA3!$AN$72:$AN$244</definedName>
    <definedName name="A2716126C_Data">[1]AustralianNA3!$AN$72:$AN$244</definedName>
    <definedName name="A2716126C_Latest">[1]AustralianNA3!$AN$244</definedName>
    <definedName name="A2716127F">[1]AustralianNA3!$AI$1:$AI$10,[1]AustralianNA3!$AI$84:$AI$244</definedName>
    <definedName name="A2716127F_Data">[1]AustralianNA3!$AI$84:$AI$244</definedName>
    <definedName name="A2716127F_Latest">[1]AustralianNA3!$AI$244</definedName>
    <definedName name="A2716128J">[1]AustralianNA3!$AK$1:$AK$10,[1]AustralianNA3!$AK$84:$AK$244</definedName>
    <definedName name="A2716128J_Data">[1]AustralianNA3!$AK$84:$AK$244</definedName>
    <definedName name="A2716128J_Latest">[1]AustralianNA3!$AK$244</definedName>
    <definedName name="A2716129K">[1]AustralianNA3!$AL$1:$AL$10,[1]AustralianNA3!$AL$84:$AL$244</definedName>
    <definedName name="A2716129K_Data">[1]AustralianNA3!$AL$84:$AL$244</definedName>
    <definedName name="A2716129K_Latest">[1]AustralianNA3!$AL$244</definedName>
    <definedName name="A2716131W">[1]AustralianNA3!$AJ$1:$AJ$10,[1]AustralianNA3!$AJ$84:$AJ$244</definedName>
    <definedName name="A2716131W_Data">[1]AustralianNA3!$AJ$84:$AJ$244</definedName>
    <definedName name="A2716131W_Latest">[1]AustralianNA3!$AJ$244</definedName>
    <definedName name="A2716135F">[1]AustralianNA3!$AR$1:$AR$10,[1]AustralianNA3!$AR$72:$AR$244</definedName>
    <definedName name="A2716135F_Data">[1]AustralianNA3!$AR$72:$AR$244</definedName>
    <definedName name="A2716135F_Latest">[1]AustralianNA3!$AR$244</definedName>
    <definedName name="A2716136J">[1]AustralianNA3!$AO$1:$AO$10,[1]AustralianNA3!$AO$72:$AO$244</definedName>
    <definedName name="A2716136J_Data">[1]AustralianNA3!$AO$72:$AO$244</definedName>
    <definedName name="A2716136J_Latest">[1]AustralianNA3!$AO$244</definedName>
    <definedName name="A2716137K">[1]AustralianNA3!$AP$1:$AP$10,[1]AustralianNA3!$AP$72:$AP$244</definedName>
    <definedName name="A2716137K_Data">[1]AustralianNA3!$AP$72:$AP$244</definedName>
    <definedName name="A2716137K_Latest">[1]AustralianNA3!$AP$244</definedName>
    <definedName name="A2716138L">[1]AustralianNA3!$AQ$1:$AQ$10,[1]AustralianNA3!$AQ$72:$AQ$244</definedName>
    <definedName name="A2716138L_Data">[1]AustralianNA3!$AQ$72:$AQ$244</definedName>
    <definedName name="A2716138L_Latest">[1]AustralianNA3!$AQ$244</definedName>
    <definedName name="A2716139R">[1]AustralianNA3!$AV$1:$AV$10,[1]AustralianNA3!$AV$72:$AV$244</definedName>
    <definedName name="A2716139R_Data">[1]AustralianNA3!$AV$72:$AV$244</definedName>
    <definedName name="A2716139R_Latest">[1]AustralianNA3!$AV$244</definedName>
    <definedName name="A2716140X">[1]AustralianNA3!$AW$1:$AW$10,[1]AustralianNA3!$AW$72:$AW$244</definedName>
    <definedName name="A2716140X_Data">[1]AustralianNA3!$AW$72:$AW$244</definedName>
    <definedName name="A2716140X_Latest">[1]AustralianNA3!$AW$244</definedName>
    <definedName name="A2716141A">[1]AustralianNA3!$AX$1:$AX$10,[1]AustralianNA3!$AX$72:$AX$244</definedName>
    <definedName name="A2716141A_Data">[1]AustralianNA3!$AX$72:$AX$244</definedName>
    <definedName name="A2716141A_Latest">[1]AustralianNA3!$AX$244</definedName>
    <definedName name="A2716142C">[1]AustralianNA3!$AY$1:$AY$10,[1]AustralianNA3!$AY$72:$AY$244</definedName>
    <definedName name="A2716142C_Data">[1]AustralianNA3!$AY$72:$AY$244</definedName>
    <definedName name="A2716142C_Latest">[1]AustralianNA3!$AY$244</definedName>
    <definedName name="A2716143F">[1]AustralianNA3!$BD$1:$BD$10,[1]AustralianNA3!$BD$72:$BD$244</definedName>
    <definedName name="A2716143F_Data">[1]AustralianNA3!$BD$72:$BD$244</definedName>
    <definedName name="A2716143F_Latest">[1]AustralianNA3!$BD$244</definedName>
    <definedName name="A2716144J">[1]AustralianNA3!$BA$1:$BA$10,[1]AustralianNA3!$BA$72:$BA$244</definedName>
    <definedName name="A2716144J_Data">[1]AustralianNA3!$BA$72:$BA$244</definedName>
    <definedName name="A2716144J_Latest">[1]AustralianNA3!$BA$244</definedName>
    <definedName name="A2716147R">[1]AustralianNA3!$BC$1:$BC$10,[1]AustralianNA3!$BC$72:$BC$244</definedName>
    <definedName name="A2716147R_Data">[1]AustralianNA3!$BC$72:$BC$244</definedName>
    <definedName name="A2716147R_Latest">[1]AustralianNA3!$BC$244</definedName>
    <definedName name="A2716148T">[1]AustralianNA3!$BG$1:$BG$10,[1]AustralianNA3!$BG$72:$BG$244</definedName>
    <definedName name="A2716148T_Data">[1]AustralianNA3!$BG$72:$BG$244</definedName>
    <definedName name="A2716148T_Latest">[1]AustralianNA3!$BG$244</definedName>
    <definedName name="A2716149V">[1]AustralianNA3!$BJ$1:$BJ$10,[1]AustralianNA3!$BJ$72:$BJ$244</definedName>
    <definedName name="A2716149V_Data">[1]AustralianNA3!$BJ$72:$BJ$244</definedName>
    <definedName name="A2716149V_Latest">[1]AustralianNA3!$BJ$244</definedName>
    <definedName name="A2716150C">[1]AustralianNA3!$BM$1:$BM$10,[1]AustralianNA3!$BM$72:$BM$244</definedName>
    <definedName name="A2716150C_Data">[1]AustralianNA3!$BM$72:$BM$244</definedName>
    <definedName name="A2716150C_Latest">[1]AustralianNA3!$BM$244</definedName>
    <definedName name="A2716151F">[1]AustralianNA3!$BP$1:$BP$10,[1]AustralianNA3!$BP$72:$BP$244</definedName>
    <definedName name="A2716151F_Data">[1]AustralianNA3!$BP$72:$BP$244</definedName>
    <definedName name="A2716151F_Latest">[1]AustralianNA3!$BP$244</definedName>
    <definedName name="A2716152J">[1]AustralianNA3!$BQ$1:$BQ$10,[1]AustralianNA3!$BQ$72:$BQ$244</definedName>
    <definedName name="A2716152J_Data">[1]AustralianNA3!$BQ$72:$BQ$244</definedName>
    <definedName name="A2716152J_Latest">[1]AustralianNA3!$BQ$244</definedName>
    <definedName name="A2716153K">[1]AustralianNA3!$BS$1:$BS$10,[1]AustralianNA3!$BS$72:$BS$244</definedName>
    <definedName name="A2716153K_Data">[1]AustralianNA3!$BS$72:$BS$244</definedName>
    <definedName name="A2716153K_Latest">[1]AustralianNA3!$BS$244</definedName>
    <definedName name="A2716154L">[1]AustralianNA3!$BT$1:$BT$10,[1]AustralianNA3!$BT$72:$BT$244</definedName>
    <definedName name="A2716154L_Data">[1]AustralianNA3!$BT$72:$BT$244</definedName>
    <definedName name="A2716154L_Latest">[1]AustralianNA3!$BT$244</definedName>
    <definedName name="A2716155R">[1]AustralianNA3!$BU$1:$BU$10,[1]AustralianNA3!$BU$72:$BU$244</definedName>
    <definedName name="A2716155R_Data">[1]AustralianNA3!$BU$72:$BU$244</definedName>
    <definedName name="A2716155R_Latest">[1]AustralianNA3!$BU$244</definedName>
    <definedName name="A2716156T">[1]AustralianNA3!$BV$1:$BV$10,[1]AustralianNA3!$BV$72:$BV$244</definedName>
    <definedName name="A2716156T_Data">[1]AustralianNA3!$BV$72:$BV$244</definedName>
    <definedName name="A2716156T_Latest">[1]AustralianNA3!$BV$244</definedName>
    <definedName name="A2716160J">[1]AustralianNA2!$DI$1:$DI$10,[1]AustralianNA2!$DI$71:$DI$244</definedName>
    <definedName name="A2716160J_Data">[1]AustralianNA2!$DI$71:$DI$244</definedName>
    <definedName name="A2716160J_Latest">[1]AustralianNA2!$DI$244</definedName>
    <definedName name="A2716161K">[1]AustralianNA2!$DG$1:$DG$10,[1]AustralianNA2!$DG$71:$DG$244</definedName>
    <definedName name="A2716161K_Data">[1]AustralianNA2!$DG$71:$DG$244</definedName>
    <definedName name="A2716161K_Latest">[1]AustralianNA2!$DG$244</definedName>
    <definedName name="A2716162L">[1]AustralianNA2!$DH$1:$DH$10,[1]AustralianNA2!$DH$71:$DH$244</definedName>
    <definedName name="A2716162L_Data">[1]AustralianNA2!$DH$71:$DH$244</definedName>
    <definedName name="A2716162L_Latest">[1]AustralianNA2!$DH$244</definedName>
    <definedName name="A2716163R">[1]AustralianNA2!$DP$1:$DP$10,[1]AustralianNA2!$DP$71:$DP$244</definedName>
    <definedName name="A2716163R_Data">[1]AustralianNA2!$DP$71:$DP$244</definedName>
    <definedName name="A2716163R_Latest">[1]AustralianNA2!$DP$244</definedName>
    <definedName name="A2716164T">[1]AustralianNA2!$DO$1:$DO$10,[1]AustralianNA2!$DO$115:$DO$244</definedName>
    <definedName name="A2716164T_Data">[1]AustralianNA2!$DO$115:$DO$244</definedName>
    <definedName name="A2716164T_Latest">[1]AustralianNA2!$DO$244</definedName>
    <definedName name="A2716165V">[1]AustralianNA2!$DN$1:$DN$10,[1]AustralianNA2!$DN$71:$DN$244</definedName>
    <definedName name="A2716165V_Data">[1]AustralianNA2!$DN$71:$DN$244</definedName>
    <definedName name="A2716165V_Latest">[1]AustralianNA2!$DN$244</definedName>
    <definedName name="A2716166W">[1]AustralianNA2!$DV$1:$DV$10,[1]AustralianNA2!$DV$71:$DV$244</definedName>
    <definedName name="A2716166W_Data">[1]AustralianNA2!$DV$71:$DV$244</definedName>
    <definedName name="A2716166W_Latest">[1]AustralianNA2!$DV$244</definedName>
    <definedName name="A2716167X">[1]AustralianNA2!$DQ$1:$DQ$10,[1]AustralianNA2!$DQ$83:$DQ$244</definedName>
    <definedName name="A2716167X_Data">[1]AustralianNA2!$DQ$83:$DQ$244</definedName>
    <definedName name="A2716167X_Latest">[1]AustralianNA2!$DQ$244</definedName>
    <definedName name="A2716168A">[1]AustralianNA2!$DS$1:$DS$10,[1]AustralianNA2!$DS$83:$DS$244</definedName>
    <definedName name="A2716168A_Data">[1]AustralianNA2!$DS$83:$DS$244</definedName>
    <definedName name="A2716168A_Latest">[1]AustralianNA2!$DS$244</definedName>
    <definedName name="A2716169C">[1]AustralianNA2!$DT$1:$DT$10,[1]AustralianNA2!$DT$83:$DT$244</definedName>
    <definedName name="A2716169C_Data">[1]AustralianNA2!$DT$83:$DT$244</definedName>
    <definedName name="A2716169C_Latest">[1]AustralianNA2!$DT$244</definedName>
    <definedName name="A2716171R">[1]AustralianNA2!$DR$1:$DR$10,[1]AustralianNA2!$DR$83:$DR$244</definedName>
    <definedName name="A2716171R_Data">[1]AustralianNA2!$DR$83:$DR$244</definedName>
    <definedName name="A2716171R_Latest">[1]AustralianNA2!$DR$244</definedName>
    <definedName name="A2716175X">[1]AustralianNA2!$DZ$1:$DZ$10,[1]AustralianNA2!$DZ$71:$DZ$244</definedName>
    <definedName name="A2716175X_Data">[1]AustralianNA2!$DZ$71:$DZ$244</definedName>
    <definedName name="A2716175X_Latest">[1]AustralianNA2!$DZ$244</definedName>
    <definedName name="A2716176A">[1]AustralianNA2!$DW$1:$DW$10,[1]AustralianNA2!$DW$71:$DW$244</definedName>
    <definedName name="A2716176A_Data">[1]AustralianNA2!$DW$71:$DW$244</definedName>
    <definedName name="A2716176A_Latest">[1]AustralianNA2!$DW$244</definedName>
    <definedName name="A2716177C">[1]AustralianNA2!$DX$1:$DX$10,[1]AustralianNA2!$DX$71:$DX$244</definedName>
    <definedName name="A2716177C_Data">[1]AustralianNA2!$DX$71:$DX$244</definedName>
    <definedName name="A2716177C_Latest">[1]AustralianNA2!$DX$244</definedName>
    <definedName name="A2716178F">[1]AustralianNA2!$DY$1:$DY$10,[1]AustralianNA2!$DY$71:$DY$244</definedName>
    <definedName name="A2716178F_Data">[1]AustralianNA2!$DY$71:$DY$244</definedName>
    <definedName name="A2716178F_Latest">[1]AustralianNA2!$DY$244</definedName>
    <definedName name="A2716179J">[1]AustralianNA2!$ED$1:$ED$10,[1]AustralianNA2!$ED$71:$ED$244</definedName>
    <definedName name="A2716179J_Data">[1]AustralianNA2!$ED$71:$ED$244</definedName>
    <definedName name="A2716179J_Latest">[1]AustralianNA2!$ED$244</definedName>
    <definedName name="A2716180T">[1]AustralianNA2!$EE$1:$EE$10,[1]AustralianNA2!$EE$71:$EE$244</definedName>
    <definedName name="A2716180T_Data">[1]AustralianNA2!$EE$71:$EE$244</definedName>
    <definedName name="A2716180T_Latest">[1]AustralianNA2!$EE$244</definedName>
    <definedName name="A2716181V">[1]AustralianNA2!$EF$1:$EF$10,[1]AustralianNA2!$EF$71:$EF$244</definedName>
    <definedName name="A2716181V_Data">[1]AustralianNA2!$EF$71:$EF$244</definedName>
    <definedName name="A2716181V_Latest">[1]AustralianNA2!$EF$244</definedName>
    <definedName name="A2716182W">[1]AustralianNA2!$EG$1:$EG$10,[1]AustralianNA2!$EG$71:$EG$244</definedName>
    <definedName name="A2716182W_Data">[1]AustralianNA2!$EG$71:$EG$244</definedName>
    <definedName name="A2716182W_Latest">[1]AustralianNA2!$EG$244</definedName>
    <definedName name="A2716183X">[1]AustralianNA2!$EL$1:$EL$10,[1]AustralianNA2!$EL$71:$EL$244</definedName>
    <definedName name="A2716183X_Data">[1]AustralianNA2!$EL$71:$EL$244</definedName>
    <definedName name="A2716183X_Latest">[1]AustralianNA2!$EL$244</definedName>
    <definedName name="A2716184A">[1]AustralianNA2!$EI$1:$EI$10,[1]AustralianNA2!$EI$71:$EI$244</definedName>
    <definedName name="A2716184A_Data">[1]AustralianNA2!$EI$71:$EI$244</definedName>
    <definedName name="A2716184A_Latest">[1]AustralianNA2!$EI$244</definedName>
    <definedName name="A2716187J">[1]AustralianNA2!$EK$1:$EK$10,[1]AustralianNA2!$EK$71:$EK$244</definedName>
    <definedName name="A2716187J_Data">[1]AustralianNA2!$EK$71:$EK$244</definedName>
    <definedName name="A2716187J_Latest">[1]AustralianNA2!$EK$244</definedName>
    <definedName name="A2716188K">[1]AustralianNA2!$EO$1:$EO$10,[1]AustralianNA2!$EO$71:$EO$244</definedName>
    <definedName name="A2716188K_Data">[1]AustralianNA2!$EO$71:$EO$244</definedName>
    <definedName name="A2716188K_Latest">[1]AustralianNA2!$EO$244</definedName>
    <definedName name="A2716189L">[1]AustralianNA2!$ER$1:$ER$10,[1]AustralianNA2!$ER$71:$ER$244</definedName>
    <definedName name="A2716189L_Data">[1]AustralianNA2!$ER$71:$ER$244</definedName>
    <definedName name="A2716189L_Latest">[1]AustralianNA2!$ER$244</definedName>
    <definedName name="A2716190W">[1]AustralianNA2!$EU$1:$EU$10,[1]AustralianNA2!$EU$71:$EU$244</definedName>
    <definedName name="A2716190W_Data">[1]AustralianNA2!$EU$71:$EU$244</definedName>
    <definedName name="A2716190W_Latest">[1]AustralianNA2!$EU$244</definedName>
    <definedName name="A2716191X">[1]AustralianNA2!$EX$1:$EX$10,[1]AustralianNA2!$EX$71:$EX$244</definedName>
    <definedName name="A2716191X_Data">[1]AustralianNA2!$EX$71:$EX$244</definedName>
    <definedName name="A2716191X_Latest">[1]AustralianNA2!$EX$244</definedName>
    <definedName name="A2716192A">[1]AustralianNA2!$EZ$1:$EZ$10,[1]AustralianNA2!$EZ$71:$EZ$244</definedName>
    <definedName name="A2716192A_Data">[1]AustralianNA2!$EZ$71:$EZ$244</definedName>
    <definedName name="A2716192A_Latest">[1]AustralianNA2!$EZ$244</definedName>
    <definedName name="A2716193C">[1]AustralianNA2!$FA$1:$FA$10,[1]AustralianNA2!$FA$71:$FA$244</definedName>
    <definedName name="A2716193C_Data">[1]AustralianNA2!$FA$71:$FA$244</definedName>
    <definedName name="A2716193C_Latest">[1]AustralianNA2!$FA$244</definedName>
    <definedName name="A2716194F">[1]AustralianNA2!$FB$1:$FB$10,[1]AustralianNA2!$FB$71:$FB$244</definedName>
    <definedName name="A2716194F_Data">[1]AustralianNA2!$FB$71:$FB$244</definedName>
    <definedName name="A2716194F_Latest">[1]AustralianNA2!$FB$244</definedName>
    <definedName name="A2716195J">[1]AustralianNA2!$FC$1:$FC$10,[1]AustralianNA2!$FC$71:$FC$244</definedName>
    <definedName name="A2716195J_Data">[1]AustralianNA2!$FC$71:$FC$244</definedName>
    <definedName name="A2716195J_Latest">[1]AustralianNA2!$FC$244</definedName>
    <definedName name="A2716196K">[1]AustralianNA2!$FD$1:$FD$10,[1]AustralianNA2!$FD$71:$FD$244</definedName>
    <definedName name="A2716196K_Data">[1]AustralianNA2!$FD$71:$FD$244</definedName>
    <definedName name="A2716196K_Latest">[1]AustralianNA2!$FD$244</definedName>
    <definedName name="A2716241K">[1]AustralianNA2!$HN$1:$HN$10,[1]AustralianNA2!$HN$71:$HN$244</definedName>
    <definedName name="A2716241K_Data">[1]AustralianNA2!$HN$71:$HN$244</definedName>
    <definedName name="A2716241K_Latest">[1]AustralianNA2!$HN$244</definedName>
    <definedName name="A2716242L">[1]AustralianNA2!$HL$1:$HL$10,[1]AustralianNA2!$HL$71:$HL$244</definedName>
    <definedName name="A2716242L_Data">[1]AustralianNA2!$HL$71:$HL$244</definedName>
    <definedName name="A2716242L_Latest">[1]AustralianNA2!$HL$244</definedName>
    <definedName name="A2716243R">[1]AustralianNA2!$HM$1:$HM$10,[1]AustralianNA2!$HM$71:$HM$244</definedName>
    <definedName name="A2716243R_Data">[1]AustralianNA2!$HM$71:$HM$244</definedName>
    <definedName name="A2716243R_Latest">[1]AustralianNA2!$HM$244</definedName>
    <definedName name="A2716244T">[1]AustralianNA2!$HU$1:$HU$10,[1]AustralianNA2!$HU$71:$HU$244</definedName>
    <definedName name="A2716244T_Data">[1]AustralianNA2!$HU$71:$HU$244</definedName>
    <definedName name="A2716244T_Latest">[1]AustralianNA2!$HU$244</definedName>
    <definedName name="A2716245V">[1]AustralianNA2!$HT$1:$HT$10,[1]AustralianNA2!$HT$115:$HT$244</definedName>
    <definedName name="A2716245V_Data">[1]AustralianNA2!$HT$115:$HT$244</definedName>
    <definedName name="A2716245V_Latest">[1]AustralianNA2!$HT$244</definedName>
    <definedName name="A2716246W">[1]AustralianNA2!$HS$1:$HS$10,[1]AustralianNA2!$HS$71:$HS$244</definedName>
    <definedName name="A2716246W_Data">[1]AustralianNA2!$HS$71:$HS$244</definedName>
    <definedName name="A2716246W_Latest">[1]AustralianNA2!$HS$244</definedName>
    <definedName name="A2716247X">[1]AustralianNA2!$IA$1:$IA$10,[1]AustralianNA2!$IA$71:$IA$244</definedName>
    <definedName name="A2716247X_Data">[1]AustralianNA2!$IA$71:$IA$244</definedName>
    <definedName name="A2716247X_Latest">[1]AustralianNA2!$IA$244</definedName>
    <definedName name="A2716248A">[1]AustralianNA2!$HV$1:$HV$10,[1]AustralianNA2!$HV$83:$HV$244</definedName>
    <definedName name="A2716248A_Data">[1]AustralianNA2!$HV$83:$HV$244</definedName>
    <definedName name="A2716248A_Latest">[1]AustralianNA2!$HV$244</definedName>
    <definedName name="A2716249C">[1]AustralianNA2!$HX$1:$HX$10,[1]AustralianNA2!$HX$83:$HX$244</definedName>
    <definedName name="A2716249C_Data">[1]AustralianNA2!$HX$83:$HX$244</definedName>
    <definedName name="A2716249C_Latest">[1]AustralianNA2!$HX$244</definedName>
    <definedName name="A2716250L">[1]AustralianNA2!$HY$1:$HY$10,[1]AustralianNA2!$HY$83:$HY$244</definedName>
    <definedName name="A2716250L_Data">[1]AustralianNA2!$HY$83:$HY$244</definedName>
    <definedName name="A2716250L_Latest">[1]AustralianNA2!$HY$244</definedName>
    <definedName name="A2716252T">[1]AustralianNA2!$HW$1:$HW$10,[1]AustralianNA2!$HW$83:$HW$244</definedName>
    <definedName name="A2716252T_Data">[1]AustralianNA2!$HW$83:$HW$244</definedName>
    <definedName name="A2716252T_Latest">[1]AustralianNA2!$HW$244</definedName>
    <definedName name="A2716256A">[1]AustralianNA2!$IE$1:$IE$10,[1]AustralianNA2!$IE$71:$IE$244</definedName>
    <definedName name="A2716256A_Data">[1]AustralianNA2!$IE$71:$IE$244</definedName>
    <definedName name="A2716256A_Latest">[1]AustralianNA2!$IE$244</definedName>
    <definedName name="A2716257C">[1]AustralianNA2!$IB$1:$IB$10,[1]AustralianNA2!$IB$71:$IB$244</definedName>
    <definedName name="A2716257C_Data">[1]AustralianNA2!$IB$71:$IB$244</definedName>
    <definedName name="A2716257C_Latest">[1]AustralianNA2!$IB$244</definedName>
    <definedName name="A2716258F">[1]AustralianNA2!$IC$1:$IC$10,[1]AustralianNA2!$IC$71:$IC$244</definedName>
    <definedName name="A2716258F_Data">[1]AustralianNA2!$IC$71:$IC$244</definedName>
    <definedName name="A2716258F_Latest">[1]AustralianNA2!$IC$244</definedName>
    <definedName name="A2716259J">[1]AustralianNA2!$ID$1:$ID$10,[1]AustralianNA2!$ID$71:$ID$244</definedName>
    <definedName name="A2716259J_Data">[1]AustralianNA2!$ID$71:$ID$244</definedName>
    <definedName name="A2716259J_Latest">[1]AustralianNA2!$ID$244</definedName>
    <definedName name="A2716260T">[1]AustralianNA2!$II$1:$II$10,[1]AustralianNA2!$II$71:$II$244</definedName>
    <definedName name="A2716260T_Data">[1]AustralianNA2!$II$71:$II$244</definedName>
    <definedName name="A2716260T_Latest">[1]AustralianNA2!$II$244</definedName>
    <definedName name="A2716261V">[1]AustralianNA2!$IJ$1:$IJ$10,[1]AustralianNA2!$IJ$71:$IJ$244</definedName>
    <definedName name="A2716261V_Data">[1]AustralianNA2!$IJ$71:$IJ$244</definedName>
    <definedName name="A2716261V_Latest">[1]AustralianNA2!$IJ$244</definedName>
    <definedName name="A2716262W">[1]AustralianNA2!$IK$1:$IK$10,[1]AustralianNA2!$IK$71:$IK$244</definedName>
    <definedName name="A2716262W_Data">[1]AustralianNA2!$IK$71:$IK$244</definedName>
    <definedName name="A2716262W_Latest">[1]AustralianNA2!$IK$244</definedName>
    <definedName name="A2716263X">[1]AustralianNA2!$IL$1:$IL$10,[1]AustralianNA2!$IL$71:$IL$244</definedName>
    <definedName name="A2716263X_Data">[1]AustralianNA2!$IL$71:$IL$244</definedName>
    <definedName name="A2716263X_Latest">[1]AustralianNA2!$IL$244</definedName>
    <definedName name="A2716264A">[1]AustralianNA2!$IQ$1:$IQ$10,[1]AustralianNA2!$IQ$71:$IQ$244</definedName>
    <definedName name="A2716264A_Data">[1]AustralianNA2!$IQ$71:$IQ$244</definedName>
    <definedName name="A2716264A_Latest">[1]AustralianNA2!$IQ$244</definedName>
    <definedName name="A2716265C">[1]AustralianNA2!$IN$1:$IN$10,[1]AustralianNA2!$IN$71:$IN$244</definedName>
    <definedName name="A2716265C_Data">[1]AustralianNA2!$IN$71:$IN$244</definedName>
    <definedName name="A2716265C_Latest">[1]AustralianNA2!$IN$244</definedName>
    <definedName name="A2716268K">[1]AustralianNA2!$IP$1:$IP$10,[1]AustralianNA2!$IP$71:$IP$244</definedName>
    <definedName name="A2716268K_Data">[1]AustralianNA2!$IP$71:$IP$244</definedName>
    <definedName name="A2716268K_Latest">[1]AustralianNA2!$IP$244</definedName>
    <definedName name="A2716269L">[1]AustralianNA3!$D$1:$D$10,[1]AustralianNA3!$D$71:$D$244</definedName>
    <definedName name="A2716269L_Data">[1]AustralianNA3!$D$71:$D$244</definedName>
    <definedName name="A2716269L_Latest">[1]AustralianNA3!$D$244</definedName>
    <definedName name="A2716270W">[1]AustralianNA3!$G$1:$G$10,[1]AustralianNA3!$G$71:$G$244</definedName>
    <definedName name="A2716270W_Data">[1]AustralianNA3!$G$71:$G$244</definedName>
    <definedName name="A2716270W_Latest">[1]AustralianNA3!$G$244</definedName>
    <definedName name="A2716271X">[1]AustralianNA3!$J$1:$J$10,[1]AustralianNA3!$J$71:$J$244</definedName>
    <definedName name="A2716271X_Data">[1]AustralianNA3!$J$71:$J$244</definedName>
    <definedName name="A2716271X_Latest">[1]AustralianNA3!$J$244</definedName>
    <definedName name="A2716272A">[1]AustralianNA3!$M$1:$M$10,[1]AustralianNA3!$M$71:$M$244</definedName>
    <definedName name="A2716272A_Data">[1]AustralianNA3!$M$71:$M$244</definedName>
    <definedName name="A2716272A_Latest">[1]AustralianNA3!$M$244</definedName>
    <definedName name="A2716273C">[1]AustralianNA3!$N$1:$N$10,[1]AustralianNA3!$N$71:$N$244</definedName>
    <definedName name="A2716273C_Data">[1]AustralianNA3!$N$71:$N$244</definedName>
    <definedName name="A2716273C_Latest">[1]AustralianNA3!$N$244</definedName>
    <definedName name="A2716274F">[1]AustralianNA3!$O$1:$O$10,[1]AustralianNA3!$O$71:$O$244</definedName>
    <definedName name="A2716274F_Data">[1]AustralianNA3!$O$71:$O$244</definedName>
    <definedName name="A2716274F_Latest">[1]AustralianNA3!$O$244</definedName>
    <definedName name="A2716275J">[1]AustralianNA3!$P$1:$P$10,[1]AustralianNA3!$P$71:$P$244</definedName>
    <definedName name="A2716275J_Data">[1]AustralianNA3!$P$71:$P$244</definedName>
    <definedName name="A2716275J_Latest">[1]AustralianNA3!$P$244</definedName>
    <definedName name="A2716276K">[1]AustralianNA3!$Q$1:$Q$10,[1]AustralianNA3!$Q$71:$Q$244</definedName>
    <definedName name="A2716276K_Data">[1]AustralianNA3!$Q$71:$Q$244</definedName>
    <definedName name="A2716276K_Latest">[1]AustralianNA3!$Q$244</definedName>
    <definedName name="A2716277L">[1]AustralianNA3!$R$1:$R$10,[1]AustralianNA3!$R$71:$R$244</definedName>
    <definedName name="A2716277L_Data">[1]AustralianNA3!$R$71:$R$244</definedName>
    <definedName name="A2716277L_Latest">[1]AustralianNA3!$R$244</definedName>
    <definedName name="A2716278R">[1]AustralianNA3!$S$1:$S$10,[1]AustralianNA3!$S$71:$S$244</definedName>
    <definedName name="A2716278R_Data">[1]AustralianNA3!$S$71:$S$244</definedName>
    <definedName name="A2716278R_Latest">[1]AustralianNA3!$S$244</definedName>
    <definedName name="A2716298X">[1]AustralianNA2!$BG$1:$BG$10,[1]AustralianNA2!$BG$72:$BG$244</definedName>
    <definedName name="A2716298X_Data">[1]AustralianNA2!$BG$72:$BG$244</definedName>
    <definedName name="A2716298X_Latest">[1]AustralianNA2!$BG$244</definedName>
    <definedName name="A2716299A">[1]AustralianNA2!$BE$1:$BE$10,[1]AustralianNA2!$BE$72:$BE$244</definedName>
    <definedName name="A2716299A_Data">[1]AustralianNA2!$BE$72:$BE$244</definedName>
    <definedName name="A2716299A_Latest">[1]AustralianNA2!$BE$244</definedName>
    <definedName name="A2716300X">[1]AustralianNA2!$BF$1:$BF$10,[1]AustralianNA2!$BF$72:$BF$244</definedName>
    <definedName name="A2716300X_Data">[1]AustralianNA2!$BF$72:$BF$244</definedName>
    <definedName name="A2716300X_Latest">[1]AustralianNA2!$BF$244</definedName>
    <definedName name="A2716301A">[1]AustralianNA2!$BN$1:$BN$10,[1]AustralianNA2!$BN$72:$BN$244</definedName>
    <definedName name="A2716301A_Data">[1]AustralianNA2!$BN$72:$BN$244</definedName>
    <definedName name="A2716301A_Latest">[1]AustralianNA2!$BN$244</definedName>
    <definedName name="A2716302C">[1]AustralianNA2!$BM$1:$BM$10,[1]AustralianNA2!$BM$116:$BM$244</definedName>
    <definedName name="A2716302C_Data">[1]AustralianNA2!$BM$116:$BM$244</definedName>
    <definedName name="A2716302C_Latest">[1]AustralianNA2!$BM$244</definedName>
    <definedName name="A2716303F">[1]AustralianNA2!$BL$1:$BL$10,[1]AustralianNA2!$BL$72:$BL$244</definedName>
    <definedName name="A2716303F_Data">[1]AustralianNA2!$BL$72:$BL$244</definedName>
    <definedName name="A2716303F_Latest">[1]AustralianNA2!$BL$244</definedName>
    <definedName name="A2716304J">[1]AustralianNA2!$BT$1:$BT$10,[1]AustralianNA2!$BT$72:$BT$244</definedName>
    <definedName name="A2716304J_Data">[1]AustralianNA2!$BT$72:$BT$244</definedName>
    <definedName name="A2716304J_Latest">[1]AustralianNA2!$BT$244</definedName>
    <definedName name="A2716305K">[1]AustralianNA2!$BO$1:$BO$10,[1]AustralianNA2!$BO$84:$BO$244</definedName>
    <definedName name="A2716305K_Data">[1]AustralianNA2!$BO$84:$BO$244</definedName>
    <definedName name="A2716305K_Latest">[1]AustralianNA2!$BO$244</definedName>
    <definedName name="A2716306L">[1]AustralianNA2!$BQ$1:$BQ$10,[1]AustralianNA2!$BQ$84:$BQ$244</definedName>
    <definedName name="A2716306L_Data">[1]AustralianNA2!$BQ$84:$BQ$244</definedName>
    <definedName name="A2716306L_Latest">[1]AustralianNA2!$BQ$244</definedName>
    <definedName name="A2716307R">[1]AustralianNA2!$BR$1:$BR$10,[1]AustralianNA2!$BR$84:$BR$244</definedName>
    <definedName name="A2716307R_Data">[1]AustralianNA2!$BR$84:$BR$244</definedName>
    <definedName name="A2716307R_Latest">[1]AustralianNA2!$BR$244</definedName>
    <definedName name="A2716309V">[1]AustralianNA2!$BP$1:$BP$10,[1]AustralianNA2!$BP$84:$BP$244</definedName>
    <definedName name="A2716309V_Data">[1]AustralianNA2!$BP$84:$BP$244</definedName>
    <definedName name="A2716309V_Latest">[1]AustralianNA2!$BP$244</definedName>
    <definedName name="A2716313K">[1]AustralianNA2!$BX$1:$BX$10,[1]AustralianNA2!$BX$72:$BX$244</definedName>
    <definedName name="A2716313K_Data">[1]AustralianNA2!$BX$72:$BX$244</definedName>
    <definedName name="A2716313K_Latest">[1]AustralianNA2!$BX$244</definedName>
    <definedName name="A2716314L">[1]AustralianNA2!$BU$1:$BU$10,[1]AustralianNA2!$BU$72:$BU$244</definedName>
    <definedName name="A2716314L_Data">[1]AustralianNA2!$BU$72:$BU$244</definedName>
    <definedName name="A2716314L_Latest">[1]AustralianNA2!$BU$244</definedName>
    <definedName name="A2716315R">[1]AustralianNA2!$BV$1:$BV$10,[1]AustralianNA2!$BV$72:$BV$244</definedName>
    <definedName name="A2716315R_Data">[1]AustralianNA2!$BV$72:$BV$244</definedName>
    <definedName name="A2716315R_Latest">[1]AustralianNA2!$BV$244</definedName>
    <definedName name="A2716316T">[1]AustralianNA2!$BW$1:$BW$10,[1]AustralianNA2!$BW$72:$BW$244</definedName>
    <definedName name="A2716316T_Data">[1]AustralianNA2!$BW$72:$BW$244</definedName>
    <definedName name="A2716316T_Latest">[1]AustralianNA2!$BW$244</definedName>
    <definedName name="A2716317V">[1]AustralianNA2!$CB$1:$CB$10,[1]AustralianNA2!$CB$72:$CB$244</definedName>
    <definedName name="A2716317V_Data">[1]AustralianNA2!$CB$72:$CB$244</definedName>
    <definedName name="A2716317V_Latest">[1]AustralianNA2!$CB$244</definedName>
    <definedName name="A2716318W">[1]AustralianNA2!$CC$1:$CC$10,[1]AustralianNA2!$CC$72:$CC$244</definedName>
    <definedName name="A2716318W_Data">[1]AustralianNA2!$CC$72:$CC$244</definedName>
    <definedName name="A2716318W_Latest">[1]AustralianNA2!$CC$244</definedName>
    <definedName name="A2716319X">[1]AustralianNA2!$CD$1:$CD$10,[1]AustralianNA2!$CD$72:$CD$244</definedName>
    <definedName name="A2716319X_Data">[1]AustralianNA2!$CD$72:$CD$244</definedName>
    <definedName name="A2716319X_Latest">[1]AustralianNA2!$CD$244</definedName>
    <definedName name="A2716320J">[1]AustralianNA2!$CE$1:$CE$10,[1]AustralianNA2!$CE$72:$CE$244</definedName>
    <definedName name="A2716320J_Data">[1]AustralianNA2!$CE$72:$CE$244</definedName>
    <definedName name="A2716320J_Latest">[1]AustralianNA2!$CE$244</definedName>
    <definedName name="A2716321K">[1]AustralianNA2!$CJ$1:$CJ$10,[1]AustralianNA2!$CJ$72:$CJ$244</definedName>
    <definedName name="A2716321K_Data">[1]AustralianNA2!$CJ$72:$CJ$244</definedName>
    <definedName name="A2716321K_Latest">[1]AustralianNA2!$CJ$244</definedName>
    <definedName name="A2716322L">[1]AustralianNA2!$CG$1:$CG$10,[1]AustralianNA2!$CG$72:$CG$244</definedName>
    <definedName name="A2716322L_Data">[1]AustralianNA2!$CG$72:$CG$244</definedName>
    <definedName name="A2716322L_Latest">[1]AustralianNA2!$CG$244</definedName>
    <definedName name="A2716325V">[1]AustralianNA2!$CI$1:$CI$10,[1]AustralianNA2!$CI$72:$CI$244</definedName>
    <definedName name="A2716325V_Data">[1]AustralianNA2!$CI$72:$CI$244</definedName>
    <definedName name="A2716325V_Latest">[1]AustralianNA2!$CI$244</definedName>
    <definedName name="A2716326W">[1]AustralianNA2!$CM$1:$CM$10,[1]AustralianNA2!$CM$72:$CM$244</definedName>
    <definedName name="A2716326W_Data">[1]AustralianNA2!$CM$72:$CM$244</definedName>
    <definedName name="A2716326W_Latest">[1]AustralianNA2!$CM$244</definedName>
    <definedName name="A2716327X">[1]AustralianNA2!$CP$1:$CP$10,[1]AustralianNA2!$CP$72:$CP$244</definedName>
    <definedName name="A2716327X_Data">[1]AustralianNA2!$CP$72:$CP$244</definedName>
    <definedName name="A2716327X_Latest">[1]AustralianNA2!$CP$244</definedName>
    <definedName name="A2716328A">[1]AustralianNA2!$CS$1:$CS$10,[1]AustralianNA2!$CS$72:$CS$244</definedName>
    <definedName name="A2716328A_Data">[1]AustralianNA2!$CS$72:$CS$244</definedName>
    <definedName name="A2716328A_Latest">[1]AustralianNA2!$CS$244</definedName>
    <definedName name="A2716329C">[1]AustralianNA2!$CV$1:$CV$10,[1]AustralianNA2!$CV$72:$CV$244</definedName>
    <definedName name="A2716329C_Data">[1]AustralianNA2!$CV$72:$CV$244</definedName>
    <definedName name="A2716329C_Latest">[1]AustralianNA2!$CV$244</definedName>
    <definedName name="A2716330L">[1]AustralianNA2!$CW$1:$CW$10,[1]AustralianNA2!$CW$72:$CW$244</definedName>
    <definedName name="A2716330L_Data">[1]AustralianNA2!$CW$72:$CW$244</definedName>
    <definedName name="A2716330L_Latest">[1]AustralianNA2!$CW$244</definedName>
    <definedName name="A2716331R">[1]AustralianNA2!$CX$1:$CX$10,[1]AustralianNA2!$CX$72:$CX$244</definedName>
    <definedName name="A2716331R_Data">[1]AustralianNA2!$CX$72:$CX$244</definedName>
    <definedName name="A2716331R_Latest">[1]AustralianNA2!$CX$244</definedName>
    <definedName name="A2716332T">[1]AustralianNA2!$CY$1:$CY$10,[1]AustralianNA2!$CY$72:$CY$244</definedName>
    <definedName name="A2716332T_Data">[1]AustralianNA2!$CY$72:$CY$244</definedName>
    <definedName name="A2716332T_Latest">[1]AustralianNA2!$CY$244</definedName>
    <definedName name="A2716333V">[1]AustralianNA2!$CZ$1:$CZ$10,[1]AustralianNA2!$CZ$72:$CZ$244</definedName>
    <definedName name="A2716333V_Data">[1]AustralianNA2!$CZ$72:$CZ$244</definedName>
    <definedName name="A2716333V_Latest">[1]AustralianNA2!$CZ$244</definedName>
    <definedName name="A2716334W">[1]AustralianNA2!$DA$1:$DA$10,[1]AustralianNA2!$DA$72:$DA$244</definedName>
    <definedName name="A2716334W_Data">[1]AustralianNA2!$DA$72:$DA$244</definedName>
    <definedName name="A2716334W_Latest">[1]AustralianNA2!$DA$244</definedName>
    <definedName name="A2716335X">[1]AustralianNA2!$DB$1:$DB$10,[1]AustralianNA2!$DB$72:$DB$244</definedName>
    <definedName name="A2716335X_Data">[1]AustralianNA2!$DB$72:$DB$244</definedName>
    <definedName name="A2716335X_Latest">[1]AustralianNA2!$DB$244</definedName>
    <definedName name="A2716378X">[1]AustralianNA2!$D$1:$D$10,[1]AustralianNA2!$D$71:$D$244</definedName>
    <definedName name="A2716378X_Data">[1]AustralianNA2!$D$71:$D$244</definedName>
    <definedName name="A2716378X_Latest">[1]AustralianNA2!$D$244</definedName>
    <definedName name="A2716379A">[1]AustralianNA2!$B$1:$B$10,[1]AustralianNA2!$B$71:$B$244</definedName>
    <definedName name="A2716379A_Data">[1]AustralianNA2!$B$71:$B$244</definedName>
    <definedName name="A2716379A_Latest">[1]AustralianNA2!$B$244</definedName>
    <definedName name="A2716380K">[1]AustralianNA2!$C$1:$C$10,[1]AustralianNA2!$C$71:$C$244</definedName>
    <definedName name="A2716380K_Data">[1]AustralianNA2!$C$71:$C$244</definedName>
    <definedName name="A2716380K_Latest">[1]AustralianNA2!$C$244</definedName>
    <definedName name="A2716381L">[1]AustralianNA2!$K$1:$K$10,[1]AustralianNA2!$K$71:$K$244</definedName>
    <definedName name="A2716381L_Data">[1]AustralianNA2!$K$71:$K$244</definedName>
    <definedName name="A2716381L_Latest">[1]AustralianNA2!$K$244</definedName>
    <definedName name="A2716382R">[1]AustralianNA2!$J$1:$J$10,[1]AustralianNA2!$J$115:$J$244</definedName>
    <definedName name="A2716382R_Data">[1]AustralianNA2!$J$115:$J$244</definedName>
    <definedName name="A2716382R_Latest">[1]AustralianNA2!$J$244</definedName>
    <definedName name="A2716383T">[1]AustralianNA2!$I$1:$I$10,[1]AustralianNA2!$I$71:$I$244</definedName>
    <definedName name="A2716383T_Data">[1]AustralianNA2!$I$71:$I$244</definedName>
    <definedName name="A2716383T_Latest">[1]AustralianNA2!$I$244</definedName>
    <definedName name="A2716384V">[1]AustralianNA2!$Q$1:$Q$10,[1]AustralianNA2!$Q$71:$Q$244</definedName>
    <definedName name="A2716384V_Data">[1]AustralianNA2!$Q$71:$Q$244</definedName>
    <definedName name="A2716384V_Latest">[1]AustralianNA2!$Q$244</definedName>
    <definedName name="A2716385W">[1]AustralianNA2!$L$1:$L$10,[1]AustralianNA2!$L$83:$L$244</definedName>
    <definedName name="A2716385W_Data">[1]AustralianNA2!$L$83:$L$244</definedName>
    <definedName name="A2716385W_Latest">[1]AustralianNA2!$L$244</definedName>
    <definedName name="A2716386X">[1]AustralianNA2!$N$1:$N$10,[1]AustralianNA2!$N$83:$N$244</definedName>
    <definedName name="A2716386X_Data">[1]AustralianNA2!$N$83:$N$244</definedName>
    <definedName name="A2716386X_Latest">[1]AustralianNA2!$N$244</definedName>
    <definedName name="A2716387A">[1]AustralianNA2!$O$1:$O$10,[1]AustralianNA2!$O$83:$O$244</definedName>
    <definedName name="A2716387A_Data">[1]AustralianNA2!$O$83:$O$244</definedName>
    <definedName name="A2716387A_Latest">[1]AustralianNA2!$O$244</definedName>
    <definedName name="A2716389F">[1]AustralianNA2!$M$1:$M$10,[1]AustralianNA2!$M$83:$M$244</definedName>
    <definedName name="A2716389F_Data">[1]AustralianNA2!$M$83:$M$244</definedName>
    <definedName name="A2716389F_Latest">[1]AustralianNA2!$M$244</definedName>
    <definedName name="A2716393W">[1]AustralianNA2!$R$1:$R$10,[1]AustralianNA2!$R$71:$R$244</definedName>
    <definedName name="A2716393W_Data">[1]AustralianNA2!$R$71:$R$244</definedName>
    <definedName name="A2716393W_Latest">[1]AustralianNA2!$R$244</definedName>
    <definedName name="A2716394X">[1]AustralianNA2!$S$1:$S$10,[1]AustralianNA2!$S$71:$S$244</definedName>
    <definedName name="A2716394X_Data">[1]AustralianNA2!$S$71:$S$244</definedName>
    <definedName name="A2716394X_Latest">[1]AustralianNA2!$S$244</definedName>
    <definedName name="A2716395A">[1]AustralianNA2!$T$1:$T$10,[1]AustralianNA2!$T$71:$T$244</definedName>
    <definedName name="A2716395A_Data">[1]AustralianNA2!$T$71:$T$244</definedName>
    <definedName name="A2716395A_Latest">[1]AustralianNA2!$T$244</definedName>
    <definedName name="A2716396C">[1]AustralianNA2!$Y$1:$Y$10,[1]AustralianNA2!$Y$71:$Y$244</definedName>
    <definedName name="A2716396C_Data">[1]AustralianNA2!$Y$71:$Y$244</definedName>
    <definedName name="A2716396C_Latest">[1]AustralianNA2!$Y$244</definedName>
    <definedName name="A2716397F">[1]AustralianNA2!$Z$1:$Z$10,[1]AustralianNA2!$Z$71:$Z$244</definedName>
    <definedName name="A2716397F_Data">[1]AustralianNA2!$Z$71:$Z$244</definedName>
    <definedName name="A2716397F_Latest">[1]AustralianNA2!$Z$244</definedName>
    <definedName name="A2716398J">[1]AustralianNA2!$AA$1:$AA$10,[1]AustralianNA2!$AA$71:$AA$244</definedName>
    <definedName name="A2716398J_Data">[1]AustralianNA2!$AA$71:$AA$244</definedName>
    <definedName name="A2716398J_Latest">[1]AustralianNA2!$AA$244</definedName>
    <definedName name="A2716399K">[1]AustralianNA2!$AB$1:$AB$10,[1]AustralianNA2!$AB$71:$AB$244</definedName>
    <definedName name="A2716399K_Data">[1]AustralianNA2!$AB$71:$AB$244</definedName>
    <definedName name="A2716399K_Latest">[1]AustralianNA2!$AB$244</definedName>
    <definedName name="A2716400J">[1]AustralianNA2!$AG$1:$AG$10,[1]AustralianNA2!$AG$71:$AG$244</definedName>
    <definedName name="A2716400J_Data">[1]AustralianNA2!$AG$71:$AG$244</definedName>
    <definedName name="A2716400J_Latest">[1]AustralianNA2!$AG$244</definedName>
    <definedName name="A2716401K">[1]AustralianNA2!$AD$1:$AD$10,[1]AustralianNA2!$AD$71:$AD$244</definedName>
    <definedName name="A2716401K_Data">[1]AustralianNA2!$AD$71:$AD$244</definedName>
    <definedName name="A2716401K_Latest">[1]AustralianNA2!$AD$244</definedName>
    <definedName name="A2716404T">[1]AustralianNA2!$AF$1:$AF$10,[1]AustralianNA2!$AF$71:$AF$244</definedName>
    <definedName name="A2716404T_Data">[1]AustralianNA2!$AF$71:$AF$244</definedName>
    <definedName name="A2716404T_Latest">[1]AustralianNA2!$AF$244</definedName>
    <definedName name="A2716405V">[1]AustralianNA2!$AJ$1:$AJ$10,[1]AustralianNA2!$AJ$71:$AJ$244</definedName>
    <definedName name="A2716405V_Data">[1]AustralianNA2!$AJ$71:$AJ$244</definedName>
    <definedName name="A2716405V_Latest">[1]AustralianNA2!$AJ$244</definedName>
    <definedName name="A2716406W">[1]AustralianNA2!$AM$1:$AM$10,[1]AustralianNA2!$AM$71:$AM$244</definedName>
    <definedName name="A2716406W_Data">[1]AustralianNA2!$AM$71:$AM$244</definedName>
    <definedName name="A2716406W_Latest">[1]AustralianNA2!$AM$244</definedName>
    <definedName name="A2716407X">[1]AustralianNA2!$AP$1:$AP$10,[1]AustralianNA2!$AP$71:$AP$244</definedName>
    <definedName name="A2716407X_Data">[1]AustralianNA2!$AP$71:$AP$244</definedName>
    <definedName name="A2716407X_Latest">[1]AustralianNA2!$AP$244</definedName>
    <definedName name="A2716408A">[1]AustralianNA2!$AS$1:$AS$10,[1]AustralianNA2!$AS$71:$AS$244</definedName>
    <definedName name="A2716408A_Data">[1]AustralianNA2!$AS$71:$AS$244</definedName>
    <definedName name="A2716408A_Latest">[1]AustralianNA2!$AS$244</definedName>
    <definedName name="A2716409C">[1]AustralianNA2!$AT$1:$AT$10,[1]AustralianNA2!$AT$71:$AT$244</definedName>
    <definedName name="A2716409C_Data">[1]AustralianNA2!$AT$71:$AT$244</definedName>
    <definedName name="A2716409C_Latest">[1]AustralianNA2!$AT$244</definedName>
    <definedName name="A2716410L">[1]AustralianNA2!$AU$1:$AU$10,[1]AustralianNA2!$AU$71:$AU$244</definedName>
    <definedName name="A2716410L_Data">[1]AustralianNA2!$AU$71:$AU$244</definedName>
    <definedName name="A2716410L_Latest">[1]AustralianNA2!$AU$244</definedName>
    <definedName name="A2716411R">[1]AustralianNA2!$AV$1:$AV$10,[1]AustralianNA2!$AV$71:$AV$244</definedName>
    <definedName name="A2716411R_Data">[1]AustralianNA2!$AV$71:$AV$244</definedName>
    <definedName name="A2716411R_Latest">[1]AustralianNA2!$AV$244</definedName>
    <definedName name="A2716412T">[1]AustralianNA2!$AW$1:$AW$10,[1]AustralianNA2!$AW$71:$AW$244</definedName>
    <definedName name="A2716412T_Data">[1]AustralianNA2!$AW$71:$AW$244</definedName>
    <definedName name="A2716412T_Latest">[1]AustralianNA2!$AW$244</definedName>
    <definedName name="A2716413V">[1]AustralianNA2!$AX$1:$AX$10,[1]AustralianNA2!$AX$71:$AX$244</definedName>
    <definedName name="A2716413V_Data">[1]AustralianNA2!$AX$71:$AX$244</definedName>
    <definedName name="A2716413V_Latest">[1]AustralianNA2!$AX$244</definedName>
    <definedName name="A2716414W">[1]AustralianNA2!$AY$1:$AY$10,[1]AustralianNA2!$AY$71:$AY$244</definedName>
    <definedName name="A2716414W_Data">[1]AustralianNA2!$AY$71:$AY$244</definedName>
    <definedName name="A2716414W_Latest">[1]AustralianNA2!$AY$244</definedName>
    <definedName name="A2716584L">[1]AustralianNA3!$BR$1:$BR$10,[1]AustralianNA3!$BR$72:$BR$244</definedName>
    <definedName name="A2716584L_Data">[1]AustralianNA3!$BR$72:$BR$244</definedName>
    <definedName name="A2716584L_Latest">[1]AustralianNA3!$BR$244</definedName>
    <definedName name="A2716585R">[1]AustralianNA2!$EY$1:$EY$10,[1]AustralianNA2!$EY$71:$EY$244</definedName>
    <definedName name="A2716585R_Data">[1]AustralianNA2!$EY$71:$EY$244</definedName>
    <definedName name="A2716585R_Latest">[1]AustralianNA2!$EY$244</definedName>
    <definedName name="A2716587V">[1]AustralianNA2!$U$1:$U$10,[1]AustralianNA2!$U$71:$U$244</definedName>
    <definedName name="A2716587V_Data">[1]AustralianNA2!$U$71:$U$244</definedName>
    <definedName name="A2716587V_Latest">[1]AustralianNA2!$U$244</definedName>
    <definedName name="A3348484C">[1]AustralianNA2!$AC$1:$AC$10,[1]AustralianNA2!$AC$71:$AC$244</definedName>
    <definedName name="A3348484C_Data">[1]AustralianNA2!$AC$71:$AC$244</definedName>
    <definedName name="A3348484C_Latest">[1]AustralianNA2!$AC$244</definedName>
    <definedName name="A3348485F">[1]AustralianNA2!$AE$1:$AE$10,[1]AustralianNA2!$AE$71:$AE$244</definedName>
    <definedName name="A3348485F_Data">[1]AustralianNA2!$AE$71:$AE$244</definedName>
    <definedName name="A3348485F_Latest">[1]AustralianNA2!$AE$244</definedName>
    <definedName name="A3348486J">[1]AustralianNA2!$CF$1:$CF$10,[1]AustralianNA2!$CF$72:$CF$244</definedName>
    <definedName name="A3348486J_Data">[1]AustralianNA2!$CF$72:$CF$244</definedName>
    <definedName name="A3348486J_Latest">[1]AustralianNA2!$CF$244</definedName>
    <definedName name="A3348487K">[1]AustralianNA2!$CH$1:$CH$10,[1]AustralianNA2!$CH$72:$CH$244</definedName>
    <definedName name="A3348487K_Data">[1]AustralianNA2!$CH$72:$CH$244</definedName>
    <definedName name="A3348487K_Latest">[1]AustralianNA2!$CH$244</definedName>
    <definedName name="A3348488L">[1]AustralianNA2!$EH$1:$EH$10,[1]AustralianNA2!$EH$71:$EH$244</definedName>
    <definedName name="A3348488L_Data">[1]AustralianNA2!$EH$71:$EH$244</definedName>
    <definedName name="A3348488L_Latest">[1]AustralianNA2!$EH$244</definedName>
    <definedName name="A3348489R">[1]AustralianNA2!$EJ$1:$EJ$10,[1]AustralianNA2!$EJ$71:$EJ$244</definedName>
    <definedName name="A3348489R_Data">[1]AustralianNA2!$EJ$71:$EJ$244</definedName>
    <definedName name="A3348489R_Latest">[1]AustralianNA2!$EJ$244</definedName>
    <definedName name="A3348490X">[1]AustralianNA2!$GK$1:$GK$10,[1]AustralianNA2!$GK$72:$GK$244</definedName>
    <definedName name="A3348490X_Data">[1]AustralianNA2!$GK$72:$GK$244</definedName>
    <definedName name="A3348490X_Latest">[1]AustralianNA2!$GK$244</definedName>
    <definedName name="A3348491A">[1]AustralianNA2!$GM$1:$GM$10,[1]AustralianNA2!$GM$72:$GM$244</definedName>
    <definedName name="A3348491A_Data">[1]AustralianNA2!$GM$72:$GM$244</definedName>
    <definedName name="A3348491A_Latest">[1]AustralianNA2!$GM$244</definedName>
    <definedName name="A3348492C">[1]AustralianNA2!$IM$1:$IM$10,[1]AustralianNA2!$IM$71:$IM$244</definedName>
    <definedName name="A3348492C_Data">[1]AustralianNA2!$IM$71:$IM$244</definedName>
    <definedName name="A3348492C_Latest">[1]AustralianNA2!$IM$244</definedName>
    <definedName name="A3348493F">[1]AustralianNA2!$IO$1:$IO$10,[1]AustralianNA2!$IO$71:$IO$244</definedName>
    <definedName name="A3348493F_Data">[1]AustralianNA2!$IO$71:$IO$244</definedName>
    <definedName name="A3348493F_Latest">[1]AustralianNA2!$IO$244</definedName>
    <definedName name="A3348494J">[1]AustralianNA3!$AZ$1:$AZ$10,[1]AustralianNA3!$AZ$72:$AZ$244</definedName>
    <definedName name="A3348494J_Data">[1]AustralianNA3!$AZ$72:$AZ$244</definedName>
    <definedName name="A3348494J_Latest">[1]AustralianNA3!$AZ$244</definedName>
    <definedName name="A3348495K">[1]AustralianNA3!$BB$1:$BB$10,[1]AustralianNA3!$BB$72:$BB$244</definedName>
    <definedName name="A3348495K_Data">[1]AustralianNA3!$BB$72:$BB$244</definedName>
    <definedName name="A3348495K_Latest">[1]AustralianNA3!$BB$244</definedName>
    <definedName name="A3605670A">[1]AustralianNA2!$FM$1:$FM$10,[1]AustralianNA2!$FM$116:$FM$244</definedName>
    <definedName name="A3605670A_Data">[1]AustralianNA2!$FM$116:$FM$244</definedName>
    <definedName name="A3605670A_Latest">[1]AustralianNA2!$FM$244</definedName>
    <definedName name="A3605672F">[1]AustralianNA2!$FN$1:$FN$10,[1]AustralianNA2!$FN$116:$FN$244</definedName>
    <definedName name="A3605672F_Data">[1]AustralianNA2!$FN$116:$FN$244</definedName>
    <definedName name="A3605672F_Latest">[1]AustralianNA2!$FN$244</definedName>
    <definedName name="A3605673J">[1]AustralianNA2!$HP$1:$HP$10,[1]AustralianNA2!$HP$115:$HP$244</definedName>
    <definedName name="A3605673J_Data">[1]AustralianNA2!$HP$115:$HP$244</definedName>
    <definedName name="A3605673J_Latest">[1]AustralianNA2!$HP$244</definedName>
    <definedName name="A3605674K">[1]AustralianNA2!$BH$1:$BH$10,[1]AustralianNA2!$BH$116:$BH$244</definedName>
    <definedName name="A3605674K_Data">[1]AustralianNA2!$BH$116:$BH$244</definedName>
    <definedName name="A3605674K_Latest">[1]AustralianNA2!$BH$244</definedName>
    <definedName name="A3605676R">[1]AustralianNA2!$BI$1:$BI$10,[1]AustralianNA2!$BI$116:$BI$244</definedName>
    <definedName name="A3605676R_Data">[1]AustralianNA2!$BI$116:$BI$244</definedName>
    <definedName name="A3605676R_Latest">[1]AustralianNA2!$BI$244</definedName>
    <definedName name="A3605677T">[1]AustralianNA2!$HO$1:$HO$10,[1]AustralianNA2!$HO$115:$HO$244</definedName>
    <definedName name="A3605677T_Data">[1]AustralianNA2!$HO$115:$HO$244</definedName>
    <definedName name="A3605677T_Latest">[1]AustralianNA2!$HO$244</definedName>
    <definedName name="A3606066X">[1]AustralianNA2!$DJ$1:$DJ$10,[1]AustralianNA2!$DJ$115:$DJ$244</definedName>
    <definedName name="A3606066X_Data">[1]AustralianNA2!$DJ$115:$DJ$244</definedName>
    <definedName name="A3606066X_Latest">[1]AustralianNA2!$DJ$244</definedName>
    <definedName name="A3606067A">[1]AustralianNA2!$DK$1:$DK$10,[1]AustralianNA2!$DK$115:$DK$244</definedName>
    <definedName name="A3606067A_Data">[1]AustralianNA2!$DK$115:$DK$244</definedName>
    <definedName name="A3606067A_Latest">[1]AustralianNA2!$DK$244</definedName>
    <definedName name="A3606069F">[1]AustralianNA2!$E$1:$E$10,[1]AustralianNA2!$E$115:$E$244</definedName>
    <definedName name="A3606069F_Data">[1]AustralianNA2!$E$115:$E$244</definedName>
    <definedName name="A3606069F_Latest">[1]AustralianNA2!$E$244</definedName>
    <definedName name="A3606070R">[1]AustralianNA2!$F$1:$F$10,[1]AustralianNA2!$F$115:$F$244</definedName>
    <definedName name="A3606070R_Data">[1]AustralianNA2!$F$115:$F$244</definedName>
    <definedName name="A3606070R_Latest">[1]AustralianNA2!$F$244</definedName>
    <definedName name="A3606072V">[1]AustralianNA3!$AB$1:$AB$10,[1]AustralianNA3!$AB$116:$AB$244</definedName>
    <definedName name="A3606072V_Data">[1]AustralianNA3!$AB$116:$AB$244</definedName>
    <definedName name="A3606072V_Latest">[1]AustralianNA3!$AB$244</definedName>
    <definedName name="A3606073W">[1]AustralianNA3!$AC$1:$AC$10,[1]AustralianNA3!$AC$116:$AC$244</definedName>
    <definedName name="A3606073W_Data">[1]AustralianNA3!$AC$116:$AC$244</definedName>
    <definedName name="A3606073W_Latest">[1]AustralianNA3!$AC$244</definedName>
    <definedName name="A83722605X">[1]AustralianNA2!$G$1:$G$10,[1]AustralianNA2!$G$115:$G$244</definedName>
    <definedName name="A83722605X_Data">[1]AustralianNA2!$G$115:$G$244</definedName>
    <definedName name="A83722605X_Latest">[1]AustralianNA2!$G$244</definedName>
    <definedName name="A83722606A">[1]AustralianNA2!$FO$1:$FO$10,[1]AustralianNA2!$FO$116:$FO$244</definedName>
    <definedName name="A83722606A_Data">[1]AustralianNA2!$FO$116:$FO$244</definedName>
    <definedName name="A83722606A_Latest">[1]AustralianNA2!$FO$244</definedName>
    <definedName name="A83722607C">[1]AustralianNA2!$BJ$1:$BJ$10,[1]AustralianNA2!$BJ$116:$BJ$244</definedName>
    <definedName name="A83722607C_Data">[1]AustralianNA2!$BJ$116:$BJ$244</definedName>
    <definedName name="A83722607C_Latest">[1]AustralianNA2!$BJ$244</definedName>
    <definedName name="A83722608F">[1]AustralianNA2!$HR$1:$HR$10,[1]AustralianNA2!$HR$115:$HR$244</definedName>
    <definedName name="A83722608F_Data">[1]AustralianNA2!$HR$115:$HR$244</definedName>
    <definedName name="A83722608F_Latest">[1]AustralianNA2!$HR$244</definedName>
    <definedName name="A83722609J">[1]AustralianNA2!$DM$1:$DM$10,[1]AustralianNA2!$DM$115:$DM$244</definedName>
    <definedName name="A83722609J_Data">[1]AustralianNA2!$DM$115:$DM$244</definedName>
    <definedName name="A83722609J_Latest">[1]AustralianNA2!$DM$244</definedName>
    <definedName name="A83722610T">[1]AustralianNA2!$H$1:$H$10,[1]AustralianNA2!$H$115:$H$244</definedName>
    <definedName name="A83722610T_Data">[1]AustralianNA2!$H$115:$H$244</definedName>
    <definedName name="A83722610T_Latest">[1]AustralianNA2!$H$244</definedName>
    <definedName name="A83722611V">[1]AustralianNA2!$FP$1:$FP$10,[1]AustralianNA2!$FP$116:$FP$244</definedName>
    <definedName name="A83722611V_Data">[1]AustralianNA2!$FP$116:$FP$244</definedName>
    <definedName name="A83722611V_Latest">[1]AustralianNA2!$FP$244</definedName>
    <definedName name="A83722612W">[1]AustralianNA2!$BK$1:$BK$10,[1]AustralianNA2!$BK$116:$BK$244</definedName>
    <definedName name="A83722612W_Data">[1]AustralianNA2!$BK$116:$BK$244</definedName>
    <definedName name="A83722612W_Latest">[1]AustralianNA2!$BK$244</definedName>
    <definedName name="A83722613X">[1]AustralianNA3!$AE$1:$AE$10,[1]AustralianNA3!$AE$116:$AE$244</definedName>
    <definedName name="A83722613X_Data">[1]AustralianNA3!$AE$116:$AE$244</definedName>
    <definedName name="A83722613X_Latest">[1]AustralianNA3!$AE$244</definedName>
    <definedName name="A83722620W">[1]AustralianNA2!$HQ$1:$HQ$10,[1]AustralianNA2!$HQ$115:$HQ$244</definedName>
    <definedName name="A83722620W_Data">[1]AustralianNA2!$HQ$115:$HQ$244</definedName>
    <definedName name="A83722620W_Latest">[1]AustralianNA2!$HQ$244</definedName>
    <definedName name="A83722621X">[1]AustralianNA2!$DL$1:$DL$10,[1]AustralianNA2!$DL$115:$DL$244</definedName>
    <definedName name="A83722621X_Data">[1]AustralianNA2!$DL$115:$DL$244</definedName>
    <definedName name="A83722621X_Latest">[1]AustralianNA2!$DL$244</definedName>
    <definedName name="A83722622A">[1]AustralianNA3!$AD$1:$AD$10,[1]AustralianNA3!$AD$116:$AD$244</definedName>
    <definedName name="A83722622A_Data">[1]AustralianNA3!$AD$116:$AD$244</definedName>
    <definedName name="A83722622A_Latest">[1]AustralianNA3!$AD$244</definedName>
    <definedName name="A85124990W">[1]AustralianNA4!$R$1:$R$10,[1]AustralianNA4!$R$11:$R$128</definedName>
    <definedName name="A85124990W_Data">[1]AustralianNA4!$R$11:$R$128</definedName>
    <definedName name="A85124990W_Latest">[1]AustralianNA4!$R$128</definedName>
    <definedName name="A85124991X">[1]AustralianNA4!$S$1:$S$10,[1]AustralianNA4!$S$11:$S$128</definedName>
    <definedName name="A85124991X_Data">[1]AustralianNA4!$S$11:$S$128</definedName>
    <definedName name="A85124991X_Latest">[1]AustralianNA4!$S$128</definedName>
    <definedName name="A85124992A">[1]AustralianNA4!$T$1:$T$10,[1]AustralianNA4!$T$11:$T$128</definedName>
    <definedName name="A85124992A_Data">[1]AustralianNA4!$T$11:$T$128</definedName>
    <definedName name="A85124992A_Latest">[1]AustralianNA4!$T$128</definedName>
    <definedName name="A85124993C">[1]AustralianNA4!$U$1:$U$10,[1]AustralianNA4!$U$11:$U$128</definedName>
    <definedName name="A85124993C_Data">[1]AustralianNA4!$U$11:$U$128</definedName>
    <definedName name="A85124993C_Latest">[1]AustralianNA4!$U$128</definedName>
    <definedName name="A85124994F">[1]AustralianNA4!$V$1:$V$10,[1]AustralianNA4!$V$11:$V$128</definedName>
    <definedName name="A85124994F_Data">[1]AustralianNA4!$V$11:$V$128</definedName>
    <definedName name="A85124994F_Latest">[1]AustralianNA4!$V$128</definedName>
    <definedName name="A85124995J">[1]AustralianNA4!$W$1:$W$10,[1]AustralianNA4!$W$11:$W$128</definedName>
    <definedName name="A85124995J_Data">[1]AustralianNA4!$W$11:$W$128</definedName>
    <definedName name="A85124995J_Latest">[1]AustralianNA4!$W$128</definedName>
    <definedName name="A85124996K">[1]AustralianNA4!$X$1:$X$10,[1]AustralianNA4!$X$11:$X$128</definedName>
    <definedName name="A85124996K_Data">[1]AustralianNA4!$X$11:$X$128</definedName>
    <definedName name="A85124996K_Latest">[1]AustralianNA4!$X$128</definedName>
    <definedName name="A85124997L">[1]AustralianNA4!$Y$1:$Y$10,[1]AustralianNA4!$Y$11:$Y$128</definedName>
    <definedName name="A85124997L_Data">[1]AustralianNA4!$Y$11:$Y$128</definedName>
    <definedName name="A85124997L_Latest">[1]AustralianNA4!$Y$128</definedName>
    <definedName name="A85124998R">[1]AustralianNA4!$Z$1:$Z$10,[1]AustralianNA4!$Z$11:$Z$128</definedName>
    <definedName name="A85124998R_Data">[1]AustralianNA4!$Z$11:$Z$128</definedName>
    <definedName name="A85124998R_Latest">[1]AustralianNA4!$Z$128</definedName>
    <definedName name="A85124999T">[1]AustralianNA4!$AA$1:$AA$10,[1]AustralianNA4!$AA$11:$AA$128</definedName>
    <definedName name="A85124999T_Data">[1]AustralianNA4!$AA$11:$AA$128</definedName>
    <definedName name="A85124999T_Latest">[1]AustralianNA4!$AA$128</definedName>
    <definedName name="A85125000T">[1]AustralianNA4!$AC$1:$AC$10,[1]AustralianNA4!$AC$11:$AC$128</definedName>
    <definedName name="A85125000T_Data">[1]AustralianNA4!$AC$11:$AC$128</definedName>
    <definedName name="A85125000T_Latest">[1]AustralianNA4!$AC$128</definedName>
    <definedName name="A85125001V">[1]AustralianNA4!$AD$1:$AD$10,[1]AustralianNA4!$AD$11:$AD$128</definedName>
    <definedName name="A85125001V_Data">[1]AustralianNA4!$AD$11:$AD$128</definedName>
    <definedName name="A85125001V_Latest">[1]AustralianNA4!$AD$128</definedName>
    <definedName name="A85125002W">[1]AustralianNA4!$AE$1:$AE$10,[1]AustralianNA4!$AE$11:$AE$128</definedName>
    <definedName name="A85125002W_Data">[1]AustralianNA4!$AE$11:$AE$128</definedName>
    <definedName name="A85125002W_Latest">[1]AustralianNA4!$AE$128</definedName>
    <definedName name="A85125003X">[1]AustralianNA4!$AF$1:$AF$10,[1]AustralianNA4!$AF$11:$AF$128</definedName>
    <definedName name="A85125003X_Data">[1]AustralianNA4!$AF$11:$AF$128</definedName>
    <definedName name="A85125003X_Latest">[1]AustralianNA4!$AF$128</definedName>
    <definedName name="A85125004A">[1]AustralianNA4!$AG$1:$AG$10,[1]AustralianNA4!$AG$11:$AG$128</definedName>
    <definedName name="A85125004A_Data">[1]AustralianNA4!$AG$11:$AG$128</definedName>
    <definedName name="A85125004A_Latest">[1]AustralianNA4!$AG$128</definedName>
    <definedName name="A85125005C">[1]AustralianNA4!$AH$1:$AH$10,[1]AustralianNA4!$AH$11:$AH$128</definedName>
    <definedName name="A85125005C_Data">[1]AustralianNA4!$AH$11:$AH$128</definedName>
    <definedName name="A85125005C_Latest">[1]AustralianNA4!$AH$128</definedName>
    <definedName name="A85125006F">[1]AustralianNA4!$AI$1:$AI$10,[1]AustralianNA4!$AI$11:$AI$128</definedName>
    <definedName name="A85125006F_Data">[1]AustralianNA4!$AI$11:$AI$128</definedName>
    <definedName name="A85125006F_Latest">[1]AustralianNA4!$AI$128</definedName>
    <definedName name="A85125007J">[1]AustralianNA4!$AJ$1:$AJ$10,[1]AustralianNA4!$AJ$11:$AJ$128</definedName>
    <definedName name="A85125007J_Data">[1]AustralianNA4!$AJ$11:$AJ$128</definedName>
    <definedName name="A85125007J_Latest">[1]AustralianNA4!$AJ$128</definedName>
    <definedName name="A85125008K">[1]AustralianNA4!$AK$1:$AK$10,[1]AustralianNA4!$AK$11:$AK$128</definedName>
    <definedName name="A85125008K_Data">[1]AustralianNA4!$AK$11:$AK$128</definedName>
    <definedName name="A85125008K_Latest">[1]AustralianNA4!$AK$128</definedName>
    <definedName name="A85125009L">[1]AustralianNA4!$AL$1:$AL$10,[1]AustralianNA4!$AL$11:$AL$128</definedName>
    <definedName name="A85125009L_Data">[1]AustralianNA4!$AL$11:$AL$128</definedName>
    <definedName name="A85125009L_Latest">[1]AustralianNA4!$AL$128</definedName>
    <definedName name="A85125010W">[1]AustralianNA4!$AM$1:$AM$10,[1]AustralianNA4!$AM$11:$AM$128</definedName>
    <definedName name="A85125010W_Data">[1]AustralianNA4!$AM$11:$AM$128</definedName>
    <definedName name="A85125010W_Latest">[1]AustralianNA4!$AM$128</definedName>
    <definedName name="A85125011X">[1]AustralianNA4!$AN$1:$AN$10,[1]AustralianNA4!$AN$11:$AN$128</definedName>
    <definedName name="A85125011X_Data">[1]AustralianNA4!$AN$11:$AN$128</definedName>
    <definedName name="A85125011X_Latest">[1]AustralianNA4!$AN$128</definedName>
    <definedName name="A85125012A">[1]AustralianNA4!$AO$1:$AO$10,[1]AustralianNA4!$AO$11:$AO$128</definedName>
    <definedName name="A85125012A_Data">[1]AustralianNA4!$AO$11:$AO$128</definedName>
    <definedName name="A85125012A_Latest">[1]AustralianNA4!$AO$128</definedName>
    <definedName name="A85125013C">[1]AustralianNA4!$AP$1:$AP$10,[1]AustralianNA4!$AP$11:$AP$128</definedName>
    <definedName name="A85125013C_Data">[1]AustralianNA4!$AP$11:$AP$128</definedName>
    <definedName name="A85125013C_Latest">[1]AustralianNA4!$AP$128</definedName>
    <definedName name="A85125014F">[1]AustralianNA4!$AQ$1:$AQ$10,[1]AustralianNA4!$AQ$11:$AQ$128</definedName>
    <definedName name="A85125014F_Data">[1]AustralianNA4!$AQ$11:$AQ$128</definedName>
    <definedName name="A85125014F_Latest">[1]AustralianNA4!$AQ$128</definedName>
    <definedName name="A85125015J">[1]AustralianNA4!$AR$1:$AR$10,[1]AustralianNA4!$AR$11:$AR$128</definedName>
    <definedName name="A85125015J_Data">[1]AustralianNA4!$AR$11:$AR$128</definedName>
    <definedName name="A85125015J_Latest">[1]AustralianNA4!$AR$128</definedName>
    <definedName name="A85125016K">[1]AustralianNA4!$AS$1:$AS$10,[1]AustralianNA4!$AS$11:$AS$128</definedName>
    <definedName name="A85125016K_Data">[1]AustralianNA4!$AS$11:$AS$128</definedName>
    <definedName name="A85125016K_Latest">[1]AustralianNA4!$AS$128</definedName>
    <definedName name="A85125017L">[1]AustralianNA4!$AT$1:$AT$10,[1]AustralianNA4!$AT$11:$AT$128</definedName>
    <definedName name="A85125017L_Data">[1]AustralianNA4!$AT$11:$AT$128</definedName>
    <definedName name="A85125017L_Latest">[1]AustralianNA4!$AT$128</definedName>
    <definedName name="A85125018R">[1]AustralianNA4!$AU$1:$AU$10,[1]AustralianNA4!$AU$11:$AU$128</definedName>
    <definedName name="A85125018R_Data">[1]AustralianNA4!$AU$11:$AU$128</definedName>
    <definedName name="A85125018R_Latest">[1]AustralianNA4!$AU$128</definedName>
    <definedName name="A85125019T">[1]AustralianNA4!$AV$1:$AV$10,[1]AustralianNA4!$AV$11:$AV$128</definedName>
    <definedName name="A85125019T_Data">[1]AustralianNA4!$AV$11:$AV$128</definedName>
    <definedName name="A85125019T_Latest">[1]AustralianNA4!$AV$128</definedName>
    <definedName name="A85125020A">[1]AustralianNA4!$AW$1:$AW$10,[1]AustralianNA4!$AW$11:$AW$128</definedName>
    <definedName name="A85125020A_Data">[1]AustralianNA4!$AW$11:$AW$128</definedName>
    <definedName name="A85125020A_Latest">[1]AustralianNA4!$AW$128</definedName>
    <definedName name="A85125021C">[1]AustralianNA4!$AX$1:$AX$10,[1]AustralianNA4!$AX$11:$AX$128</definedName>
    <definedName name="A85125021C_Data">[1]AustralianNA4!$AX$11:$AX$128</definedName>
    <definedName name="A85125021C_Latest">[1]AustralianNA4!$AX$128</definedName>
    <definedName name="A85125022F">[1]AustralianNA4!$AY$1:$AY$10,[1]AustralianNA4!$AY$11:$AY$128</definedName>
    <definedName name="A85125022F_Data">[1]AustralianNA4!$AY$11:$AY$128</definedName>
    <definedName name="A85125022F_Latest">[1]AustralianNA4!$AY$128</definedName>
    <definedName name="A85125023J">[1]AustralianNA4!$AZ$1:$AZ$10,[1]AustralianNA4!$AZ$11:$AZ$128</definedName>
    <definedName name="A85125023J_Data">[1]AustralianNA4!$AZ$11:$AZ$128</definedName>
    <definedName name="A85125023J_Latest">[1]AustralianNA4!$AZ$128</definedName>
    <definedName name="A85125024K">[1]AustralianNA4!$BA$1:$BA$10,[1]AustralianNA4!$BA$11:$BA$128</definedName>
    <definedName name="A85125024K_Data">[1]AustralianNA4!$BA$11:$BA$128</definedName>
    <definedName name="A85125024K_Latest">[1]AustralianNA4!$BA$128</definedName>
    <definedName name="A85125025L">[1]AustralianNA4!$BB$1:$BB$10,[1]AustralianNA4!$BB$11:$BB$128</definedName>
    <definedName name="A85125025L_Data">[1]AustralianNA4!$BB$11:$BB$128</definedName>
    <definedName name="A85125025L_Latest">[1]AustralianNA4!$BB$128</definedName>
    <definedName name="A85125026R">[1]AustralianNA4!$BC$1:$BC$10,[1]AustralianNA4!$BC$11:$BC$128</definedName>
    <definedName name="A85125026R_Data">[1]AustralianNA4!$BC$11:$BC$128</definedName>
    <definedName name="A85125026R_Latest">[1]AustralianNA4!$BC$128</definedName>
    <definedName name="A85125027T">[1]AustralianNA4!$BD$1:$BD$10,[1]AustralianNA4!$BD$11:$BD$128</definedName>
    <definedName name="A85125027T_Data">[1]AustralianNA4!$BD$11:$BD$128</definedName>
    <definedName name="A85125027T_Latest">[1]AustralianNA4!$BD$128</definedName>
    <definedName name="A85125028V">[1]AustralianNA4!$BF$1:$BF$10,[1]AustralianNA4!$BF$11:$BF$128</definedName>
    <definedName name="A85125028V_Data">[1]AustralianNA4!$BF$11:$BF$128</definedName>
    <definedName name="A85125028V_Latest">[1]AustralianNA4!$BF$128</definedName>
    <definedName name="A85125029W">[1]AustralianNA4!$BG$1:$BG$10,[1]AustralianNA4!$BG$11:$BG$128</definedName>
    <definedName name="A85125029W_Data">[1]AustralianNA4!$BG$11:$BG$128</definedName>
    <definedName name="A85125029W_Latest">[1]AustralianNA4!$BG$128</definedName>
    <definedName name="A85125030F">[1]AustralianNA4!$BH$1:$BH$10,[1]AustralianNA4!$BH$11:$BH$128</definedName>
    <definedName name="A85125030F_Data">[1]AustralianNA4!$BH$11:$BH$128</definedName>
    <definedName name="A85125030F_Latest">[1]AustralianNA4!$BH$128</definedName>
    <definedName name="A85125031J">[1]AustralianNA4!$BI$1:$BI$10,[1]AustralianNA4!$BI$11:$BI$128</definedName>
    <definedName name="A85125031J_Data">[1]AustralianNA4!$BI$11:$BI$128</definedName>
    <definedName name="A85125031J_Latest">[1]AustralianNA4!$BI$128</definedName>
    <definedName name="A85125032K">[1]AustralianNA4!$BJ$1:$BJ$10,[1]AustralianNA4!$BJ$11:$BJ$128</definedName>
    <definedName name="A85125032K_Data">[1]AustralianNA4!$BJ$11:$BJ$128</definedName>
    <definedName name="A85125032K_Latest">[1]AustralianNA4!$BJ$128</definedName>
    <definedName name="A85125033L">[1]AustralianNA4!$BK$1:$BK$10,[1]AustralianNA4!$BK$11:$BK$128</definedName>
    <definedName name="A85125033L_Data">[1]AustralianNA4!$BK$11:$BK$128</definedName>
    <definedName name="A85125033L_Latest">[1]AustralianNA4!$BK$128</definedName>
    <definedName name="A85125034R">[1]AustralianNA4!$BL$1:$BL$10,[1]AustralianNA4!$BL$11:$BL$128</definedName>
    <definedName name="A85125034R_Data">[1]AustralianNA4!$BL$11:$BL$128</definedName>
    <definedName name="A85125034R_Latest">[1]AustralianNA4!$BL$128</definedName>
    <definedName name="A85125035T">[1]AustralianNA4!$BM$1:$BM$10,[1]AustralianNA4!$BM$11:$BM$128</definedName>
    <definedName name="A85125035T_Data">[1]AustralianNA4!$BM$11:$BM$128</definedName>
    <definedName name="A85125035T_Latest">[1]AustralianNA4!$BM$128</definedName>
    <definedName name="A85125036V">[1]AustralianNA4!$BN$1:$BN$10,[1]AustralianNA4!$BN$11:$BN$128</definedName>
    <definedName name="A85125036V_Data">[1]AustralianNA4!$BN$11:$BN$128</definedName>
    <definedName name="A85125036V_Latest">[1]AustralianNA4!$BN$128</definedName>
    <definedName name="A85125037W">[1]AustralianNA4!$BO$1:$BO$10,[1]AustralianNA4!$BO$11:$BO$128</definedName>
    <definedName name="A85125037W_Data">[1]AustralianNA4!$BO$11:$BO$128</definedName>
    <definedName name="A85125037W_Latest">[1]AustralianNA4!$BO$128</definedName>
    <definedName name="A85125038X">[1]AustralianNA4!$BP$1:$BP$10,[1]AustralianNA4!$BP$11:$BP$128</definedName>
    <definedName name="A85125038X_Data">[1]AustralianNA4!$BP$11:$BP$128</definedName>
    <definedName name="A85125038X_Latest">[1]AustralianNA4!$BP$128</definedName>
    <definedName name="A85125039A">[1]AustralianNA4!$BQ$1:$BQ$10,[1]AustralianNA4!$BQ$11:$BQ$128</definedName>
    <definedName name="A85125039A_Data">[1]AustralianNA4!$BQ$11:$BQ$128</definedName>
    <definedName name="A85125039A_Latest">[1]AustralianNA4!$BQ$128</definedName>
    <definedName name="A85125040K">[1]AustralianNA4!$BR$1:$BR$10,[1]AustralianNA4!$BR$11:$BR$128</definedName>
    <definedName name="A85125040K_Data">[1]AustralianNA4!$BR$11:$BR$128</definedName>
    <definedName name="A85125040K_Latest">[1]AustralianNA4!$BR$128</definedName>
    <definedName name="A85125041L">[1]AustralianNA4!$BS$1:$BS$10,[1]AustralianNA4!$BS$11:$BS$128</definedName>
    <definedName name="A85125041L_Data">[1]AustralianNA4!$BS$11:$BS$128</definedName>
    <definedName name="A85125041L_Latest">[1]AustralianNA4!$BS$128</definedName>
    <definedName name="A85125042R">[1]AustralianNA4!$BT$1:$BT$10,[1]AustralianNA4!$BT$11:$BT$128</definedName>
    <definedName name="A85125042R_Data">[1]AustralianNA4!$BT$11:$BT$128</definedName>
    <definedName name="A85125042R_Latest">[1]AustralianNA4!$BT$128</definedName>
    <definedName name="A85125043T">[1]AustralianNA4!$BU$1:$BU$10,[1]AustralianNA4!$BU$11:$BU$128</definedName>
    <definedName name="A85125043T_Data">[1]AustralianNA4!$BU$11:$BU$128</definedName>
    <definedName name="A85125043T_Latest">[1]AustralianNA4!$BU$128</definedName>
    <definedName name="A85125044V">[1]AustralianNA4!$BV$1:$BV$10,[1]AustralianNA4!$BV$11:$BV$128</definedName>
    <definedName name="A85125044V_Data">[1]AustralianNA4!$BV$11:$BV$128</definedName>
    <definedName name="A85125044V_Latest">[1]AustralianNA4!$BV$128</definedName>
    <definedName name="A85125045W">[1]AustralianNA4!$BW$1:$BW$10,[1]AustralianNA4!$BW$11:$BW$128</definedName>
    <definedName name="A85125045W_Data">[1]AustralianNA4!$BW$11:$BW$128</definedName>
    <definedName name="A85125045W_Latest">[1]AustralianNA4!$BW$128</definedName>
    <definedName name="A85125046X">[1]AustralianNA4!$BX$1:$BX$10,[1]AustralianNA4!$BX$11:$BX$128</definedName>
    <definedName name="A85125046X_Data">[1]AustralianNA4!$BX$11:$BX$128</definedName>
    <definedName name="A85125046X_Latest">[1]AustralianNA4!$BX$128</definedName>
    <definedName name="A85125047A">[1]AustralianNA4!$BY$1:$BY$10,[1]AustralianNA4!$BY$11:$BY$128</definedName>
    <definedName name="A85125047A_Data">[1]AustralianNA4!$BY$11:$BY$128</definedName>
    <definedName name="A85125047A_Latest">[1]AustralianNA4!$BY$128</definedName>
    <definedName name="A85125048C">[1]AustralianNA4!$BZ$1:$BZ$10,[1]AustralianNA4!$BZ$11:$BZ$128</definedName>
    <definedName name="A85125048C_Data">[1]AustralianNA4!$BZ$11:$BZ$128</definedName>
    <definedName name="A85125048C_Latest">[1]AustralianNA4!$BZ$128</definedName>
    <definedName name="A85125049F">[1]AustralianNA4!$CA$1:$CA$10,[1]AustralianNA4!$CA$11:$CA$128</definedName>
    <definedName name="A85125049F_Data">[1]AustralianNA4!$CA$11:$CA$128</definedName>
    <definedName name="A85125049F_Latest">[1]AustralianNA4!$CA$128</definedName>
    <definedName name="A85125050R">[1]AustralianNA4!$CB$1:$CB$10,[1]AustralianNA4!$CB$11:$CB$128</definedName>
    <definedName name="A85125050R_Data">[1]AustralianNA4!$CB$11:$CB$128</definedName>
    <definedName name="A85125050R_Latest">[1]AustralianNA4!$CB$128</definedName>
    <definedName name="A85125051T">[1]AustralianNA4!$CC$1:$CC$10,[1]AustralianNA4!$CC$11:$CC$128</definedName>
    <definedName name="A85125051T_Data">[1]AustralianNA4!$CC$11:$CC$128</definedName>
    <definedName name="A85125051T_Latest">[1]AustralianNA4!$CC$128</definedName>
    <definedName name="A85125052V">[1]AustralianNA4!$CD$1:$CD$10,[1]AustralianNA4!$CD$11:$CD$128</definedName>
    <definedName name="A85125052V_Data">[1]AustralianNA4!$CD$11:$CD$128</definedName>
    <definedName name="A85125052V_Latest">[1]AustralianNA4!$CD$128</definedName>
    <definedName name="A85125053W">[1]AustralianNA4!$CE$1:$CE$10,[1]AustralianNA4!$CE$11:$CE$128</definedName>
    <definedName name="A85125053W_Data">[1]AustralianNA4!$CE$11:$CE$128</definedName>
    <definedName name="A85125053W_Latest">[1]AustralianNA4!$CE$128</definedName>
    <definedName name="A85125054X">[1]AustralianNA4!$CF$1:$CF$10,[1]AustralianNA4!$CF$11:$CF$128</definedName>
    <definedName name="A85125054X_Data">[1]AustralianNA4!$CF$11:$CF$128</definedName>
    <definedName name="A85125054X_Latest">[1]AustralianNA4!$CF$128</definedName>
    <definedName name="A85125055A">[1]AustralianNA4!$CG$1:$CG$10,[1]AustralianNA4!$CG$11:$CG$128</definedName>
    <definedName name="A85125055A_Data">[1]AustralianNA4!$CG$11:$CG$128</definedName>
    <definedName name="A85125055A_Latest">[1]AustralianNA4!$CG$128</definedName>
    <definedName name="A85125056C">[1]AustralianNA4!$CI$1:$CI$10,[1]AustralianNA4!$CI$11:$CI$128</definedName>
    <definedName name="A85125056C_Data">[1]AustralianNA4!$CI$11:$CI$128</definedName>
    <definedName name="A85125056C_Latest">[1]AustralianNA4!$CI$128</definedName>
    <definedName name="A85125057F">[1]AustralianNA4!$CJ$1:$CJ$10,[1]AustralianNA4!$CJ$11:$CJ$128</definedName>
    <definedName name="A85125057F_Data">[1]AustralianNA4!$CJ$11:$CJ$128</definedName>
    <definedName name="A85125057F_Latest">[1]AustralianNA4!$CJ$128</definedName>
    <definedName name="A85125379W">[1]AustralianNA4!$B$1:$B$10,[1]AustralianNA4!$B$11:$B$128</definedName>
    <definedName name="A85125379W_Data">[1]AustralianNA4!$B$11:$B$128</definedName>
    <definedName name="A85125379W_Latest">[1]AustralianNA4!$B$128</definedName>
    <definedName name="A85125380F">[1]AustralianNA4!$C$1:$C$10,[1]AustralianNA4!$C$11:$C$128</definedName>
    <definedName name="A85125380F_Data">[1]AustralianNA4!$C$11:$C$128</definedName>
    <definedName name="A85125380F_Latest">[1]AustralianNA4!$C$128</definedName>
    <definedName name="A85125381J">[1]AustralianNA4!$D$1:$D$10,[1]AustralianNA4!$D$11:$D$128</definedName>
    <definedName name="A85125381J_Data">[1]AustralianNA4!$D$11:$D$128</definedName>
    <definedName name="A85125381J_Latest">[1]AustralianNA4!$D$128</definedName>
    <definedName name="A85125382K">[1]AustralianNA4!$E$1:$E$10,[1]AustralianNA4!$E$11:$E$128</definedName>
    <definedName name="A85125382K_Data">[1]AustralianNA4!$E$11:$E$128</definedName>
    <definedName name="A85125382K_Latest">[1]AustralianNA4!$E$128</definedName>
    <definedName name="A85125383L">[1]AustralianNA4!$F$1:$F$10,[1]AustralianNA4!$F$11:$F$128</definedName>
    <definedName name="A85125383L_Data">[1]AustralianNA4!$F$11:$F$128</definedName>
    <definedName name="A85125383L_Latest">[1]AustralianNA4!$F$128</definedName>
    <definedName name="A85125384R">[1]AustralianNA4!$G$1:$G$10,[1]AustralianNA4!$G$11:$G$128</definedName>
    <definedName name="A85125384R_Data">[1]AustralianNA4!$G$11:$G$128</definedName>
    <definedName name="A85125384R_Latest">[1]AustralianNA4!$G$128</definedName>
    <definedName name="A85125385T">[1]AustralianNA4!$H$1:$H$10,[1]AustralianNA4!$H$11:$H$128</definedName>
    <definedName name="A85125385T_Data">[1]AustralianNA4!$H$11:$H$128</definedName>
    <definedName name="A85125385T_Latest">[1]AustralianNA4!$H$128</definedName>
    <definedName name="A85125386V">[1]AustralianNA4!$I$1:$I$10,[1]AustralianNA4!$I$11:$I$128</definedName>
    <definedName name="A85125386V_Data">[1]AustralianNA4!$I$11:$I$128</definedName>
    <definedName name="A85125386V_Latest">[1]AustralianNA4!$I$128</definedName>
    <definedName name="A85125387W">[1]AustralianNA4!$J$1:$J$10,[1]AustralianNA4!$J$11:$J$128</definedName>
    <definedName name="A85125387W_Data">[1]AustralianNA4!$J$11:$J$128</definedName>
    <definedName name="A85125387W_Latest">[1]AustralianNA4!$J$128</definedName>
    <definedName name="A85125388X">[1]AustralianNA4!$K$1:$K$10,[1]AustralianNA4!$K$11:$K$128</definedName>
    <definedName name="A85125388X_Data">[1]AustralianNA4!$K$11:$K$128</definedName>
    <definedName name="A85125388X_Latest">[1]AustralianNA4!$K$128</definedName>
    <definedName name="A85125389A">[1]AustralianNA4!$L$1:$L$10,[1]AustralianNA4!$L$11:$L$128</definedName>
    <definedName name="A85125389A_Data">[1]AustralianNA4!$L$11:$L$128</definedName>
    <definedName name="A85125389A_Latest">[1]AustralianNA4!$L$128</definedName>
    <definedName name="A85125390K">[1]AustralianNA4!$M$1:$M$10,[1]AustralianNA4!$M$11:$M$128</definedName>
    <definedName name="A85125390K_Data">[1]AustralianNA4!$M$11:$M$128</definedName>
    <definedName name="A85125390K_Latest">[1]AustralianNA4!$M$128</definedName>
    <definedName name="A85125391L">[1]AustralianNA4!$N$1:$N$10,[1]AustralianNA4!$N$11:$N$128</definedName>
    <definedName name="A85125391L_Data">[1]AustralianNA4!$N$11:$N$128</definedName>
    <definedName name="A85125391L_Latest">[1]AustralianNA4!$N$128</definedName>
    <definedName name="A85125392R">[1]AustralianNA4!$O$1:$O$10,[1]AustralianNA4!$O$11:$O$128</definedName>
    <definedName name="A85125392R_Data">[1]AustralianNA4!$O$11:$O$128</definedName>
    <definedName name="A85125392R_Latest">[1]AustralianNA4!$O$128</definedName>
    <definedName name="A85125393T">[1]AustralianNA4!$P$1:$P$10,[1]AustralianNA4!$P$11:$P$128</definedName>
    <definedName name="A85125393T_Data">[1]AustralianNA4!$P$11:$P$128</definedName>
    <definedName name="A85125393T_Latest">[1]AustralianNA4!$P$128</definedName>
    <definedName name="A85125394V">[1]AustralianNA4!$Q$1:$Q$10,[1]AustralianNA4!$Q$11:$Q$128</definedName>
    <definedName name="A85125394V_Data">[1]AustralianNA4!$Q$11:$Q$128</definedName>
    <definedName name="A85125394V_Latest">[1]AustralianNA4!$Q$128</definedName>
    <definedName name="A85125811W">[1]AustralianNA5!$AC$1:$AC$10,[1]AustralianNA5!$AC$11:$AC$128</definedName>
    <definedName name="A85125811W_Data">[1]AustralianNA5!$AC$11:$AC$128</definedName>
    <definedName name="A85125811W_Latest">[1]AustralianNA5!$AC$128</definedName>
    <definedName name="A85125812X">[1]AustralianNA4!$AB$1:$AB$10,[1]AustralianNA4!$AB$11:$AB$128</definedName>
    <definedName name="A85125812X_Data">[1]AustralianNA4!$AB$11:$AB$128</definedName>
    <definedName name="A85125812X_Latest">[1]AustralianNA4!$AB$128</definedName>
    <definedName name="A85125813A">[1]AustralianNA5!$BG$1:$BG$10,[1]AustralianNA5!$BG$11:$BG$128</definedName>
    <definedName name="A85125813A_Data">[1]AustralianNA5!$BG$11:$BG$128</definedName>
    <definedName name="A85125813A_Latest">[1]AustralianNA5!$BG$128</definedName>
    <definedName name="A85125814C">[1]AustralianNA4!$BE$1:$BE$10,[1]AustralianNA4!$BE$11:$BE$128</definedName>
    <definedName name="A85125814C_Data">[1]AustralianNA4!$BE$11:$BE$128</definedName>
    <definedName name="A85125814C_Latest">[1]AustralianNA4!$BE$128</definedName>
    <definedName name="A85125815F">[1]AustralianNA5!$CK$1:$CK$10,[1]AustralianNA5!$CK$11:$CK$128</definedName>
    <definedName name="A85125815F_Data">[1]AustralianNA5!$CK$11:$CK$128</definedName>
    <definedName name="A85125815F_Latest">[1]AustralianNA5!$CK$128</definedName>
    <definedName name="A85125816J">[1]AustralianNA4!$CH$1:$CH$10,[1]AustralianNA4!$CH$11:$CH$128</definedName>
    <definedName name="A85125816J_Data">[1]AustralianNA4!$CH$11:$CH$128</definedName>
    <definedName name="A85125816J_Latest">[1]AustralianNA4!$CH$128</definedName>
    <definedName name="A85125817K">[1]AustralianNA5!$B$1:$B$10,[1]AustralianNA5!$B$11:$B$128</definedName>
    <definedName name="A85125817K_Data">[1]AustralianNA5!$B$11:$B$128</definedName>
    <definedName name="A85125817K_Latest">[1]AustralianNA5!$B$128</definedName>
    <definedName name="A85125818L">[1]AustralianNA5!$C$1:$C$10,[1]AustralianNA5!$C$11:$C$128</definedName>
    <definedName name="A85125818L_Data">[1]AustralianNA5!$C$11:$C$128</definedName>
    <definedName name="A85125818L_Latest">[1]AustralianNA5!$C$128</definedName>
    <definedName name="A85125819R">[1]AustralianNA5!$D$1:$D$10,[1]AustralianNA5!$D$11:$D$128</definedName>
    <definedName name="A85125819R_Data">[1]AustralianNA5!$D$11:$D$128</definedName>
    <definedName name="A85125819R_Latest">[1]AustralianNA5!$D$128</definedName>
    <definedName name="A85125820X">[1]AustralianNA5!$E$1:$E$10,[1]AustralianNA5!$E$11:$E$128</definedName>
    <definedName name="A85125820X_Data">[1]AustralianNA5!$E$11:$E$128</definedName>
    <definedName name="A85125820X_Latest">[1]AustralianNA5!$E$128</definedName>
    <definedName name="A85125821A">[1]AustralianNA5!$F$1:$F$10,[1]AustralianNA5!$F$11:$F$128</definedName>
    <definedName name="A85125821A_Data">[1]AustralianNA5!$F$11:$F$128</definedName>
    <definedName name="A85125821A_Latest">[1]AustralianNA5!$F$128</definedName>
    <definedName name="A85125822C">[1]AustralianNA5!$G$1:$G$10,[1]AustralianNA5!$G$11:$G$128</definedName>
    <definedName name="A85125822C_Data">[1]AustralianNA5!$G$11:$G$128</definedName>
    <definedName name="A85125822C_Latest">[1]AustralianNA5!$G$128</definedName>
    <definedName name="A85125823F">[1]AustralianNA5!$H$1:$H$10,[1]AustralianNA5!$H$11:$H$128</definedName>
    <definedName name="A85125823F_Data">[1]AustralianNA5!$H$11:$H$128</definedName>
    <definedName name="A85125823F_Latest">[1]AustralianNA5!$H$128</definedName>
    <definedName name="A85125824J">[1]AustralianNA5!$I$1:$I$10,[1]AustralianNA5!$I$11:$I$128</definedName>
    <definedName name="A85125824J_Data">[1]AustralianNA5!$I$11:$I$128</definedName>
    <definedName name="A85125824J_Latest">[1]AustralianNA5!$I$128</definedName>
    <definedName name="A85125825K">[1]AustralianNA5!$J$1:$J$10,[1]AustralianNA5!$J$11:$J$128</definedName>
    <definedName name="A85125825K_Data">[1]AustralianNA5!$J$11:$J$128</definedName>
    <definedName name="A85125825K_Latest">[1]AustralianNA5!$J$128</definedName>
    <definedName name="A85125826L">[1]AustralianNA5!$K$1:$K$10,[1]AustralianNA5!$K$11:$K$128</definedName>
    <definedName name="A85125826L_Data">[1]AustralianNA5!$K$11:$K$128</definedName>
    <definedName name="A85125826L_Latest">[1]AustralianNA5!$K$128</definedName>
    <definedName name="A85125827R">[1]AustralianNA5!$L$1:$L$10,[1]AustralianNA5!$L$11:$L$128</definedName>
    <definedName name="A85125827R_Data">[1]AustralianNA5!$L$11:$L$128</definedName>
    <definedName name="A85125827R_Latest">[1]AustralianNA5!$L$128</definedName>
    <definedName name="A85125828T">[1]AustralianNA5!$M$1:$M$10,[1]AustralianNA5!$M$11:$M$128</definedName>
    <definedName name="A85125828T_Data">[1]AustralianNA5!$M$11:$M$128</definedName>
    <definedName name="A85125828T_Latest">[1]AustralianNA5!$M$128</definedName>
    <definedName name="A85125829V">[1]AustralianNA5!$N$1:$N$10,[1]AustralianNA5!$N$11:$N$128</definedName>
    <definedName name="A85125829V_Data">[1]AustralianNA5!$N$11:$N$128</definedName>
    <definedName name="A85125829V_Latest">[1]AustralianNA5!$N$128</definedName>
    <definedName name="A85125830C">[1]AustralianNA5!$O$1:$O$10,[1]AustralianNA5!$O$11:$O$128</definedName>
    <definedName name="A85125830C_Data">[1]AustralianNA5!$O$11:$O$128</definedName>
    <definedName name="A85125830C_Latest">[1]AustralianNA5!$O$128</definedName>
    <definedName name="A85125831F">[1]AustralianNA5!$P$1:$P$10,[1]AustralianNA5!$P$11:$P$128</definedName>
    <definedName name="A85125831F_Data">[1]AustralianNA5!$P$11:$P$128</definedName>
    <definedName name="A85125831F_Latest">[1]AustralianNA5!$P$128</definedName>
    <definedName name="A85125832J">[1]AustralianNA5!$Q$1:$Q$10,[1]AustralianNA5!$Q$11:$Q$128</definedName>
    <definedName name="A85125832J_Data">[1]AustralianNA5!$Q$11:$Q$128</definedName>
    <definedName name="A85125832J_Latest">[1]AustralianNA5!$Q$128</definedName>
    <definedName name="A85125833K">[1]AustralianNA5!$R$1:$R$10,[1]AustralianNA5!$R$11:$R$128</definedName>
    <definedName name="A85125833K_Data">[1]AustralianNA5!$R$11:$R$128</definedName>
    <definedName name="A85125833K_Latest">[1]AustralianNA5!$R$128</definedName>
    <definedName name="A85125834L">[1]AustralianNA5!$S$1:$S$10,[1]AustralianNA5!$S$11:$S$128</definedName>
    <definedName name="A85125834L_Data">[1]AustralianNA5!$S$11:$S$128</definedName>
    <definedName name="A85125834L_Latest">[1]AustralianNA5!$S$128</definedName>
    <definedName name="A85125835R">[1]AustralianNA5!$T$1:$T$10,[1]AustralianNA5!$T$11:$T$128</definedName>
    <definedName name="A85125835R_Data">[1]AustralianNA5!$T$11:$T$128</definedName>
    <definedName name="A85125835R_Latest">[1]AustralianNA5!$T$128</definedName>
    <definedName name="A85125836T">[1]AustralianNA5!$U$1:$U$10,[1]AustralianNA5!$U$11:$U$128</definedName>
    <definedName name="A85125836T_Data">[1]AustralianNA5!$U$11:$U$128</definedName>
    <definedName name="A85125836T_Latest">[1]AustralianNA5!$U$128</definedName>
    <definedName name="A85125837V">[1]AustralianNA5!$V$1:$V$10,[1]AustralianNA5!$V$11:$V$128</definedName>
    <definedName name="A85125837V_Data">[1]AustralianNA5!$V$11:$V$128</definedName>
    <definedName name="A85125837V_Latest">[1]AustralianNA5!$V$128</definedName>
    <definedName name="A85125838W">[1]AustralianNA5!$W$1:$W$10,[1]AustralianNA5!$W$11:$W$128</definedName>
    <definedName name="A85125838W_Data">[1]AustralianNA5!$W$11:$W$128</definedName>
    <definedName name="A85125838W_Latest">[1]AustralianNA5!$W$128</definedName>
    <definedName name="A85125839X">[1]AustralianNA5!$X$1:$X$10,[1]AustralianNA5!$X$11:$X$128</definedName>
    <definedName name="A85125839X_Data">[1]AustralianNA5!$X$11:$X$128</definedName>
    <definedName name="A85125839X_Latest">[1]AustralianNA5!$X$128</definedName>
    <definedName name="A85125840J">[1]AustralianNA5!$Y$1:$Y$10,[1]AustralianNA5!$Y$11:$Y$128</definedName>
    <definedName name="A85125840J_Data">[1]AustralianNA5!$Y$11:$Y$128</definedName>
    <definedName name="A85125840J_Latest">[1]AustralianNA5!$Y$128</definedName>
    <definedName name="A85125841K">[1]AustralianNA5!$Z$1:$Z$10,[1]AustralianNA5!$Z$11:$Z$128</definedName>
    <definedName name="A85125841K_Data">[1]AustralianNA5!$Z$11:$Z$128</definedName>
    <definedName name="A85125841K_Latest">[1]AustralianNA5!$Z$128</definedName>
    <definedName name="A85125842L">[1]AustralianNA5!$AA$1:$AA$10,[1]AustralianNA5!$AA$11:$AA$128</definedName>
    <definedName name="A85125842L_Data">[1]AustralianNA5!$AA$11:$AA$128</definedName>
    <definedName name="A85125842L_Latest">[1]AustralianNA5!$AA$128</definedName>
    <definedName name="A85125843R">[1]AustralianNA5!$AB$1:$AB$10,[1]AustralianNA5!$AB$11:$AB$128</definedName>
    <definedName name="A85125843R_Data">[1]AustralianNA5!$AB$11:$AB$128</definedName>
    <definedName name="A85125843R_Latest">[1]AustralianNA5!$AB$128</definedName>
    <definedName name="A85125844T">[1]AustralianNA5!$AD$1:$AD$10,[1]AustralianNA5!$AD$11:$AD$128</definedName>
    <definedName name="A85125844T_Data">[1]AustralianNA5!$AD$11:$AD$128</definedName>
    <definedName name="A85125844T_Latest">[1]AustralianNA5!$AD$128</definedName>
    <definedName name="A85125845V">[1]AustralianNA5!$AE$1:$AE$10,[1]AustralianNA5!$AE$11:$AE$128</definedName>
    <definedName name="A85125845V_Data">[1]AustralianNA5!$AE$11:$AE$128</definedName>
    <definedName name="A85125845V_Latest">[1]AustralianNA5!$AE$128</definedName>
    <definedName name="A85125846W">[1]AustralianNA5!$AF$1:$AF$10,[1]AustralianNA5!$AF$11:$AF$128</definedName>
    <definedName name="A85125846W_Data">[1]AustralianNA5!$AF$11:$AF$128</definedName>
    <definedName name="A85125846W_Latest">[1]AustralianNA5!$AF$128</definedName>
    <definedName name="A85125847X">[1]AustralianNA5!$AG$1:$AG$10,[1]AustralianNA5!$AG$11:$AG$128</definedName>
    <definedName name="A85125847X_Data">[1]AustralianNA5!$AG$11:$AG$128</definedName>
    <definedName name="A85125847X_Latest">[1]AustralianNA5!$AG$128</definedName>
    <definedName name="A85125848A">[1]AustralianNA5!$AH$1:$AH$10,[1]AustralianNA5!$AH$11:$AH$128</definedName>
    <definedName name="A85125848A_Data">[1]AustralianNA5!$AH$11:$AH$128</definedName>
    <definedName name="A85125848A_Latest">[1]AustralianNA5!$AH$128</definedName>
    <definedName name="A85125849C">[1]AustralianNA5!$AI$1:$AI$10,[1]AustralianNA5!$AI$11:$AI$128</definedName>
    <definedName name="A85125849C_Data">[1]AustralianNA5!$AI$11:$AI$128</definedName>
    <definedName name="A85125849C_Latest">[1]AustralianNA5!$AI$128</definedName>
    <definedName name="A85125850L">[1]AustralianNA5!$AJ$1:$AJ$10,[1]AustralianNA5!$AJ$11:$AJ$128</definedName>
    <definedName name="A85125850L_Data">[1]AustralianNA5!$AJ$11:$AJ$128</definedName>
    <definedName name="A85125850L_Latest">[1]AustralianNA5!$AJ$128</definedName>
    <definedName name="A85125851R">[1]AustralianNA5!$AK$1:$AK$10,[1]AustralianNA5!$AK$11:$AK$128</definedName>
    <definedName name="A85125851R_Data">[1]AustralianNA5!$AK$11:$AK$128</definedName>
    <definedName name="A85125851R_Latest">[1]AustralianNA5!$AK$128</definedName>
    <definedName name="A85125852T">[1]AustralianNA5!$AL$1:$AL$10,[1]AustralianNA5!$AL$11:$AL$128</definedName>
    <definedName name="A85125852T_Data">[1]AustralianNA5!$AL$11:$AL$128</definedName>
    <definedName name="A85125852T_Latest">[1]AustralianNA5!$AL$128</definedName>
    <definedName name="A85125853V">[1]AustralianNA5!$AM$1:$AM$10,[1]AustralianNA5!$AM$11:$AM$128</definedName>
    <definedName name="A85125853V_Data">[1]AustralianNA5!$AM$11:$AM$128</definedName>
    <definedName name="A85125853V_Latest">[1]AustralianNA5!$AM$128</definedName>
    <definedName name="A85125854W">[1]AustralianNA5!$AN$1:$AN$10,[1]AustralianNA5!$AN$11:$AN$128</definedName>
    <definedName name="A85125854W_Data">[1]AustralianNA5!$AN$11:$AN$128</definedName>
    <definedName name="A85125854W_Latest">[1]AustralianNA5!$AN$128</definedName>
    <definedName name="A85125855X">[1]AustralianNA5!$AO$1:$AO$10,[1]AustralianNA5!$AO$11:$AO$128</definedName>
    <definedName name="A85125855X_Data">[1]AustralianNA5!$AO$11:$AO$128</definedName>
    <definedName name="A85125855X_Latest">[1]AustralianNA5!$AO$128</definedName>
    <definedName name="A85125856A">[1]AustralianNA5!$AP$1:$AP$10,[1]AustralianNA5!$AP$11:$AP$128</definedName>
    <definedName name="A85125856A_Data">[1]AustralianNA5!$AP$11:$AP$128</definedName>
    <definedName name="A85125856A_Latest">[1]AustralianNA5!$AP$128</definedName>
    <definedName name="A85125857C">[1]AustralianNA5!$AQ$1:$AQ$10,[1]AustralianNA5!$AQ$11:$AQ$128</definedName>
    <definedName name="A85125857C_Data">[1]AustralianNA5!$AQ$11:$AQ$128</definedName>
    <definedName name="A85125857C_Latest">[1]AustralianNA5!$AQ$128</definedName>
    <definedName name="A85125858F">[1]AustralianNA5!$AR$1:$AR$10,[1]AustralianNA5!$AR$11:$AR$128</definedName>
    <definedName name="A85125858F_Data">[1]AustralianNA5!$AR$11:$AR$128</definedName>
    <definedName name="A85125858F_Latest">[1]AustralianNA5!$AR$128</definedName>
    <definedName name="A85125859J">[1]AustralianNA5!$AS$1:$AS$10,[1]AustralianNA5!$AS$11:$AS$128</definedName>
    <definedName name="A85125859J_Data">[1]AustralianNA5!$AS$11:$AS$128</definedName>
    <definedName name="A85125859J_Latest">[1]AustralianNA5!$AS$128</definedName>
    <definedName name="A85125860T">[1]AustralianNA5!$AT$1:$AT$10,[1]AustralianNA5!$AT$11:$AT$128</definedName>
    <definedName name="A85125860T_Data">[1]AustralianNA5!$AT$11:$AT$128</definedName>
    <definedName name="A85125860T_Latest">[1]AustralianNA5!$AT$128</definedName>
    <definedName name="A85125861V">[1]AustralianNA5!$AU$1:$AU$10,[1]AustralianNA5!$AU$11:$AU$128</definedName>
    <definedName name="A85125861V_Data">[1]AustralianNA5!$AU$11:$AU$128</definedName>
    <definedName name="A85125861V_Latest">[1]AustralianNA5!$AU$128</definedName>
    <definedName name="A85125862W">[1]AustralianNA5!$AV$1:$AV$10,[1]AustralianNA5!$AV$11:$AV$128</definedName>
    <definedName name="A85125862W_Data">[1]AustralianNA5!$AV$11:$AV$128</definedName>
    <definedName name="A85125862W_Latest">[1]AustralianNA5!$AV$128</definedName>
    <definedName name="A85125863X">[1]AustralianNA5!$AW$1:$AW$10,[1]AustralianNA5!$AW$11:$AW$128</definedName>
    <definedName name="A85125863X_Data">[1]AustralianNA5!$AW$11:$AW$128</definedName>
    <definedName name="A85125863X_Latest">[1]AustralianNA5!$AW$128</definedName>
    <definedName name="A85125864A">[1]AustralianNA5!$AX$1:$AX$10,[1]AustralianNA5!$AX$11:$AX$128</definedName>
    <definedName name="A85125864A_Data">[1]AustralianNA5!$AX$11:$AX$128</definedName>
    <definedName name="A85125864A_Latest">[1]AustralianNA5!$AX$128</definedName>
    <definedName name="A85125865C">[1]AustralianNA5!$AY$1:$AY$10,[1]AustralianNA5!$AY$11:$AY$128</definedName>
    <definedName name="A85125865C_Data">[1]AustralianNA5!$AY$11:$AY$128</definedName>
    <definedName name="A85125865C_Latest">[1]AustralianNA5!$AY$128</definedName>
    <definedName name="A85125866F">[1]AustralianNA5!$AZ$1:$AZ$10,[1]AustralianNA5!$AZ$11:$AZ$128</definedName>
    <definedName name="A85125866F_Data">[1]AustralianNA5!$AZ$11:$AZ$128</definedName>
    <definedName name="A85125866F_Latest">[1]AustralianNA5!$AZ$128</definedName>
    <definedName name="A85125867J">[1]AustralianNA5!$BA$1:$BA$10,[1]AustralianNA5!$BA$11:$BA$128</definedName>
    <definedName name="A85125867J_Data">[1]AustralianNA5!$BA$11:$BA$128</definedName>
    <definedName name="A85125867J_Latest">[1]AustralianNA5!$BA$128</definedName>
    <definedName name="A85125868K">[1]AustralianNA5!$BB$1:$BB$10,[1]AustralianNA5!$BB$11:$BB$128</definedName>
    <definedName name="A85125868K_Data">[1]AustralianNA5!$BB$11:$BB$128</definedName>
    <definedName name="A85125868K_Latest">[1]AustralianNA5!$BB$128</definedName>
    <definedName name="A85125869L">[1]AustralianNA5!$BC$1:$BC$10,[1]AustralianNA5!$BC$11:$BC$128</definedName>
    <definedName name="A85125869L_Data">[1]AustralianNA5!$BC$11:$BC$128</definedName>
    <definedName name="A85125869L_Latest">[1]AustralianNA5!$BC$128</definedName>
    <definedName name="A85125870W">[1]AustralianNA5!$BD$1:$BD$10,[1]AustralianNA5!$BD$11:$BD$128</definedName>
    <definedName name="A85125870W_Data">[1]AustralianNA5!$BD$11:$BD$128</definedName>
    <definedName name="A85125870W_Latest">[1]AustralianNA5!$BD$128</definedName>
    <definedName name="A85125871X">[1]AustralianNA5!$BE$1:$BE$10,[1]AustralianNA5!$BE$11:$BE$128</definedName>
    <definedName name="A85125871X_Data">[1]AustralianNA5!$BE$11:$BE$128</definedName>
    <definedName name="A85125871X_Latest">[1]AustralianNA5!$BE$128</definedName>
    <definedName name="A85125872A">[1]AustralianNA5!$BF$1:$BF$10,[1]AustralianNA5!$BF$11:$BF$128</definedName>
    <definedName name="A85125872A_Data">[1]AustralianNA5!$BF$11:$BF$128</definedName>
    <definedName name="A85125872A_Latest">[1]AustralianNA5!$BF$128</definedName>
    <definedName name="A85125873C">[1]AustralianNA5!$BH$1:$BH$10,[1]AustralianNA5!$BH$11:$BH$128</definedName>
    <definedName name="A85125873C_Data">[1]AustralianNA5!$BH$11:$BH$128</definedName>
    <definedName name="A85125873C_Latest">[1]AustralianNA5!$BH$128</definedName>
    <definedName name="A85125874F">[1]AustralianNA5!$BI$1:$BI$10,[1]AustralianNA5!$BI$11:$BI$128</definedName>
    <definedName name="A85125874F_Data">[1]AustralianNA5!$BI$11:$BI$128</definedName>
    <definedName name="A85125874F_Latest">[1]AustralianNA5!$BI$128</definedName>
    <definedName name="A85125875J">[1]AustralianNA5!$BJ$1:$BJ$10,[1]AustralianNA5!$BJ$11:$BJ$128</definedName>
    <definedName name="A85125875J_Data">[1]AustralianNA5!$BJ$11:$BJ$128</definedName>
    <definedName name="A85125875J_Latest">[1]AustralianNA5!$BJ$128</definedName>
    <definedName name="A85125876K">[1]AustralianNA5!$BK$1:$BK$10,[1]AustralianNA5!$BK$11:$BK$128</definedName>
    <definedName name="A85125876K_Data">[1]AustralianNA5!$BK$11:$BK$128</definedName>
    <definedName name="A85125876K_Latest">[1]AustralianNA5!$BK$128</definedName>
    <definedName name="A85125877L">[1]AustralianNA5!$BL$1:$BL$10,[1]AustralianNA5!$BL$11:$BL$128</definedName>
    <definedName name="A85125877L_Data">[1]AustralianNA5!$BL$11:$BL$128</definedName>
    <definedName name="A85125877L_Latest">[1]AustralianNA5!$BL$128</definedName>
    <definedName name="A85125878R">[1]AustralianNA5!$BM$1:$BM$10,[1]AustralianNA5!$BM$11:$BM$128</definedName>
    <definedName name="A85125878R_Data">[1]AustralianNA5!$BM$11:$BM$128</definedName>
    <definedName name="A85125878R_Latest">[1]AustralianNA5!$BM$128</definedName>
    <definedName name="A85125879T">[1]AustralianNA5!$BN$1:$BN$10,[1]AustralianNA5!$BN$11:$BN$128</definedName>
    <definedName name="A85125879T_Data">[1]AustralianNA5!$BN$11:$BN$128</definedName>
    <definedName name="A85125879T_Latest">[1]AustralianNA5!$BN$128</definedName>
    <definedName name="A85125880A">[1]AustralianNA5!$BO$1:$BO$10,[1]AustralianNA5!$BO$11:$BO$128</definedName>
    <definedName name="A85125880A_Data">[1]AustralianNA5!$BO$11:$BO$128</definedName>
    <definedName name="A85125880A_Latest">[1]AustralianNA5!$BO$128</definedName>
    <definedName name="A85125881C">[1]AustralianNA5!$BP$1:$BP$10,[1]AustralianNA5!$BP$11:$BP$128</definedName>
    <definedName name="A85125881C_Data">[1]AustralianNA5!$BP$11:$BP$128</definedName>
    <definedName name="A85125881C_Latest">[1]AustralianNA5!$BP$128</definedName>
    <definedName name="A85125882F">[1]AustralianNA5!$BQ$1:$BQ$10,[1]AustralianNA5!$BQ$11:$BQ$128</definedName>
    <definedName name="A85125882F_Data">[1]AustralianNA5!$BQ$11:$BQ$128</definedName>
    <definedName name="A85125882F_Latest">[1]AustralianNA5!$BQ$128</definedName>
    <definedName name="A85125883J">[1]AustralianNA5!$BR$1:$BR$10,[1]AustralianNA5!$BR$11:$BR$128</definedName>
    <definedName name="A85125883J_Data">[1]AustralianNA5!$BR$11:$BR$128</definedName>
    <definedName name="A85125883J_Latest">[1]AustralianNA5!$BR$128</definedName>
    <definedName name="A85125884K">[1]AustralianNA5!$BS$1:$BS$10,[1]AustralianNA5!$BS$11:$BS$128</definedName>
    <definedName name="A85125884K_Data">[1]AustralianNA5!$BS$11:$BS$128</definedName>
    <definedName name="A85125884K_Latest">[1]AustralianNA5!$BS$128</definedName>
    <definedName name="A85125885L">[1]AustralianNA5!$BT$1:$BT$10,[1]AustralianNA5!$BT$11:$BT$128</definedName>
    <definedName name="A85125885L_Data">[1]AustralianNA5!$BT$11:$BT$128</definedName>
    <definedName name="A85125885L_Latest">[1]AustralianNA5!$BT$128</definedName>
    <definedName name="A85125886R">[1]AustralianNA5!$BU$1:$BU$10,[1]AustralianNA5!$BU$11:$BU$128</definedName>
    <definedName name="A85125886R_Data">[1]AustralianNA5!$BU$11:$BU$128</definedName>
    <definedName name="A85125886R_Latest">[1]AustralianNA5!$BU$128</definedName>
    <definedName name="A85125887T">[1]AustralianNA5!$BV$1:$BV$10,[1]AustralianNA5!$BV$11:$BV$128</definedName>
    <definedName name="A85125887T_Data">[1]AustralianNA5!$BV$11:$BV$128</definedName>
    <definedName name="A85125887T_Latest">[1]AustralianNA5!$BV$128</definedName>
    <definedName name="A85125888V">[1]AustralianNA5!$BW$1:$BW$10,[1]AustralianNA5!$BW$11:$BW$128</definedName>
    <definedName name="A85125888V_Data">[1]AustralianNA5!$BW$11:$BW$128</definedName>
    <definedName name="A85125888V_Latest">[1]AustralianNA5!$BW$128</definedName>
    <definedName name="A85125889W">[1]AustralianNA5!$BX$1:$BX$10,[1]AustralianNA5!$BX$11:$BX$128</definedName>
    <definedName name="A85125889W_Data">[1]AustralianNA5!$BX$11:$BX$128</definedName>
    <definedName name="A85125889W_Latest">[1]AustralianNA5!$BX$128</definedName>
    <definedName name="A85125890F">[1]AustralianNA5!$BY$1:$BY$10,[1]AustralianNA5!$BY$11:$BY$128</definedName>
    <definedName name="A85125890F_Data">[1]AustralianNA5!$BY$11:$BY$128</definedName>
    <definedName name="A85125890F_Latest">[1]AustralianNA5!$BY$128</definedName>
    <definedName name="A85125891J">[1]AustralianNA5!$BZ$1:$BZ$10,[1]AustralianNA5!$BZ$11:$BZ$128</definedName>
    <definedName name="A85125891J_Data">[1]AustralianNA5!$BZ$11:$BZ$128</definedName>
    <definedName name="A85125891J_Latest">[1]AustralianNA5!$BZ$128</definedName>
    <definedName name="A85125892K">[1]AustralianNA5!$CA$1:$CA$10,[1]AustralianNA5!$CA$11:$CA$128</definedName>
    <definedName name="A85125892K_Data">[1]AustralianNA5!$CA$11:$CA$128</definedName>
    <definedName name="A85125892K_Latest">[1]AustralianNA5!$CA$128</definedName>
    <definedName name="A85125893L">[1]AustralianNA5!$CB$1:$CB$10,[1]AustralianNA5!$CB$11:$CB$128</definedName>
    <definedName name="A85125893L_Data">[1]AustralianNA5!$CB$11:$CB$128</definedName>
    <definedName name="A85125893L_Latest">[1]AustralianNA5!$CB$128</definedName>
    <definedName name="A85125894R">[1]AustralianNA5!$CC$1:$CC$10,[1]AustralianNA5!$CC$11:$CC$128</definedName>
    <definedName name="A85125894R_Data">[1]AustralianNA5!$CC$11:$CC$128</definedName>
    <definedName name="A85125894R_Latest">[1]AustralianNA5!$CC$128</definedName>
    <definedName name="A85125895T">[1]AustralianNA5!$CD$1:$CD$10,[1]AustralianNA5!$CD$11:$CD$128</definedName>
    <definedName name="A85125895T_Data">[1]AustralianNA5!$CD$11:$CD$128</definedName>
    <definedName name="A85125895T_Latest">[1]AustralianNA5!$CD$128</definedName>
    <definedName name="A85125896V">[1]AustralianNA5!$CE$1:$CE$10,[1]AustralianNA5!$CE$11:$CE$128</definedName>
    <definedName name="A85125896V_Data">[1]AustralianNA5!$CE$11:$CE$128</definedName>
    <definedName name="A85125896V_Latest">[1]AustralianNA5!$CE$128</definedName>
    <definedName name="A85125897W">[1]AustralianNA5!$CF$1:$CF$10,[1]AustralianNA5!$CF$11:$CF$128</definedName>
    <definedName name="A85125897W_Data">[1]AustralianNA5!$CF$11:$CF$128</definedName>
    <definedName name="A85125897W_Latest">[1]AustralianNA5!$CF$128</definedName>
    <definedName name="A85125898X">[1]AustralianNA5!$CG$1:$CG$10,[1]AustralianNA5!$CG$11:$CG$128</definedName>
    <definedName name="A85125898X_Data">[1]AustralianNA5!$CG$11:$CG$128</definedName>
    <definedName name="A85125898X_Latest">[1]AustralianNA5!$CG$128</definedName>
    <definedName name="A85125899A">[1]AustralianNA5!$CH$1:$CH$10,[1]AustralianNA5!$CH$11:$CH$128</definedName>
    <definedName name="A85125899A_Data">[1]AustralianNA5!$CH$11:$CH$128</definedName>
    <definedName name="A85125899A_Latest">[1]AustralianNA5!$CH$128</definedName>
    <definedName name="A85125900X">[1]AustralianNA5!$CI$1:$CI$10,[1]AustralianNA5!$CI$11:$CI$128</definedName>
    <definedName name="A85125900X_Data">[1]AustralianNA5!$CI$11:$CI$128</definedName>
    <definedName name="A85125900X_Latest">[1]AustralianNA5!$CI$128</definedName>
    <definedName name="A85125901A">[1]AustralianNA5!$CJ$1:$CJ$10,[1]AustralianNA5!$CJ$11:$CJ$128</definedName>
    <definedName name="A85125901A_Data">[1]AustralianNA5!$CJ$11:$CJ$128</definedName>
    <definedName name="A85125901A_Latest">[1]AustralianNA5!$CJ$128</definedName>
    <definedName name="A85125902C">[1]AustralianNA5!$CL$1:$CL$10,[1]AustralianNA5!$CL$11:$CL$128</definedName>
    <definedName name="A85125902C_Data">[1]AustralianNA5!$CL$11:$CL$128</definedName>
    <definedName name="A85125902C_Latest">[1]AustralianNA5!$CL$128</definedName>
    <definedName name="A85125903F">[1]AustralianNA5!$CM$1:$CM$10,[1]AustralianNA5!$CM$11:$CM$128</definedName>
    <definedName name="A85125903F_Data">[1]AustralianNA5!$CM$11:$CM$128</definedName>
    <definedName name="A85125903F_Latest">[1]AustralianNA5!$CM$128</definedName>
    <definedName name="A85231682X">[1]AustralianNA2!$BS$1:$BS$10,[1]AustralianNA2!$BS$120:$BS$244</definedName>
    <definedName name="A85231682X_Data">[1]AustralianNA2!$BS$120:$BS$244</definedName>
    <definedName name="A85231682X_Latest">[1]AustralianNA2!$BS$244</definedName>
    <definedName name="A85231684C">[1]AustralianNA2!$BY$1:$BY$10,[1]AustralianNA2!$BY$152:$BY$244</definedName>
    <definedName name="A85231684C_Data">[1]AustralianNA2!$BY$152:$BY$244</definedName>
    <definedName name="A85231684C_Latest">[1]AustralianNA2!$BY$244</definedName>
    <definedName name="A85231686J">[1]AustralianNA2!$BZ$1:$BZ$10,[1]AustralianNA2!$BZ$152:$BZ$244</definedName>
    <definedName name="A85231686J_Data">[1]AustralianNA2!$BZ$152:$BZ$244</definedName>
    <definedName name="A85231686J_Latest">[1]AustralianNA2!$BZ$244</definedName>
    <definedName name="A85231688L">[1]AustralianNA2!$CA$1:$CA$10,[1]AustralianNA2!$CA$152:$CA$244</definedName>
    <definedName name="A85231688L_Data">[1]AustralianNA2!$CA$152:$CA$244</definedName>
    <definedName name="A85231688L_Latest">[1]AustralianNA2!$CA$244</definedName>
    <definedName name="A85231690X">[1]AustralianNA2!$CK$1:$CK$10,[1]AustralianNA2!$CK$152:$CK$244</definedName>
    <definedName name="A85231690X_Data">[1]AustralianNA2!$CK$152:$CK$244</definedName>
    <definedName name="A85231690X_Latest">[1]AustralianNA2!$CK$244</definedName>
    <definedName name="A85231692C">[1]AustralianNA2!$CL$1:$CL$10,[1]AustralianNA2!$CL$152:$CL$244</definedName>
    <definedName name="A85231692C_Data">[1]AustralianNA2!$CL$152:$CL$244</definedName>
    <definedName name="A85231692C_Latest">[1]AustralianNA2!$CL$244</definedName>
    <definedName name="A85231694J">[1]AustralianNA2!$CN$1:$CN$10,[1]AustralianNA2!$CN$152:$CN$244</definedName>
    <definedName name="A85231694J_Data">[1]AustralianNA2!$CN$152:$CN$244</definedName>
    <definedName name="A85231694J_Latest">[1]AustralianNA2!$CN$244</definedName>
    <definedName name="A85231696L">[1]AustralianNA2!$CO$1:$CO$10,[1]AustralianNA2!$CO$152:$CO$244</definedName>
    <definedName name="A85231696L_Data">[1]AustralianNA2!$CO$152:$CO$244</definedName>
    <definedName name="A85231696L_Latest">[1]AustralianNA2!$CO$244</definedName>
    <definedName name="A85231698T">[1]AustralianNA2!$CQ$1:$CQ$10,[1]AustralianNA2!$CQ$152:$CQ$244</definedName>
    <definedName name="A85231698T_Data">[1]AustralianNA2!$CQ$152:$CQ$244</definedName>
    <definedName name="A85231698T_Latest">[1]AustralianNA2!$CQ$244</definedName>
    <definedName name="A85231700T">[1]AustralianNA2!$CR$1:$CR$10,[1]AustralianNA2!$CR$152:$CR$244</definedName>
    <definedName name="A85231700T_Data">[1]AustralianNA2!$CR$152:$CR$244</definedName>
    <definedName name="A85231700T_Latest">[1]AustralianNA2!$CR$244</definedName>
    <definedName name="A85231702W">[1]AustralianNA2!$CT$1:$CT$10,[1]AustralianNA2!$CT$152:$CT$244</definedName>
    <definedName name="A85231702W_Data">[1]AustralianNA2!$CT$152:$CT$244</definedName>
    <definedName name="A85231702W_Latest">[1]AustralianNA2!$CT$244</definedName>
    <definedName name="A85231704A">[1]AustralianNA2!$CU$1:$CU$10,[1]AustralianNA2!$CU$152:$CU$244</definedName>
    <definedName name="A85231704A_Data">[1]AustralianNA2!$CU$152:$CU$244</definedName>
    <definedName name="A85231704A_Latest">[1]AustralianNA2!$CU$244</definedName>
    <definedName name="A85231706F">[1]AustralianNA2!$FX$1:$FX$10,[1]AustralianNA2!$FX$120:$FX$244</definedName>
    <definedName name="A85231706F_Data">[1]AustralianNA2!$FX$120:$FX$244</definedName>
    <definedName name="A85231706F_Latest">[1]AustralianNA2!$FX$244</definedName>
    <definedName name="A85231708K">[1]AustralianNA2!$GD$1:$GD$10,[1]AustralianNA2!$GD$152:$GD$244</definedName>
    <definedName name="A85231708K_Data">[1]AustralianNA2!$GD$152:$GD$244</definedName>
    <definedName name="A85231708K_Latest">[1]AustralianNA2!$GD$244</definedName>
    <definedName name="A85231710W">[1]AustralianNA2!$GE$1:$GE$10,[1]AustralianNA2!$GE$152:$GE$244</definedName>
    <definedName name="A85231710W_Data">[1]AustralianNA2!$GE$152:$GE$244</definedName>
    <definedName name="A85231710W_Latest">[1]AustralianNA2!$GE$244</definedName>
    <definedName name="A85231712A">[1]AustralianNA2!$GF$1:$GF$10,[1]AustralianNA2!$GF$152:$GF$244</definedName>
    <definedName name="A85231712A_Data">[1]AustralianNA2!$GF$152:$GF$244</definedName>
    <definedName name="A85231712A_Latest">[1]AustralianNA2!$GF$244</definedName>
    <definedName name="A85231714F">[1]AustralianNA2!$GP$1:$GP$10,[1]AustralianNA2!$GP$152:$GP$244</definedName>
    <definedName name="A85231714F_Data">[1]AustralianNA2!$GP$152:$GP$244</definedName>
    <definedName name="A85231714F_Latest">[1]AustralianNA2!$GP$244</definedName>
    <definedName name="A85231716K">[1]AustralianNA2!$GQ$1:$GQ$10,[1]AustralianNA2!$GQ$152:$GQ$244</definedName>
    <definedName name="A85231716K_Data">[1]AustralianNA2!$GQ$152:$GQ$244</definedName>
    <definedName name="A85231716K_Latest">[1]AustralianNA2!$GQ$244</definedName>
    <definedName name="A85231718R">[1]AustralianNA2!$GS$1:$GS$10,[1]AustralianNA2!$GS$152:$GS$244</definedName>
    <definedName name="A85231718R_Data">[1]AustralianNA2!$GS$152:$GS$244</definedName>
    <definedName name="A85231718R_Latest">[1]AustralianNA2!$GS$244</definedName>
    <definedName name="A85231720A">[1]AustralianNA2!$GT$1:$GT$10,[1]AustralianNA2!$GT$152:$GT$244</definedName>
    <definedName name="A85231720A_Data">[1]AustralianNA2!$GT$152:$GT$244</definedName>
    <definedName name="A85231720A_Latest">[1]AustralianNA2!$GT$244</definedName>
    <definedName name="A85231722F">[1]AustralianNA2!$GV$1:$GV$10,[1]AustralianNA2!$GV$152:$GV$244</definedName>
    <definedName name="A85231722F_Data">[1]AustralianNA2!$GV$152:$GV$244</definedName>
    <definedName name="A85231722F_Latest">[1]AustralianNA2!$GV$244</definedName>
    <definedName name="A85231724K">[1]AustralianNA2!$GW$1:$GW$10,[1]AustralianNA2!$GW$152:$GW$244</definedName>
    <definedName name="A85231724K_Data">[1]AustralianNA2!$GW$152:$GW$244</definedName>
    <definedName name="A85231724K_Latest">[1]AustralianNA2!$GW$244</definedName>
    <definedName name="A85231726R">[1]AustralianNA2!$GY$1:$GY$10,[1]AustralianNA2!$GY$152:$GY$244</definedName>
    <definedName name="A85231726R_Data">[1]AustralianNA2!$GY$152:$GY$244</definedName>
    <definedName name="A85231726R_Latest">[1]AustralianNA2!$GY$244</definedName>
    <definedName name="A85231728V">[1]AustralianNA2!$GZ$1:$GZ$10,[1]AustralianNA2!$GZ$152:$GZ$244</definedName>
    <definedName name="A85231728V_Data">[1]AustralianNA2!$GZ$152:$GZ$244</definedName>
    <definedName name="A85231728V_Latest">[1]AustralianNA2!$GZ$244</definedName>
    <definedName name="A85231730F">[1]AustralianNA3!$AM$1:$AM$10,[1]AustralianNA3!$AM$120:$AM$244</definedName>
    <definedName name="A85231730F_Data">[1]AustralianNA3!$AM$120:$AM$244</definedName>
    <definedName name="A85231730F_Latest">[1]AustralianNA3!$AM$244</definedName>
    <definedName name="A85231731J">[1]AustralianNA3!$AS$1:$AS$10,[1]AustralianNA3!$AS$152:$AS$244</definedName>
    <definedName name="A85231731J_Data">[1]AustralianNA3!$AS$152:$AS$244</definedName>
    <definedName name="A85231731J_Latest">[1]AustralianNA3!$AS$244</definedName>
    <definedName name="A85231732K">[1]AustralianNA3!$AT$1:$AT$10,[1]AustralianNA3!$AT$152:$AT$244</definedName>
    <definedName name="A85231732K_Data">[1]AustralianNA3!$AT$152:$AT$244</definedName>
    <definedName name="A85231732K_Latest">[1]AustralianNA3!$AT$244</definedName>
    <definedName name="A85231733L">[1]AustralianNA3!$AU$1:$AU$10,[1]AustralianNA3!$AU$152:$AU$244</definedName>
    <definedName name="A85231733L_Data">[1]AustralianNA3!$AU$152:$AU$244</definedName>
    <definedName name="A85231733L_Latest">[1]AustralianNA3!$AU$244</definedName>
    <definedName name="A85231734R">[1]AustralianNA3!$BE$1:$BE$10,[1]AustralianNA3!$BE$152:$BE$244</definedName>
    <definedName name="A85231734R_Data">[1]AustralianNA3!$BE$152:$BE$244</definedName>
    <definedName name="A85231734R_Latest">[1]AustralianNA3!$BE$244</definedName>
    <definedName name="A85231735T">[1]AustralianNA3!$BF$1:$BF$10,[1]AustralianNA3!$BF$152:$BF$244</definedName>
    <definedName name="A85231735T_Data">[1]AustralianNA3!$BF$152:$BF$244</definedName>
    <definedName name="A85231735T_Latest">[1]AustralianNA3!$BF$244</definedName>
    <definedName name="A85231736V">[1]AustralianNA3!$BH$1:$BH$10,[1]AustralianNA3!$BH$152:$BH$244</definedName>
    <definedName name="A85231736V_Data">[1]AustralianNA3!$BH$152:$BH$244</definedName>
    <definedName name="A85231736V_Latest">[1]AustralianNA3!$BH$244</definedName>
    <definedName name="A85231737W">[1]AustralianNA3!$BI$1:$BI$10,[1]AustralianNA3!$BI$152:$BI$244</definedName>
    <definedName name="A85231737W_Data">[1]AustralianNA3!$BI$152:$BI$244</definedName>
    <definedName name="A85231737W_Latest">[1]AustralianNA3!$BI$244</definedName>
    <definedName name="A85231738X">[1]AustralianNA3!$BK$1:$BK$10,[1]AustralianNA3!$BK$152:$BK$244</definedName>
    <definedName name="A85231738X_Data">[1]AustralianNA3!$BK$152:$BK$244</definedName>
    <definedName name="A85231738X_Latest">[1]AustralianNA3!$BK$244</definedName>
    <definedName name="A85231739A">[1]AustralianNA3!$BL$1:$BL$10,[1]AustralianNA3!$BL$152:$BL$244</definedName>
    <definedName name="A85231739A_Data">[1]AustralianNA3!$BL$152:$BL$244</definedName>
    <definedName name="A85231739A_Latest">[1]AustralianNA3!$BL$244</definedName>
    <definedName name="A85231740K">[1]AustralianNA3!$BN$1:$BN$10,[1]AustralianNA3!$BN$152:$BN$244</definedName>
    <definedName name="A85231740K_Data">[1]AustralianNA3!$BN$152:$BN$244</definedName>
    <definedName name="A85231740K_Latest">[1]AustralianNA3!$BN$244</definedName>
    <definedName name="A85231741L">[1]AustralianNA3!$BO$1:$BO$10,[1]AustralianNA3!$BO$152:$BO$244</definedName>
    <definedName name="A85231741L_Data">[1]AustralianNA3!$BO$152:$BO$244</definedName>
    <definedName name="A85231741L_Latest">[1]AustralianNA3!$BO$244</definedName>
    <definedName name="A85231742R">[1]AustralianNA2!$P$1:$P$10,[1]AustralianNA2!$P$119:$P$244</definedName>
    <definedName name="A85231742R_Data">[1]AustralianNA2!$P$119:$P$244</definedName>
    <definedName name="A85231742R_Latest">[1]AustralianNA2!$P$244</definedName>
    <definedName name="A85231743T">[1]AustralianNA2!$V$1:$V$10,[1]AustralianNA2!$V$151:$V$244</definedName>
    <definedName name="A85231743T_Data">[1]AustralianNA2!$V$151:$V$244</definedName>
    <definedName name="A85231743T_Latest">[1]AustralianNA2!$V$244</definedName>
    <definedName name="A85231744V">[1]AustralianNA2!$W$1:$W$10,[1]AustralianNA2!$W$151:$W$244</definedName>
    <definedName name="A85231744V_Data">[1]AustralianNA2!$W$151:$W$244</definedName>
    <definedName name="A85231744V_Latest">[1]AustralianNA2!$W$244</definedName>
    <definedName name="A85231745W">[1]AustralianNA2!$X$1:$X$10,[1]AustralianNA2!$X$151:$X$244</definedName>
    <definedName name="A85231745W_Data">[1]AustralianNA2!$X$151:$X$244</definedName>
    <definedName name="A85231745W_Latest">[1]AustralianNA2!$X$244</definedName>
    <definedName name="A85231746X">[1]AustralianNA2!$AH$1:$AH$10,[1]AustralianNA2!$AH$151:$AH$244</definedName>
    <definedName name="A85231746X_Data">[1]AustralianNA2!$AH$151:$AH$244</definedName>
    <definedName name="A85231746X_Latest">[1]AustralianNA2!$AH$244</definedName>
    <definedName name="A85231747A">[1]AustralianNA2!$AI$1:$AI$10,[1]AustralianNA2!$AI$151:$AI$244</definedName>
    <definedName name="A85231747A_Data">[1]AustralianNA2!$AI$151:$AI$244</definedName>
    <definedName name="A85231747A_Latest">[1]AustralianNA2!$AI$244</definedName>
    <definedName name="A85231748C">[1]AustralianNA2!$AK$1:$AK$10,[1]AustralianNA2!$AK$151:$AK$244</definedName>
    <definedName name="A85231748C_Data">[1]AustralianNA2!$AK$151:$AK$244</definedName>
    <definedName name="A85231748C_Latest">[1]AustralianNA2!$AK$244</definedName>
    <definedName name="A85231749F">[1]AustralianNA2!$AL$1:$AL$10,[1]AustralianNA2!$AL$151:$AL$244</definedName>
    <definedName name="A85231749F_Data">[1]AustralianNA2!$AL$151:$AL$244</definedName>
    <definedName name="A85231749F_Latest">[1]AustralianNA2!$AL$244</definedName>
    <definedName name="A85231750R">[1]AustralianNA2!$AN$1:$AN$10,[1]AustralianNA2!$AN$151:$AN$244</definedName>
    <definedName name="A85231750R_Data">[1]AustralianNA2!$AN$151:$AN$244</definedName>
    <definedName name="A85231750R_Latest">[1]AustralianNA2!$AN$244</definedName>
    <definedName name="A85231751T">[1]AustralianNA2!$AO$1:$AO$10,[1]AustralianNA2!$AO$151:$AO$244</definedName>
    <definedName name="A85231751T_Data">[1]AustralianNA2!$AO$151:$AO$244</definedName>
    <definedName name="A85231751T_Latest">[1]AustralianNA2!$AO$244</definedName>
    <definedName name="A85231752V">[1]AustralianNA2!$AQ$1:$AQ$10,[1]AustralianNA2!$AQ$151:$AQ$244</definedName>
    <definedName name="A85231752V_Data">[1]AustralianNA2!$AQ$151:$AQ$244</definedName>
    <definedName name="A85231752V_Latest">[1]AustralianNA2!$AQ$244</definedName>
    <definedName name="A85231753W">[1]AustralianNA2!$AR$1:$AR$10,[1]AustralianNA2!$AR$151:$AR$244</definedName>
    <definedName name="A85231753W_Data">[1]AustralianNA2!$AR$151:$AR$244</definedName>
    <definedName name="A85231753W_Latest">[1]AustralianNA2!$AR$244</definedName>
    <definedName name="A85231754X">[1]AustralianNA2!$DU$1:$DU$10,[1]AustralianNA2!$DU$119:$DU$244</definedName>
    <definedName name="A85231754X_Data">[1]AustralianNA2!$DU$119:$DU$244</definedName>
    <definedName name="A85231754X_Latest">[1]AustralianNA2!$DU$244</definedName>
    <definedName name="A85231755A">[1]AustralianNA2!$EA$1:$EA$10,[1]AustralianNA2!$EA$151:$EA$244</definedName>
    <definedName name="A85231755A_Data">[1]AustralianNA2!$EA$151:$EA$244</definedName>
    <definedName name="A85231755A_Latest">[1]AustralianNA2!$EA$244</definedName>
    <definedName name="A85231756C">[1]AustralianNA2!$EB$1:$EB$10,[1]AustralianNA2!$EB$151:$EB$244</definedName>
    <definedName name="A85231756C_Data">[1]AustralianNA2!$EB$151:$EB$244</definedName>
    <definedName name="A85231756C_Latest">[1]AustralianNA2!$EB$244</definedName>
    <definedName name="A85231757F">[1]AustralianNA2!$EC$1:$EC$10,[1]AustralianNA2!$EC$151:$EC$244</definedName>
    <definedName name="A85231757F_Data">[1]AustralianNA2!$EC$151:$EC$244</definedName>
    <definedName name="A85231757F_Latest">[1]AustralianNA2!$EC$244</definedName>
    <definedName name="A85231758J">[1]AustralianNA2!$EM$1:$EM$10,[1]AustralianNA2!$EM$151:$EM$244</definedName>
    <definedName name="A85231758J_Data">[1]AustralianNA2!$EM$151:$EM$244</definedName>
    <definedName name="A85231758J_Latest">[1]AustralianNA2!$EM$244</definedName>
    <definedName name="A85231759K">[1]AustralianNA2!$EN$1:$EN$10,[1]AustralianNA2!$EN$151:$EN$244</definedName>
    <definedName name="A85231759K_Data">[1]AustralianNA2!$EN$151:$EN$244</definedName>
    <definedName name="A85231759K_Latest">[1]AustralianNA2!$EN$244</definedName>
    <definedName name="A85231760V">[1]AustralianNA2!$EP$1:$EP$10,[1]AustralianNA2!$EP$151:$EP$244</definedName>
    <definedName name="A85231760V_Data">[1]AustralianNA2!$EP$151:$EP$244</definedName>
    <definedName name="A85231760V_Latest">[1]AustralianNA2!$EP$244</definedName>
    <definedName name="A85231761W">[1]AustralianNA2!$EQ$1:$EQ$10,[1]AustralianNA2!$EQ$151:$EQ$244</definedName>
    <definedName name="A85231761W_Data">[1]AustralianNA2!$EQ$151:$EQ$244</definedName>
    <definedName name="A85231761W_Latest">[1]AustralianNA2!$EQ$244</definedName>
    <definedName name="A85231762X">[1]AustralianNA2!$ES$1:$ES$10,[1]AustralianNA2!$ES$151:$ES$244</definedName>
    <definedName name="A85231762X_Data">[1]AustralianNA2!$ES$151:$ES$244</definedName>
    <definedName name="A85231762X_Latest">[1]AustralianNA2!$ES$244</definedName>
    <definedName name="A85231763A">[1]AustralianNA2!$ET$1:$ET$10,[1]AustralianNA2!$ET$151:$ET$244</definedName>
    <definedName name="A85231763A_Data">[1]AustralianNA2!$ET$151:$ET$244</definedName>
    <definedName name="A85231763A_Latest">[1]AustralianNA2!$ET$244</definedName>
    <definedName name="A85231764C">[1]AustralianNA2!$EV$1:$EV$10,[1]AustralianNA2!$EV$151:$EV$244</definedName>
    <definedName name="A85231764C_Data">[1]AustralianNA2!$EV$151:$EV$244</definedName>
    <definedName name="A85231764C_Latest">[1]AustralianNA2!$EV$244</definedName>
    <definedName name="A85231765F">[1]AustralianNA2!$EW$1:$EW$10,[1]AustralianNA2!$EW$151:$EW$244</definedName>
    <definedName name="A85231765F_Data">[1]AustralianNA2!$EW$151:$EW$244</definedName>
    <definedName name="A85231765F_Latest">[1]AustralianNA2!$EW$244</definedName>
    <definedName name="A85231766J">[1]AustralianNA2!$HZ$1:$HZ$10,[1]AustralianNA2!$HZ$119:$HZ$244</definedName>
    <definedName name="A85231766J_Data">[1]AustralianNA2!$HZ$119:$HZ$244</definedName>
    <definedName name="A85231766J_Latest">[1]AustralianNA2!$HZ$244</definedName>
    <definedName name="A85231767K">[1]AustralianNA2!$IF$1:$IF$10,[1]AustralianNA2!$IF$151:$IF$244</definedName>
    <definedName name="A85231767K_Data">[1]AustralianNA2!$IF$151:$IF$244</definedName>
    <definedName name="A85231767K_Latest">[1]AustralianNA2!$IF$244</definedName>
    <definedName name="A85231768L">[1]AustralianNA2!$IG$1:$IG$10,[1]AustralianNA2!$IG$151:$IG$244</definedName>
    <definedName name="A85231768L_Data">[1]AustralianNA2!$IG$151:$IG$244</definedName>
    <definedName name="A85231768L_Latest">[1]AustralianNA2!$IG$244</definedName>
    <definedName name="A85231769R">[1]AustralianNA2!$IH$1:$IH$10,[1]AustralianNA2!$IH$151:$IH$244</definedName>
    <definedName name="A85231769R_Data">[1]AustralianNA2!$IH$151:$IH$244</definedName>
    <definedName name="A85231769R_Latest">[1]AustralianNA2!$IH$244</definedName>
    <definedName name="A85231770X">[1]AustralianNA3!$B$1:$B$10,[1]AustralianNA3!$B$151:$B$244</definedName>
    <definedName name="A85231770X_Data">[1]AustralianNA3!$B$151:$B$244</definedName>
    <definedName name="A85231770X_Latest">[1]AustralianNA3!$B$244</definedName>
    <definedName name="A85231771A">[1]AustralianNA3!$C$1:$C$10,[1]AustralianNA3!$C$151:$C$244</definedName>
    <definedName name="A85231771A_Data">[1]AustralianNA3!$C$151:$C$244</definedName>
    <definedName name="A85231771A_Latest">[1]AustralianNA3!$C$244</definedName>
    <definedName name="A85231772C">[1]AustralianNA3!$E$1:$E$10,[1]AustralianNA3!$E$151:$E$244</definedName>
    <definedName name="A85231772C_Data">[1]AustralianNA3!$E$151:$E$244</definedName>
    <definedName name="A85231772C_Latest">[1]AustralianNA3!$E$244</definedName>
    <definedName name="A85231777R">[1]AustralianNA3!$L$1:$L$10,[1]AustralianNA3!$L$151:$L$244</definedName>
    <definedName name="A85231777R_Data">[1]AustralianNA3!$L$151:$L$244</definedName>
    <definedName name="column_head" localSheetId="22">#REF!</definedName>
    <definedName name="column_headings" localSheetId="22">#REF!</definedName>
    <definedName name="column_numbers" localSheetId="22">#REF!</definedName>
    <definedName name="data" localSheetId="22">#REF!</definedName>
    <definedName name="data2" localSheetId="22">#REF!</definedName>
    <definedName name="footnotes" localSheetId="22">#REF!</definedName>
    <definedName name="footnotes2" localSheetId="22">#REF!</definedName>
    <definedName name="HTML_CodePage" hidden="1">1252</definedName>
    <definedName name="HTML_Control" localSheetId="20" hidden="1">{"'swa xoffs'!$A$4:$Q$37"}</definedName>
    <definedName name="HTML_Control" localSheetId="22" hidden="1">{"'swa xoffs'!$A$4:$Q$37"}</definedName>
    <definedName name="HTML_Control" localSheetId="3" hidden="1">{"'swa xoffs'!$A$4:$Q$37"}</definedName>
    <definedName name="HTML_Control" hidden="1">{"'swa xoffs'!$A$4:$Q$37"}</definedName>
    <definedName name="HTML_Description" hidden="1">""</definedName>
    <definedName name="HTML_Email" hidden="1">""</definedName>
    <definedName name="HTML_Header" hidden="1">"Sheet1"</definedName>
    <definedName name="HTML_LastUpdate" hidden="1">"9/24/98"</definedName>
    <definedName name="HTML_LineAfter" hidden="1">FALSE</definedName>
    <definedName name="HTML_LineBefore" hidden="1">FALSE</definedName>
    <definedName name="HTML_Name" hidden="1">"Dweb"</definedName>
    <definedName name="HTML_OBDlg2" hidden="1">TRUE</definedName>
    <definedName name="HTML_OBDlg4" hidden="1">TRUE</definedName>
    <definedName name="HTML_OS" hidden="1">0</definedName>
    <definedName name="HTML_PathFile" hidden="1">"U:\data zone\datazone98\TEST\datazone\swaxoffs.html"</definedName>
    <definedName name="HTML_Title" hidden="1">"Book2"</definedName>
    <definedName name="qw" localSheetId="22">#REF!</definedName>
    <definedName name="re" localSheetId="22">#REF!</definedName>
    <definedName name="spanners_level1" localSheetId="22">#REF!</definedName>
    <definedName name="spanners_level2" localSheetId="22">#REF!</definedName>
    <definedName name="spanners_level3" localSheetId="22">#REF!</definedName>
    <definedName name="spanners_level4" localSheetId="22">#REF!</definedName>
    <definedName name="spanners_level5" localSheetId="22">#REF!</definedName>
    <definedName name="spanners_levelV" localSheetId="22">#REF!</definedName>
    <definedName name="spanners_levelX" localSheetId="22">#REF!</definedName>
    <definedName name="spanners_levelY" localSheetId="22">#REF!</definedName>
    <definedName name="spanners_levelZ" localSheetId="22">#REF!</definedName>
    <definedName name="stub_lines" localSheetId="22">#REF!</definedName>
    <definedName name="titles" localSheetId="22">#REF!</definedName>
    <definedName name="totals" localSheetId="22">#REF!</definedName>
    <definedName name="wq" localSheetId="22">#REF!</definedName>
  </definedNames>
  <calcPr calcId="191029"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21" l="1"/>
  <c r="D17" i="121"/>
  <c r="C17" i="121"/>
  <c r="E16" i="121"/>
  <c r="D16" i="121"/>
  <c r="C16" i="121"/>
  <c r="E15" i="121"/>
  <c r="D15" i="121"/>
  <c r="C15" i="121"/>
  <c r="E14" i="121"/>
  <c r="D14" i="121"/>
  <c r="C14" i="121"/>
  <c r="E13" i="121"/>
  <c r="D13" i="121"/>
  <c r="C13" i="121"/>
  <c r="E12" i="121"/>
  <c r="D12" i="121"/>
  <c r="C12" i="121"/>
  <c r="E11" i="121"/>
  <c r="D11" i="121"/>
  <c r="C11" i="121"/>
  <c r="E10" i="121"/>
  <c r="D10" i="121"/>
  <c r="C10" i="121"/>
  <c r="E9" i="121"/>
  <c r="D9" i="121"/>
  <c r="C9" i="121"/>
  <c r="E8" i="121"/>
  <c r="D8" i="121"/>
  <c r="C8" i="121"/>
  <c r="E7" i="121"/>
  <c r="D7" i="121"/>
  <c r="C7" i="121"/>
  <c r="F17" i="104"/>
  <c r="E17" i="104"/>
  <c r="D17" i="104"/>
  <c r="C17" i="104"/>
  <c r="F16" i="104"/>
  <c r="E16" i="104"/>
  <c r="D16" i="104"/>
  <c r="C16" i="104"/>
  <c r="F15" i="104"/>
  <c r="E15" i="104"/>
  <c r="D15" i="104"/>
  <c r="C15" i="104"/>
  <c r="F14" i="104"/>
  <c r="E14" i="104"/>
  <c r="D14" i="104"/>
  <c r="C14" i="104"/>
  <c r="F13" i="104"/>
  <c r="E13" i="104"/>
  <c r="D13" i="104"/>
  <c r="C13" i="104"/>
  <c r="F12" i="104"/>
  <c r="E12" i="104"/>
  <c r="D12" i="104"/>
  <c r="C12" i="104"/>
  <c r="F11" i="104"/>
  <c r="E11" i="104"/>
  <c r="D11" i="104"/>
  <c r="C11" i="104"/>
  <c r="F10" i="104"/>
  <c r="E10" i="104"/>
  <c r="D10" i="104"/>
  <c r="C10" i="104"/>
  <c r="F9" i="104"/>
  <c r="E9" i="104"/>
  <c r="D9" i="104"/>
  <c r="C9" i="104"/>
  <c r="F8" i="104"/>
  <c r="E8" i="104"/>
  <c r="D8" i="104"/>
  <c r="C8" i="104"/>
  <c r="F7" i="104"/>
  <c r="E7" i="104"/>
  <c r="D7" i="104"/>
  <c r="C7" i="104"/>
  <c r="F21" i="103"/>
  <c r="E21" i="103"/>
  <c r="D21" i="103"/>
  <c r="C21" i="103"/>
  <c r="F20" i="103"/>
  <c r="E20" i="103"/>
  <c r="D20" i="103"/>
  <c r="C20" i="103"/>
  <c r="F19" i="103"/>
  <c r="E19" i="103"/>
  <c r="D19" i="103"/>
  <c r="C19" i="103"/>
  <c r="F18" i="103"/>
  <c r="E18" i="103"/>
  <c r="D18" i="103"/>
  <c r="C18" i="103"/>
  <c r="F17" i="103"/>
  <c r="E17" i="103"/>
  <c r="D17" i="103"/>
  <c r="C17" i="103"/>
  <c r="F16" i="103"/>
  <c r="E16" i="103"/>
  <c r="D16" i="103"/>
  <c r="C16" i="103"/>
  <c r="F15" i="103"/>
  <c r="E15" i="103"/>
  <c r="D15" i="103"/>
  <c r="C15" i="103"/>
  <c r="F14" i="103"/>
  <c r="E14" i="103"/>
  <c r="D14" i="103"/>
  <c r="C14" i="103"/>
  <c r="F13" i="103"/>
  <c r="E13" i="103"/>
  <c r="D13" i="103"/>
  <c r="C13" i="103"/>
  <c r="F12" i="103"/>
  <c r="E12" i="103"/>
  <c r="D12" i="103"/>
  <c r="C12" i="103"/>
  <c r="F11" i="103"/>
  <c r="E11" i="103"/>
  <c r="D11" i="103"/>
  <c r="C11" i="103"/>
  <c r="F10" i="103"/>
  <c r="E10" i="103"/>
  <c r="D10" i="103"/>
  <c r="C10" i="103"/>
  <c r="F9" i="103"/>
  <c r="E9" i="103"/>
  <c r="D9" i="103"/>
  <c r="C9" i="103"/>
  <c r="F8" i="103"/>
  <c r="E8" i="103"/>
  <c r="D8" i="103"/>
  <c r="C8" i="103"/>
  <c r="F7" i="103"/>
  <c r="E7" i="103"/>
  <c r="D7" i="103"/>
  <c r="C7" i="103"/>
  <c r="C5" i="26"/>
  <c r="K6" i="77"/>
  <c r="S24" i="113"/>
  <c r="T24" i="113"/>
  <c r="S23" i="113"/>
  <c r="T23" i="113"/>
  <c r="S22" i="113"/>
  <c r="T22" i="113"/>
  <c r="S21" i="113"/>
  <c r="T21" i="113"/>
  <c r="S20" i="113"/>
  <c r="T20" i="113"/>
  <c r="S19" i="113"/>
  <c r="T19" i="113"/>
  <c r="S18" i="113"/>
  <c r="T18" i="113"/>
  <c r="S17" i="113"/>
  <c r="T17" i="113"/>
  <c r="S16" i="113"/>
  <c r="T16" i="113"/>
  <c r="S15" i="113"/>
  <c r="T15" i="113"/>
  <c r="S14" i="113"/>
  <c r="T14" i="113"/>
  <c r="S13" i="113"/>
  <c r="T13" i="113"/>
  <c r="S12" i="113"/>
  <c r="T12" i="113"/>
  <c r="S11" i="113"/>
  <c r="T11" i="113"/>
  <c r="S10" i="113"/>
  <c r="T10" i="113"/>
  <c r="S9" i="113"/>
  <c r="T9" i="113"/>
  <c r="S8" i="113"/>
  <c r="T8" i="113"/>
  <c r="S7" i="113"/>
  <c r="T7" i="113"/>
  <c r="S6" i="113"/>
  <c r="T6" i="113"/>
  <c r="S5" i="113"/>
  <c r="T5" i="113"/>
  <c r="S4" i="113"/>
  <c r="T4" i="113"/>
  <c r="S3" i="113"/>
  <c r="T3" i="113"/>
  <c r="BI57" i="107"/>
  <c r="BG57" i="107"/>
  <c r="BI56" i="107"/>
  <c r="BG56" i="107"/>
  <c r="BI55" i="107"/>
  <c r="BG55" i="107"/>
  <c r="BI54" i="107"/>
  <c r="BG54" i="107"/>
  <c r="BI53" i="107"/>
  <c r="BG53" i="107"/>
  <c r="BI52" i="107"/>
  <c r="BG52" i="107"/>
  <c r="BI51" i="107"/>
  <c r="BG51" i="107"/>
  <c r="BI50" i="107"/>
  <c r="BG50" i="107"/>
  <c r="BI49" i="107"/>
  <c r="BG49" i="107"/>
  <c r="BI48" i="107"/>
  <c r="BG48" i="107"/>
  <c r="BI47" i="107"/>
  <c r="BG47" i="107"/>
  <c r="BI46" i="107"/>
  <c r="BG46" i="107"/>
  <c r="BI45" i="107"/>
  <c r="BG45" i="107"/>
  <c r="BI44" i="107"/>
  <c r="BG44" i="107"/>
  <c r="BI43" i="107"/>
  <c r="BG43" i="107"/>
  <c r="BI42" i="107"/>
  <c r="BG42" i="107"/>
  <c r="BI41" i="107"/>
  <c r="BG41" i="107"/>
  <c r="BI40" i="107"/>
  <c r="BG40" i="107"/>
  <c r="BI39" i="107"/>
  <c r="BG39" i="107"/>
  <c r="BI38" i="107"/>
  <c r="BG38" i="107"/>
  <c r="BI37" i="107"/>
  <c r="BG37" i="107"/>
  <c r="BI36" i="107"/>
  <c r="BG36" i="107"/>
  <c r="BI35" i="107"/>
  <c r="BG35" i="107"/>
  <c r="BI34" i="107"/>
  <c r="BG34" i="107"/>
  <c r="BI33" i="107"/>
  <c r="BG33" i="107"/>
  <c r="BI32" i="107"/>
  <c r="BG32" i="107"/>
  <c r="BI31" i="107"/>
  <c r="BG31" i="107"/>
  <c r="BI30" i="107"/>
  <c r="BG30" i="107"/>
  <c r="BI29" i="107"/>
  <c r="BG29" i="107"/>
  <c r="BI28" i="107"/>
  <c r="BG28" i="107"/>
  <c r="BI27" i="107"/>
  <c r="BG27" i="107"/>
  <c r="BI26" i="107"/>
  <c r="BG26" i="107"/>
  <c r="BI25" i="107"/>
  <c r="BG25" i="107"/>
  <c r="BI24" i="107"/>
  <c r="BG24" i="107"/>
  <c r="BI23" i="107"/>
  <c r="BG23" i="107"/>
  <c r="BI22" i="107"/>
  <c r="BG22" i="107"/>
  <c r="BI21" i="107"/>
  <c r="BG21" i="107"/>
  <c r="BI20" i="107"/>
  <c r="BG20" i="107"/>
  <c r="BI19" i="107"/>
  <c r="BG19" i="107"/>
  <c r="BI18" i="107"/>
  <c r="BG18" i="107"/>
  <c r="BI17" i="107"/>
  <c r="BG17" i="107"/>
  <c r="BI16" i="107"/>
  <c r="BG16" i="107"/>
  <c r="BI15" i="107"/>
  <c r="BG15" i="107"/>
  <c r="BI14" i="107"/>
  <c r="BG14" i="107"/>
  <c r="BI13" i="107"/>
  <c r="BG13" i="107"/>
  <c r="BI12" i="107"/>
  <c r="BG12" i="107"/>
  <c r="BI11" i="107"/>
  <c r="BG11" i="107"/>
  <c r="BI10" i="107"/>
  <c r="BG10" i="107"/>
  <c r="BI9" i="107"/>
  <c r="BG9" i="107"/>
  <c r="BI8" i="107"/>
  <c r="BG8" i="107"/>
  <c r="BI7" i="107"/>
  <c r="BG7" i="107"/>
  <c r="BI6" i="107"/>
  <c r="BG6" i="107"/>
  <c r="BI5" i="107"/>
  <c r="BG5" i="107"/>
  <c r="BI4" i="107"/>
  <c r="BG4" i="107"/>
  <c r="BI3" i="107"/>
  <c r="BG3" i="107"/>
  <c r="BI59" i="107"/>
  <c r="BG59" i="107"/>
  <c r="BI58" i="107"/>
  <c r="BG58" i="107"/>
  <c r="BC57" i="107"/>
  <c r="BC56" i="107"/>
  <c r="BC55" i="107"/>
  <c r="BC54" i="107"/>
  <c r="BC53" i="107"/>
  <c r="BC52" i="107"/>
  <c r="BC51" i="107"/>
  <c r="BC50" i="107"/>
  <c r="BC49" i="107"/>
  <c r="BC48" i="107"/>
  <c r="BC47" i="107"/>
  <c r="BC46" i="107"/>
  <c r="BC45" i="107"/>
  <c r="BC44" i="107"/>
  <c r="BC43" i="107"/>
  <c r="BC42" i="107"/>
  <c r="BC41" i="107"/>
  <c r="BC40" i="107"/>
  <c r="BC39" i="107"/>
  <c r="BC38" i="107"/>
  <c r="BC37" i="107"/>
  <c r="BC36" i="107"/>
  <c r="BC35" i="107"/>
  <c r="BC34" i="107"/>
  <c r="BC33" i="107"/>
  <c r="BC32" i="107"/>
  <c r="BC31" i="107"/>
  <c r="BC30" i="107"/>
  <c r="BC29" i="107"/>
  <c r="BC28" i="107"/>
  <c r="BC27" i="107"/>
  <c r="BC26" i="107"/>
  <c r="BC25" i="107"/>
  <c r="BC24" i="107"/>
  <c r="BC23" i="107"/>
  <c r="BC22" i="107"/>
  <c r="BC21" i="107"/>
  <c r="BC20" i="107"/>
  <c r="BC19" i="107"/>
  <c r="BC18" i="107"/>
  <c r="BC17" i="107"/>
  <c r="BC16" i="107"/>
  <c r="BC15" i="107"/>
  <c r="BC14" i="107"/>
  <c r="BC13" i="107"/>
  <c r="BC12" i="107"/>
  <c r="BC11" i="107"/>
  <c r="BC10" i="107"/>
  <c r="BC9" i="107"/>
  <c r="BC8" i="107"/>
  <c r="BC7" i="107"/>
  <c r="BC6" i="107"/>
  <c r="BC5" i="107"/>
  <c r="BC4" i="107"/>
  <c r="BC3" i="107"/>
  <c r="X57" i="107"/>
  <c r="X56" i="107"/>
  <c r="X55" i="107"/>
  <c r="X54" i="107"/>
  <c r="X53" i="107"/>
  <c r="BJ53" i="107"/>
  <c r="X52" i="107"/>
  <c r="BJ52" i="107"/>
  <c r="AF52" i="107"/>
  <c r="BD52" i="107"/>
  <c r="M101" i="73"/>
  <c r="X51" i="107"/>
  <c r="BJ51" i="107"/>
  <c r="AF51" i="107"/>
  <c r="BD51" i="107"/>
  <c r="M100" i="73"/>
  <c r="X50" i="107"/>
  <c r="BJ50" i="107"/>
  <c r="X49" i="107"/>
  <c r="BJ49" i="107"/>
  <c r="X48" i="107"/>
  <c r="AF48" i="107"/>
  <c r="BD48" i="107"/>
  <c r="M97" i="73"/>
  <c r="BJ48" i="107"/>
  <c r="X47" i="107"/>
  <c r="BJ47" i="107"/>
  <c r="X46" i="107"/>
  <c r="BJ46" i="107"/>
  <c r="AF46" i="107"/>
  <c r="BD46" i="107"/>
  <c r="M95" i="73"/>
  <c r="X45" i="107"/>
  <c r="BJ45" i="107"/>
  <c r="X44" i="107"/>
  <c r="BJ44" i="107"/>
  <c r="X43" i="107"/>
  <c r="BJ43" i="107"/>
  <c r="AF43" i="107"/>
  <c r="BD43" i="107"/>
  <c r="M92" i="73"/>
  <c r="X42" i="107"/>
  <c r="BJ42" i="107"/>
  <c r="AF42" i="107"/>
  <c r="BD42" i="107"/>
  <c r="M91" i="73"/>
  <c r="X41" i="107"/>
  <c r="BJ41" i="107"/>
  <c r="X40" i="107"/>
  <c r="BJ40" i="107"/>
  <c r="AF40" i="107"/>
  <c r="BD40" i="107"/>
  <c r="M89" i="73"/>
  <c r="X39" i="107"/>
  <c r="BJ39" i="107"/>
  <c r="AF39" i="107"/>
  <c r="BD39" i="107"/>
  <c r="M88" i="73"/>
  <c r="X38" i="107"/>
  <c r="AF38" i="107"/>
  <c r="BD38" i="107"/>
  <c r="M87" i="73"/>
  <c r="BJ38" i="107"/>
  <c r="X37" i="107"/>
  <c r="BJ37" i="107"/>
  <c r="X36" i="107"/>
  <c r="BJ36" i="107"/>
  <c r="X35" i="107"/>
  <c r="BJ35" i="107"/>
  <c r="X34" i="107"/>
  <c r="BJ34" i="107"/>
  <c r="AF34" i="107"/>
  <c r="BD34" i="107"/>
  <c r="M83" i="73"/>
  <c r="X33" i="107"/>
  <c r="BJ33" i="107"/>
  <c r="X32" i="107"/>
  <c r="BJ32" i="107"/>
  <c r="X31" i="107"/>
  <c r="BJ31" i="107"/>
  <c r="AF31" i="107"/>
  <c r="BD31" i="107"/>
  <c r="M80" i="73"/>
  <c r="X30" i="107"/>
  <c r="AF30" i="107"/>
  <c r="BD30" i="107"/>
  <c r="M79" i="73"/>
  <c r="BJ30" i="107"/>
  <c r="X29" i="107"/>
  <c r="BJ29" i="107"/>
  <c r="X28" i="107"/>
  <c r="BJ28" i="107"/>
  <c r="X27" i="107"/>
  <c r="BJ27" i="107"/>
  <c r="X26" i="107"/>
  <c r="BJ26" i="107"/>
  <c r="AF26" i="107"/>
  <c r="BD26" i="107"/>
  <c r="M75" i="73"/>
  <c r="X25" i="107"/>
  <c r="BJ25" i="107"/>
  <c r="X24" i="107"/>
  <c r="BJ24" i="107"/>
  <c r="X23" i="107"/>
  <c r="BJ23" i="107"/>
  <c r="AF23" i="107"/>
  <c r="BD23" i="107"/>
  <c r="M72" i="73"/>
  <c r="X22" i="107"/>
  <c r="AF22" i="107"/>
  <c r="BD22" i="107"/>
  <c r="M71" i="73"/>
  <c r="BJ22" i="107"/>
  <c r="X21" i="107"/>
  <c r="BJ21" i="107"/>
  <c r="X20" i="107"/>
  <c r="BJ20" i="107"/>
  <c r="X19" i="107"/>
  <c r="BJ19" i="107"/>
  <c r="X18" i="107"/>
  <c r="BJ18" i="107"/>
  <c r="AF18" i="107"/>
  <c r="BD18" i="107"/>
  <c r="M67" i="73"/>
  <c r="X17" i="107"/>
  <c r="BJ17" i="107"/>
  <c r="X16" i="107"/>
  <c r="AF16" i="107"/>
  <c r="BD16" i="107"/>
  <c r="M65" i="73"/>
  <c r="X15" i="107"/>
  <c r="BJ15" i="107"/>
  <c r="X14" i="107"/>
  <c r="AF14" i="107"/>
  <c r="BD14" i="107"/>
  <c r="M63" i="73"/>
  <c r="BJ14" i="107"/>
  <c r="X13" i="107"/>
  <c r="BJ13" i="107"/>
  <c r="X12" i="107"/>
  <c r="BJ12" i="107"/>
  <c r="X11" i="107"/>
  <c r="BJ11" i="107"/>
  <c r="AF11" i="107"/>
  <c r="BD11" i="107"/>
  <c r="M60" i="73"/>
  <c r="X10" i="107"/>
  <c r="BJ10" i="107"/>
  <c r="AF10" i="107"/>
  <c r="BD10" i="107"/>
  <c r="M59" i="73"/>
  <c r="X9" i="107"/>
  <c r="BJ9" i="107"/>
  <c r="X8" i="107"/>
  <c r="AF8" i="107"/>
  <c r="BD8" i="107"/>
  <c r="M57" i="73"/>
  <c r="X7" i="107"/>
  <c r="BJ7" i="107"/>
  <c r="AF7" i="107"/>
  <c r="BD7" i="107"/>
  <c r="M56" i="73"/>
  <c r="X6" i="107"/>
  <c r="BJ6" i="107"/>
  <c r="AF6" i="107"/>
  <c r="BD6" i="107"/>
  <c r="M55" i="73"/>
  <c r="X5" i="107"/>
  <c r="BJ5" i="107"/>
  <c r="X4" i="107"/>
  <c r="BJ4" i="107"/>
  <c r="X3" i="107"/>
  <c r="BJ3" i="107"/>
  <c r="D302" i="115"/>
  <c r="C302" i="115"/>
  <c r="D290" i="115"/>
  <c r="U26" i="113"/>
  <c r="D278" i="115"/>
  <c r="U25" i="113"/>
  <c r="D266" i="115"/>
  <c r="U24" i="113"/>
  <c r="D254" i="115"/>
  <c r="U23" i="113"/>
  <c r="D242" i="115"/>
  <c r="U22" i="113"/>
  <c r="D230" i="115"/>
  <c r="U21" i="113"/>
  <c r="D218" i="115"/>
  <c r="U20" i="113"/>
  <c r="D206" i="115"/>
  <c r="U19" i="113"/>
  <c r="D194" i="115"/>
  <c r="U18" i="113"/>
  <c r="D182" i="115"/>
  <c r="U17" i="113"/>
  <c r="D170" i="115"/>
  <c r="U16" i="113"/>
  <c r="D158" i="115"/>
  <c r="U15" i="113"/>
  <c r="D146" i="115"/>
  <c r="U14" i="113"/>
  <c r="D134" i="115"/>
  <c r="U13" i="113"/>
  <c r="D122" i="115"/>
  <c r="U12" i="113"/>
  <c r="D110" i="115"/>
  <c r="U11" i="113"/>
  <c r="D98" i="115"/>
  <c r="U10" i="113"/>
  <c r="D86" i="115"/>
  <c r="U9" i="113"/>
  <c r="D74" i="115"/>
  <c r="U8" i="113"/>
  <c r="D62" i="115"/>
  <c r="U7" i="113"/>
  <c r="D50" i="115"/>
  <c r="U6" i="113"/>
  <c r="D38" i="115"/>
  <c r="U5" i="113"/>
  <c r="D26" i="115"/>
  <c r="U4" i="113"/>
  <c r="D14" i="115"/>
  <c r="U3" i="113"/>
  <c r="D2" i="115"/>
  <c r="V37" i="107"/>
  <c r="W37" i="107"/>
  <c r="Z37" i="107"/>
  <c r="Y37" i="107"/>
  <c r="AG37" i="107"/>
  <c r="AA37" i="107"/>
  <c r="AI37" i="107"/>
  <c r="V38" i="107"/>
  <c r="W38" i="107"/>
  <c r="Z38" i="107"/>
  <c r="Y38" i="107"/>
  <c r="AG38" i="107"/>
  <c r="AA38" i="107"/>
  <c r="AI38" i="107"/>
  <c r="V39" i="107"/>
  <c r="W39" i="107"/>
  <c r="Z39" i="107"/>
  <c r="Y39" i="107"/>
  <c r="AG39" i="107"/>
  <c r="AA39" i="107"/>
  <c r="AI39" i="107"/>
  <c r="V40" i="107"/>
  <c r="W40" i="107"/>
  <c r="Z40" i="107"/>
  <c r="AT40" i="107"/>
  <c r="Y40" i="107"/>
  <c r="AG40" i="107"/>
  <c r="AA40" i="107"/>
  <c r="AI40" i="107"/>
  <c r="V41" i="107"/>
  <c r="W41" i="107"/>
  <c r="Z41" i="107"/>
  <c r="Y41" i="107"/>
  <c r="AG41" i="107"/>
  <c r="AA41" i="107"/>
  <c r="AI41" i="107"/>
  <c r="V42" i="107"/>
  <c r="W42" i="107"/>
  <c r="Z42" i="107"/>
  <c r="Y42" i="107"/>
  <c r="AG42" i="107"/>
  <c r="AA42" i="107"/>
  <c r="AI42" i="107"/>
  <c r="V43" i="107"/>
  <c r="W43" i="107"/>
  <c r="Z43" i="107"/>
  <c r="AT43" i="107"/>
  <c r="Y43" i="107"/>
  <c r="AG43" i="107"/>
  <c r="AA43" i="107"/>
  <c r="AI43" i="107"/>
  <c r="V44" i="107"/>
  <c r="W44" i="107"/>
  <c r="Z44" i="107"/>
  <c r="Y44" i="107"/>
  <c r="AG44" i="107"/>
  <c r="AA44" i="107"/>
  <c r="AI44" i="107"/>
  <c r="V45" i="107"/>
  <c r="W45" i="107"/>
  <c r="AT45" i="107"/>
  <c r="Z45" i="107"/>
  <c r="Y45" i="107"/>
  <c r="AG45" i="107"/>
  <c r="AA45" i="107"/>
  <c r="AI45" i="107"/>
  <c r="V46" i="107"/>
  <c r="W46" i="107"/>
  <c r="Z46" i="107"/>
  <c r="Y46" i="107"/>
  <c r="AG46" i="107"/>
  <c r="AA46" i="107"/>
  <c r="AI46" i="107"/>
  <c r="V47" i="107"/>
  <c r="W47" i="107"/>
  <c r="Z47" i="107"/>
  <c r="Y47" i="107"/>
  <c r="AG47" i="107"/>
  <c r="AA47" i="107"/>
  <c r="AI47" i="107"/>
  <c r="V48" i="107"/>
  <c r="W48" i="107"/>
  <c r="Z48" i="107"/>
  <c r="Y48" i="107"/>
  <c r="AG48" i="107"/>
  <c r="AA48" i="107"/>
  <c r="AI48" i="107"/>
  <c r="V49" i="107"/>
  <c r="W49" i="107"/>
  <c r="Z49" i="107"/>
  <c r="Y49" i="107"/>
  <c r="AG49" i="107"/>
  <c r="AA49" i="107"/>
  <c r="AI49" i="107"/>
  <c r="V50" i="107"/>
  <c r="W50" i="107"/>
  <c r="Z50" i="107"/>
  <c r="Y50" i="107"/>
  <c r="AG50" i="107"/>
  <c r="AA50" i="107"/>
  <c r="AI50" i="107"/>
  <c r="V51" i="107"/>
  <c r="W51" i="107"/>
  <c r="Z51" i="107"/>
  <c r="Y51" i="107"/>
  <c r="AG51" i="107"/>
  <c r="AA51" i="107"/>
  <c r="AI51" i="107"/>
  <c r="V52" i="107"/>
  <c r="W52" i="107"/>
  <c r="Z52" i="107"/>
  <c r="Y52" i="107"/>
  <c r="AG52" i="107"/>
  <c r="AA52" i="107"/>
  <c r="AI52" i="107"/>
  <c r="V53" i="107"/>
  <c r="W53" i="107"/>
  <c r="Z53" i="107"/>
  <c r="Y53" i="107"/>
  <c r="AG53" i="107"/>
  <c r="AA53" i="107"/>
  <c r="AI53" i="107"/>
  <c r="V54" i="107"/>
  <c r="W54" i="107"/>
  <c r="Z54" i="107"/>
  <c r="Y54" i="107"/>
  <c r="AG54" i="107"/>
  <c r="AA54" i="107"/>
  <c r="AI54" i="107"/>
  <c r="V55" i="107"/>
  <c r="W55" i="107"/>
  <c r="Z55" i="107"/>
  <c r="Y55" i="107"/>
  <c r="AG55" i="107"/>
  <c r="AA55" i="107"/>
  <c r="AI55" i="107"/>
  <c r="V56" i="107"/>
  <c r="W56" i="107"/>
  <c r="Z56" i="107"/>
  <c r="Y56" i="107"/>
  <c r="AG56" i="107"/>
  <c r="AA56" i="107"/>
  <c r="AI56" i="107"/>
  <c r="V57" i="107"/>
  <c r="W57" i="107"/>
  <c r="Z57" i="107"/>
  <c r="Y57" i="107"/>
  <c r="AG57" i="107"/>
  <c r="AA57" i="107"/>
  <c r="AI57" i="107"/>
  <c r="V36" i="107"/>
  <c r="W36" i="107"/>
  <c r="Z36" i="107"/>
  <c r="Y36" i="107"/>
  <c r="AG36" i="107"/>
  <c r="AA36" i="107"/>
  <c r="AI36" i="107"/>
  <c r="Q17" i="84"/>
  <c r="Q16" i="84"/>
  <c r="Q15" i="84"/>
  <c r="Q14" i="84"/>
  <c r="Q13" i="84"/>
  <c r="Q12" i="84"/>
  <c r="Q11" i="84"/>
  <c r="Q10" i="84"/>
  <c r="Q9" i="84"/>
  <c r="Q8" i="84"/>
  <c r="Q7" i="84"/>
  <c r="Q6" i="84"/>
  <c r="Q5" i="84"/>
  <c r="Q4" i="84"/>
  <c r="Q3" i="84"/>
  <c r="F23" i="103"/>
  <c r="S26" i="113"/>
  <c r="S25" i="113"/>
  <c r="AA18" i="113"/>
  <c r="AA4" i="113"/>
  <c r="C290" i="115"/>
  <c r="V26" i="113"/>
  <c r="C278" i="115"/>
  <c r="V25" i="113"/>
  <c r="C266" i="115"/>
  <c r="V24" i="113"/>
  <c r="C254" i="115"/>
  <c r="V23" i="113"/>
  <c r="C242" i="115"/>
  <c r="V22" i="113"/>
  <c r="C230" i="115"/>
  <c r="V21" i="113"/>
  <c r="C218" i="115"/>
  <c r="V20" i="113"/>
  <c r="C206" i="115"/>
  <c r="V19" i="113"/>
  <c r="C194" i="115"/>
  <c r="V18" i="113"/>
  <c r="C182" i="115"/>
  <c r="V17" i="113"/>
  <c r="C170" i="115"/>
  <c r="V16" i="113"/>
  <c r="C158" i="115"/>
  <c r="V15" i="113"/>
  <c r="C146" i="115"/>
  <c r="V14" i="113"/>
  <c r="C134" i="115"/>
  <c r="V13" i="113"/>
  <c r="C122" i="115"/>
  <c r="V12" i="113"/>
  <c r="C110" i="115"/>
  <c r="V11" i="113"/>
  <c r="C98" i="115"/>
  <c r="V10" i="113"/>
  <c r="C86" i="115"/>
  <c r="V9" i="113"/>
  <c r="C74" i="115"/>
  <c r="V8" i="113"/>
  <c r="C62" i="115"/>
  <c r="V7" i="113"/>
  <c r="C50" i="115"/>
  <c r="V6" i="113"/>
  <c r="C38" i="115"/>
  <c r="V5" i="113"/>
  <c r="C26" i="115"/>
  <c r="V4" i="113"/>
  <c r="C14" i="115"/>
  <c r="V3" i="113"/>
  <c r="C2" i="115"/>
  <c r="AA5" i="113"/>
  <c r="AA19" i="113"/>
  <c r="AA17" i="113"/>
  <c r="AA16" i="113"/>
  <c r="AA15" i="113"/>
  <c r="AA14" i="113"/>
  <c r="AA13" i="113"/>
  <c r="AA12" i="113"/>
  <c r="AA11" i="113"/>
  <c r="AA10" i="113"/>
  <c r="AA9" i="113"/>
  <c r="AA8" i="113"/>
  <c r="AA7" i="113"/>
  <c r="AA6" i="113"/>
  <c r="B4" i="113"/>
  <c r="E4" i="113"/>
  <c r="F4" i="113"/>
  <c r="G4" i="113"/>
  <c r="K4" i="113"/>
  <c r="L4" i="113"/>
  <c r="M4" i="113"/>
  <c r="N4" i="113"/>
  <c r="O4" i="113"/>
  <c r="P4" i="113"/>
  <c r="Q4" i="113"/>
  <c r="R4" i="113"/>
  <c r="B5" i="113"/>
  <c r="E5" i="113"/>
  <c r="F5" i="113"/>
  <c r="G5" i="113"/>
  <c r="K5" i="113"/>
  <c r="L5" i="113"/>
  <c r="M5" i="113"/>
  <c r="N5" i="113"/>
  <c r="O5" i="113"/>
  <c r="P5" i="113"/>
  <c r="Q5" i="113"/>
  <c r="R5" i="113"/>
  <c r="B6" i="113"/>
  <c r="E6" i="113"/>
  <c r="F6" i="113"/>
  <c r="G6" i="113"/>
  <c r="K6" i="113"/>
  <c r="L6" i="113"/>
  <c r="M6" i="113"/>
  <c r="N6" i="113"/>
  <c r="O6" i="113"/>
  <c r="P6" i="113"/>
  <c r="Q6" i="113"/>
  <c r="R6" i="113"/>
  <c r="B7" i="113"/>
  <c r="E7" i="113"/>
  <c r="F7" i="113"/>
  <c r="G7" i="113"/>
  <c r="K7" i="113"/>
  <c r="L7" i="113"/>
  <c r="M7" i="113"/>
  <c r="N7" i="113"/>
  <c r="O7" i="113"/>
  <c r="P7" i="113"/>
  <c r="Q7" i="113"/>
  <c r="R7" i="113"/>
  <c r="B8" i="113"/>
  <c r="E8" i="113"/>
  <c r="F8" i="113"/>
  <c r="G8" i="113"/>
  <c r="K8" i="113"/>
  <c r="L8" i="113"/>
  <c r="M8" i="113"/>
  <c r="N8" i="113"/>
  <c r="O8" i="113"/>
  <c r="P8" i="113"/>
  <c r="Q8" i="113"/>
  <c r="R8" i="113"/>
  <c r="B9" i="113"/>
  <c r="E9" i="113"/>
  <c r="F9" i="113"/>
  <c r="G9" i="113"/>
  <c r="L9" i="113"/>
  <c r="M9" i="113"/>
  <c r="N9" i="113"/>
  <c r="O9" i="113"/>
  <c r="P9" i="113"/>
  <c r="Q9" i="113"/>
  <c r="R9" i="113"/>
  <c r="L10" i="113"/>
  <c r="M10" i="113"/>
  <c r="N10" i="113"/>
  <c r="O10" i="113"/>
  <c r="P10" i="113"/>
  <c r="Q10" i="113"/>
  <c r="R10" i="113"/>
  <c r="M11" i="113"/>
  <c r="N11" i="113"/>
  <c r="O11" i="113"/>
  <c r="P11" i="113"/>
  <c r="Q11" i="113"/>
  <c r="R11" i="113"/>
  <c r="M12" i="113"/>
  <c r="N12" i="113"/>
  <c r="O12" i="113"/>
  <c r="P12" i="113"/>
  <c r="Q12" i="113"/>
  <c r="R12" i="113"/>
  <c r="M13" i="113"/>
  <c r="N13" i="113"/>
  <c r="O13" i="113"/>
  <c r="P13" i="113"/>
  <c r="Q13" i="113"/>
  <c r="R13" i="113"/>
  <c r="N14" i="113"/>
  <c r="O14" i="113"/>
  <c r="P14" i="113"/>
  <c r="Q14" i="113"/>
  <c r="R14" i="113"/>
  <c r="N15" i="113"/>
  <c r="O15" i="113"/>
  <c r="P15" i="113"/>
  <c r="Q15" i="113"/>
  <c r="R15" i="113"/>
  <c r="P16" i="113"/>
  <c r="Q16" i="113"/>
  <c r="R16" i="113"/>
  <c r="P17" i="113"/>
  <c r="Q17" i="113"/>
  <c r="R17" i="113"/>
  <c r="P18" i="113"/>
  <c r="Q18" i="113"/>
  <c r="R18" i="113"/>
  <c r="P19" i="113"/>
  <c r="Q19" i="113"/>
  <c r="R19" i="113"/>
  <c r="E22" i="112"/>
  <c r="F22" i="112"/>
  <c r="F21" i="112"/>
  <c r="F20" i="112"/>
  <c r="D22" i="112"/>
  <c r="C22" i="112"/>
  <c r="F15" i="112"/>
  <c r="D16" i="112"/>
  <c r="F14" i="112"/>
  <c r="F13" i="112"/>
  <c r="F12" i="112"/>
  <c r="F11" i="112"/>
  <c r="F10" i="112"/>
  <c r="F9" i="112"/>
  <c r="F8" i="112"/>
  <c r="E16" i="112"/>
  <c r="F16" i="112"/>
  <c r="C16" i="112"/>
  <c r="E23" i="103"/>
  <c r="T97" i="73"/>
  <c r="B97" i="73"/>
  <c r="AJ15" i="113"/>
  <c r="T96" i="73"/>
  <c r="B96" i="73"/>
  <c r="AJ14" i="113"/>
  <c r="T95" i="73"/>
  <c r="B95" i="73"/>
  <c r="AJ13" i="113"/>
  <c r="T94" i="73"/>
  <c r="B94" i="73"/>
  <c r="AJ12" i="113"/>
  <c r="T93" i="73"/>
  <c r="B93" i="73"/>
  <c r="AJ11" i="113"/>
  <c r="K93" i="73"/>
  <c r="T92" i="73"/>
  <c r="B92" i="73"/>
  <c r="AJ10" i="113"/>
  <c r="T91" i="73"/>
  <c r="B91" i="73"/>
  <c r="AJ9" i="113"/>
  <c r="K91" i="73"/>
  <c r="T90" i="73"/>
  <c r="B90" i="73"/>
  <c r="AJ8" i="113"/>
  <c r="T89" i="73"/>
  <c r="B89" i="73"/>
  <c r="AJ7" i="113"/>
  <c r="T88" i="73"/>
  <c r="B88" i="73"/>
  <c r="AJ6" i="113"/>
  <c r="T87" i="73"/>
  <c r="B87" i="73"/>
  <c r="AJ5" i="113"/>
  <c r="K87" i="73"/>
  <c r="T86" i="73"/>
  <c r="B86" i="73"/>
  <c r="AJ4" i="113"/>
  <c r="T85" i="73"/>
  <c r="B85" i="73"/>
  <c r="AJ3" i="113"/>
  <c r="K85" i="73"/>
  <c r="T84" i="73"/>
  <c r="B84" i="73"/>
  <c r="T83" i="73"/>
  <c r="B83" i="73"/>
  <c r="K83" i="73"/>
  <c r="T82" i="73"/>
  <c r="B82" i="73"/>
  <c r="T81" i="73"/>
  <c r="B81" i="73"/>
  <c r="K81" i="73"/>
  <c r="T80" i="73"/>
  <c r="B80" i="73"/>
  <c r="T79" i="73"/>
  <c r="B79" i="73"/>
  <c r="K79" i="73"/>
  <c r="T78" i="73"/>
  <c r="B78" i="73"/>
  <c r="T77" i="73"/>
  <c r="B77" i="73"/>
  <c r="K77" i="73"/>
  <c r="T76" i="73"/>
  <c r="B76" i="73"/>
  <c r="T75" i="73"/>
  <c r="B75" i="73"/>
  <c r="K75" i="73"/>
  <c r="T74" i="73"/>
  <c r="B74" i="73"/>
  <c r="T73" i="73"/>
  <c r="B73" i="73"/>
  <c r="K73" i="73"/>
  <c r="T72" i="73"/>
  <c r="B72" i="73"/>
  <c r="T71" i="73"/>
  <c r="B71" i="73"/>
  <c r="K71" i="73"/>
  <c r="T70" i="73"/>
  <c r="B70" i="73"/>
  <c r="T69" i="73"/>
  <c r="B69" i="73"/>
  <c r="K69" i="73"/>
  <c r="T68" i="73"/>
  <c r="B68" i="73"/>
  <c r="T67" i="73"/>
  <c r="B67" i="73"/>
  <c r="K67" i="73"/>
  <c r="T66" i="73"/>
  <c r="B66" i="73"/>
  <c r="T65" i="73"/>
  <c r="B65" i="73"/>
  <c r="K65" i="73"/>
  <c r="T64" i="73"/>
  <c r="B64" i="73"/>
  <c r="T63" i="73"/>
  <c r="B63" i="73"/>
  <c r="K63" i="73"/>
  <c r="T62" i="73"/>
  <c r="B62" i="73"/>
  <c r="E8" i="108"/>
  <c r="E9" i="108"/>
  <c r="E11" i="108"/>
  <c r="D9" i="108"/>
  <c r="D11" i="108"/>
  <c r="C9" i="108"/>
  <c r="C11" i="108"/>
  <c r="B11" i="108"/>
  <c r="B7" i="108"/>
  <c r="B8" i="108"/>
  <c r="H92" i="34"/>
  <c r="G97" i="34"/>
  <c r="L92" i="34"/>
  <c r="H93" i="34"/>
  <c r="H94" i="34"/>
  <c r="H95" i="34"/>
  <c r="H96" i="34"/>
  <c r="K97" i="34"/>
  <c r="M96" i="34"/>
  <c r="M95" i="34"/>
  <c r="M93" i="34"/>
  <c r="K110" i="34"/>
  <c r="K109" i="34"/>
  <c r="K108" i="34"/>
  <c r="K107" i="34"/>
  <c r="K106" i="34"/>
  <c r="K105" i="34"/>
  <c r="K104" i="34"/>
  <c r="K103" i="34"/>
  <c r="K102" i="34"/>
  <c r="K101" i="34"/>
  <c r="K100" i="34"/>
  <c r="K99" i="34"/>
  <c r="K98" i="34"/>
  <c r="K96" i="34"/>
  <c r="K95" i="34"/>
  <c r="K94" i="34"/>
  <c r="K93" i="34"/>
  <c r="K92" i="34"/>
  <c r="K91" i="34"/>
  <c r="K90" i="34"/>
  <c r="K89" i="34"/>
  <c r="K88" i="34"/>
  <c r="K87" i="34"/>
  <c r="K86" i="34"/>
  <c r="K85" i="34"/>
  <c r="K84" i="34"/>
  <c r="K83" i="34"/>
  <c r="K82" i="34"/>
  <c r="K81" i="34"/>
  <c r="K80" i="34"/>
  <c r="K79" i="34"/>
  <c r="K78" i="34"/>
  <c r="K77" i="34"/>
  <c r="K76" i="34"/>
  <c r="K75" i="34"/>
  <c r="K74" i="34"/>
  <c r="K73" i="34"/>
  <c r="K72" i="34"/>
  <c r="K71" i="34"/>
  <c r="K70" i="34"/>
  <c r="K69" i="34"/>
  <c r="K68" i="34"/>
  <c r="K67" i="34"/>
  <c r="K66" i="34"/>
  <c r="K65" i="34"/>
  <c r="K64" i="34"/>
  <c r="K63" i="34"/>
  <c r="K62" i="34"/>
  <c r="K61" i="34"/>
  <c r="K60" i="34"/>
  <c r="K59" i="34"/>
  <c r="K58" i="34"/>
  <c r="K57" i="34"/>
  <c r="K56" i="34"/>
  <c r="K55" i="34"/>
  <c r="K54" i="34"/>
  <c r="K53" i="34"/>
  <c r="K52" i="34"/>
  <c r="K51" i="34"/>
  <c r="K50" i="34"/>
  <c r="K49" i="34"/>
  <c r="K48" i="34"/>
  <c r="K47" i="34"/>
  <c r="K46" i="34"/>
  <c r="K45" i="34"/>
  <c r="K44" i="34"/>
  <c r="K43" i="34"/>
  <c r="K42" i="34"/>
  <c r="K41" i="34"/>
  <c r="K40" i="34"/>
  <c r="K39" i="34"/>
  <c r="K38" i="34"/>
  <c r="K37" i="34"/>
  <c r="K36" i="34"/>
  <c r="K35" i="34"/>
  <c r="K34" i="34"/>
  <c r="K33" i="34"/>
  <c r="K32" i="34"/>
  <c r="K31" i="34"/>
  <c r="K30" i="34"/>
  <c r="K29" i="34"/>
  <c r="K28" i="34"/>
  <c r="K27" i="34"/>
  <c r="K26" i="34"/>
  <c r="K25" i="34"/>
  <c r="K24" i="34"/>
  <c r="K23" i="34"/>
  <c r="K22" i="34"/>
  <c r="K21" i="34"/>
  <c r="K20" i="34"/>
  <c r="K19" i="34"/>
  <c r="K18" i="34"/>
  <c r="K17" i="34"/>
  <c r="K16" i="34"/>
  <c r="K15" i="34"/>
  <c r="K14" i="34"/>
  <c r="K13" i="34"/>
  <c r="K12" i="34"/>
  <c r="K11" i="34"/>
  <c r="K10" i="34"/>
  <c r="K9" i="34"/>
  <c r="K8" i="34"/>
  <c r="K7" i="34"/>
  <c r="K6" i="34"/>
  <c r="K5" i="34"/>
  <c r="K4" i="34"/>
  <c r="K3" i="34"/>
  <c r="AP61" i="107"/>
  <c r="AP60" i="107"/>
  <c r="V4" i="107"/>
  <c r="Z4" i="107"/>
  <c r="AZ4" i="107"/>
  <c r="Y4" i="107"/>
  <c r="AG4" i="107"/>
  <c r="AA4" i="107"/>
  <c r="AI4" i="107"/>
  <c r="V5" i="107"/>
  <c r="Z5" i="107"/>
  <c r="Y5" i="107"/>
  <c r="AG5" i="107"/>
  <c r="AA5" i="107"/>
  <c r="AI5" i="107"/>
  <c r="V6" i="107"/>
  <c r="Z6" i="107"/>
  <c r="AZ6" i="107"/>
  <c r="Y6" i="107"/>
  <c r="AG6" i="107"/>
  <c r="AA6" i="107"/>
  <c r="AI6" i="107"/>
  <c r="V7" i="107"/>
  <c r="Z7" i="107"/>
  <c r="AZ7" i="107"/>
  <c r="Y7" i="107"/>
  <c r="AG7" i="107"/>
  <c r="AA7" i="107"/>
  <c r="AI7" i="107"/>
  <c r="V8" i="107"/>
  <c r="Z8" i="107"/>
  <c r="AZ8" i="107"/>
  <c r="Y8" i="107"/>
  <c r="AG8" i="107"/>
  <c r="AA8" i="107"/>
  <c r="AI8" i="107"/>
  <c r="V9" i="107"/>
  <c r="Z9" i="107"/>
  <c r="Y9" i="107"/>
  <c r="AG9" i="107"/>
  <c r="AA9" i="107"/>
  <c r="AI9" i="107"/>
  <c r="V10" i="107"/>
  <c r="Z10" i="107"/>
  <c r="AZ10" i="107"/>
  <c r="Y10" i="107"/>
  <c r="AG10" i="107"/>
  <c r="AA10" i="107"/>
  <c r="AI10" i="107"/>
  <c r="V11" i="107"/>
  <c r="Z11" i="107"/>
  <c r="AZ11" i="107"/>
  <c r="Y11" i="107"/>
  <c r="AG11" i="107"/>
  <c r="AA11" i="107"/>
  <c r="AI11" i="107"/>
  <c r="V12" i="107"/>
  <c r="Z12" i="107"/>
  <c r="Y12" i="107"/>
  <c r="AG12" i="107"/>
  <c r="AA12" i="107"/>
  <c r="AI12" i="107"/>
  <c r="V13" i="107"/>
  <c r="Z13" i="107"/>
  <c r="Y13" i="107"/>
  <c r="AG13" i="107"/>
  <c r="AA13" i="107"/>
  <c r="AI13" i="107"/>
  <c r="V14" i="107"/>
  <c r="Z14" i="107"/>
  <c r="AZ14" i="107"/>
  <c r="Y14" i="107"/>
  <c r="AG14" i="107"/>
  <c r="AA14" i="107"/>
  <c r="AI14" i="107"/>
  <c r="V15" i="107"/>
  <c r="Z15" i="107"/>
  <c r="AZ15" i="107"/>
  <c r="Y15" i="107"/>
  <c r="AG15" i="107"/>
  <c r="AA15" i="107"/>
  <c r="AI15" i="107"/>
  <c r="V16" i="107"/>
  <c r="Z16" i="107"/>
  <c r="AZ16" i="107"/>
  <c r="Y16" i="107"/>
  <c r="AG16" i="107"/>
  <c r="AA16" i="107"/>
  <c r="AI16" i="107"/>
  <c r="V17" i="107"/>
  <c r="Z17" i="107"/>
  <c r="Y17" i="107"/>
  <c r="AG17" i="107"/>
  <c r="AA17" i="107"/>
  <c r="AI17" i="107"/>
  <c r="V18" i="107"/>
  <c r="Z18" i="107"/>
  <c r="AZ18" i="107"/>
  <c r="Y18" i="107"/>
  <c r="AG18" i="107"/>
  <c r="AA18" i="107"/>
  <c r="AI18" i="107"/>
  <c r="V19" i="107"/>
  <c r="Z19" i="107"/>
  <c r="AZ19" i="107"/>
  <c r="Y19" i="107"/>
  <c r="AG19" i="107"/>
  <c r="AA19" i="107"/>
  <c r="AI19" i="107"/>
  <c r="V20" i="107"/>
  <c r="Z20" i="107"/>
  <c r="Y20" i="107"/>
  <c r="AG20" i="107"/>
  <c r="AA20" i="107"/>
  <c r="AI20" i="107"/>
  <c r="V21" i="107"/>
  <c r="Z21" i="107"/>
  <c r="Y21" i="107"/>
  <c r="AG21" i="107"/>
  <c r="AA21" i="107"/>
  <c r="AI21" i="107"/>
  <c r="V22" i="107"/>
  <c r="Z22" i="107"/>
  <c r="AZ22" i="107"/>
  <c r="Y22" i="107"/>
  <c r="AG22" i="107"/>
  <c r="AA22" i="107"/>
  <c r="AI22" i="107"/>
  <c r="V23" i="107"/>
  <c r="Z23" i="107"/>
  <c r="AZ23" i="107"/>
  <c r="Y23" i="107"/>
  <c r="AG23" i="107"/>
  <c r="AA23" i="107"/>
  <c r="AI23" i="107"/>
  <c r="V24" i="107"/>
  <c r="Z24" i="107"/>
  <c r="Y24" i="107"/>
  <c r="AG24" i="107"/>
  <c r="AA24" i="107"/>
  <c r="AI24" i="107"/>
  <c r="V25" i="107"/>
  <c r="Z25" i="107"/>
  <c r="Y25" i="107"/>
  <c r="AG25" i="107"/>
  <c r="AA25" i="107"/>
  <c r="AI25" i="107"/>
  <c r="V26" i="107"/>
  <c r="Z26" i="107"/>
  <c r="Y26" i="107"/>
  <c r="AG26" i="107"/>
  <c r="AA26" i="107"/>
  <c r="AI26" i="107"/>
  <c r="V27" i="107"/>
  <c r="Z27" i="107"/>
  <c r="Y27" i="107"/>
  <c r="AG27" i="107"/>
  <c r="AA27" i="107"/>
  <c r="AI27" i="107"/>
  <c r="V28" i="107"/>
  <c r="Z28" i="107"/>
  <c r="AZ28" i="107"/>
  <c r="Y28" i="107"/>
  <c r="AG28" i="107"/>
  <c r="AA28" i="107"/>
  <c r="AI28" i="107"/>
  <c r="V29" i="107"/>
  <c r="Z29" i="107"/>
  <c r="Y29" i="107"/>
  <c r="AG29" i="107"/>
  <c r="AA29" i="107"/>
  <c r="AI29" i="107"/>
  <c r="V30" i="107"/>
  <c r="Z30" i="107"/>
  <c r="AZ30" i="107"/>
  <c r="Y30" i="107"/>
  <c r="AG30" i="107"/>
  <c r="AA30" i="107"/>
  <c r="AI30" i="107"/>
  <c r="V31" i="107"/>
  <c r="Z31" i="107"/>
  <c r="AZ31" i="107"/>
  <c r="Y31" i="107"/>
  <c r="AG31" i="107"/>
  <c r="AA31" i="107"/>
  <c r="AI31" i="107"/>
  <c r="V32" i="107"/>
  <c r="Z32" i="107"/>
  <c r="AZ32" i="107"/>
  <c r="Y32" i="107"/>
  <c r="AG32" i="107"/>
  <c r="AA32" i="107"/>
  <c r="AI32" i="107"/>
  <c r="V33" i="107"/>
  <c r="Z33" i="107"/>
  <c r="Y33" i="107"/>
  <c r="AG33" i="107"/>
  <c r="AA33" i="107"/>
  <c r="AI33" i="107"/>
  <c r="V34" i="107"/>
  <c r="Z34" i="107"/>
  <c r="Y34" i="107"/>
  <c r="AG34" i="107"/>
  <c r="AA34" i="107"/>
  <c r="AI34" i="107"/>
  <c r="V35" i="107"/>
  <c r="Z35" i="107"/>
  <c r="Y35" i="107"/>
  <c r="AG35" i="107"/>
  <c r="AA35" i="107"/>
  <c r="AI35" i="107"/>
  <c r="AZ36" i="107"/>
  <c r="AZ38" i="107"/>
  <c r="AZ39" i="107"/>
  <c r="AZ40" i="107"/>
  <c r="AZ42" i="107"/>
  <c r="AZ44" i="107"/>
  <c r="AZ47" i="107"/>
  <c r="AZ48" i="107"/>
  <c r="AZ50" i="107"/>
  <c r="AZ55" i="107"/>
  <c r="V3" i="107"/>
  <c r="Z3" i="107"/>
  <c r="AZ3" i="107"/>
  <c r="Y3" i="107"/>
  <c r="AG3" i="107"/>
  <c r="AA3" i="107"/>
  <c r="AI3" i="107"/>
  <c r="F54" i="107"/>
  <c r="AF54" i="107"/>
  <c r="BD54" i="107"/>
  <c r="M103" i="73"/>
  <c r="S54" i="107"/>
  <c r="AH54" i="107"/>
  <c r="D4" i="107"/>
  <c r="D5" i="107"/>
  <c r="D6" i="107"/>
  <c r="D7" i="107"/>
  <c r="D8" i="107"/>
  <c r="D9" i="107"/>
  <c r="D10" i="107"/>
  <c r="D11" i="107"/>
  <c r="D12" i="107"/>
  <c r="D13" i="107"/>
  <c r="D14" i="107"/>
  <c r="D15" i="107"/>
  <c r="D16" i="107"/>
  <c r="D17" i="107"/>
  <c r="D18" i="107"/>
  <c r="D19" i="107"/>
  <c r="D20" i="107"/>
  <c r="D21" i="107"/>
  <c r="D22" i="107"/>
  <c r="D23" i="107"/>
  <c r="D24" i="107"/>
  <c r="D25" i="107"/>
  <c r="D26" i="107"/>
  <c r="D27" i="107"/>
  <c r="D28" i="107"/>
  <c r="D29" i="107"/>
  <c r="D30" i="107"/>
  <c r="D31" i="107"/>
  <c r="D32" i="107"/>
  <c r="D33" i="107"/>
  <c r="D34" i="107"/>
  <c r="D35" i="107"/>
  <c r="D36" i="107"/>
  <c r="D37" i="107"/>
  <c r="D38" i="107"/>
  <c r="D39" i="107"/>
  <c r="D40" i="107"/>
  <c r="D41" i="107"/>
  <c r="D42" i="107"/>
  <c r="D43" i="107"/>
  <c r="D44" i="107"/>
  <c r="D45" i="107"/>
  <c r="D46" i="107"/>
  <c r="D47" i="107"/>
  <c r="D48" i="107"/>
  <c r="D49" i="107"/>
  <c r="D50" i="107"/>
  <c r="D51" i="107"/>
  <c r="D52" i="107"/>
  <c r="D53" i="107"/>
  <c r="D3" i="107"/>
  <c r="K21" i="100"/>
  <c r="I19" i="100"/>
  <c r="I18" i="100"/>
  <c r="I17" i="100"/>
  <c r="I16" i="100"/>
  <c r="I15" i="100"/>
  <c r="I14" i="100"/>
  <c r="I13" i="100"/>
  <c r="I12" i="100"/>
  <c r="I11" i="100"/>
  <c r="I10" i="100"/>
  <c r="I9" i="100"/>
  <c r="I8" i="100"/>
  <c r="I7" i="100"/>
  <c r="I6" i="100"/>
  <c r="I5" i="100"/>
  <c r="L21" i="100"/>
  <c r="C66" i="73"/>
  <c r="G30" i="100"/>
  <c r="H30" i="100"/>
  <c r="B41" i="100"/>
  <c r="B42" i="100"/>
  <c r="H38" i="100"/>
  <c r="B43" i="100"/>
  <c r="J23" i="100"/>
  <c r="J30" i="100"/>
  <c r="G27" i="100"/>
  <c r="H28" i="100"/>
  <c r="J21" i="100"/>
  <c r="F19" i="100"/>
  <c r="H19" i="100"/>
  <c r="G19" i="100"/>
  <c r="F18" i="100"/>
  <c r="H18" i="100"/>
  <c r="G18" i="100"/>
  <c r="F17" i="100"/>
  <c r="H17" i="100"/>
  <c r="G17" i="100"/>
  <c r="F16" i="100"/>
  <c r="H16" i="100"/>
  <c r="G16" i="100"/>
  <c r="F15" i="100"/>
  <c r="H15" i="100"/>
  <c r="G15" i="100"/>
  <c r="H14" i="100"/>
  <c r="G14" i="100"/>
  <c r="H13" i="100"/>
  <c r="G13" i="100"/>
  <c r="H12" i="100"/>
  <c r="G12" i="100"/>
  <c r="H11" i="100"/>
  <c r="G11" i="100"/>
  <c r="H10" i="100"/>
  <c r="G10" i="100"/>
  <c r="H9" i="100"/>
  <c r="G9" i="100"/>
  <c r="H8" i="100"/>
  <c r="G8" i="100"/>
  <c r="H7" i="100"/>
  <c r="G7" i="100"/>
  <c r="H6" i="100"/>
  <c r="G6" i="100"/>
  <c r="H5" i="100"/>
  <c r="G5" i="100"/>
  <c r="F99" i="73"/>
  <c r="G99" i="73"/>
  <c r="B99" i="73"/>
  <c r="AJ17" i="113"/>
  <c r="C99" i="73"/>
  <c r="F101" i="73"/>
  <c r="G101" i="73"/>
  <c r="F102" i="73"/>
  <c r="G102" i="73"/>
  <c r="I102" i="73"/>
  <c r="B101" i="73"/>
  <c r="AJ19" i="113"/>
  <c r="C101" i="73"/>
  <c r="B102" i="73"/>
  <c r="AJ20" i="113"/>
  <c r="C102" i="73"/>
  <c r="B3" i="84"/>
  <c r="G3" i="84"/>
  <c r="E3" i="84"/>
  <c r="H3" i="84"/>
  <c r="I3" i="84"/>
  <c r="J3" i="84"/>
  <c r="K3" i="84"/>
  <c r="L3" i="84"/>
  <c r="M3" i="84"/>
  <c r="N3" i="84"/>
  <c r="O3" i="84"/>
  <c r="B4" i="84"/>
  <c r="G4" i="84"/>
  <c r="C4" i="84"/>
  <c r="D4" i="84"/>
  <c r="E4" i="84"/>
  <c r="H4" i="84"/>
  <c r="I4" i="84"/>
  <c r="J4" i="84"/>
  <c r="K4" i="84"/>
  <c r="L4" i="84"/>
  <c r="M4" i="84"/>
  <c r="N4" i="84"/>
  <c r="O4" i="84"/>
  <c r="S4" i="84"/>
  <c r="B5" i="84"/>
  <c r="G5" i="84"/>
  <c r="C5" i="84"/>
  <c r="D5" i="84"/>
  <c r="E5" i="84"/>
  <c r="H5" i="84"/>
  <c r="I5" i="84"/>
  <c r="J5" i="84"/>
  <c r="K5" i="84"/>
  <c r="L5" i="84"/>
  <c r="M5" i="84"/>
  <c r="N5" i="84"/>
  <c r="O5" i="84"/>
  <c r="S5" i="84"/>
  <c r="B6" i="84"/>
  <c r="G6" i="84"/>
  <c r="C6" i="84"/>
  <c r="D6" i="84"/>
  <c r="E6" i="84"/>
  <c r="H6" i="84"/>
  <c r="I6" i="84"/>
  <c r="J6" i="84"/>
  <c r="K6" i="84"/>
  <c r="L6" i="84"/>
  <c r="M6" i="84"/>
  <c r="N6" i="84"/>
  <c r="O6" i="84"/>
  <c r="B7" i="84"/>
  <c r="G7" i="84"/>
  <c r="C7" i="84"/>
  <c r="D7" i="84"/>
  <c r="E7" i="84"/>
  <c r="H7" i="84"/>
  <c r="I7" i="84"/>
  <c r="J7" i="84"/>
  <c r="K7" i="84"/>
  <c r="L7" i="84"/>
  <c r="M7" i="84"/>
  <c r="N7" i="84"/>
  <c r="O7" i="84"/>
  <c r="B8" i="84"/>
  <c r="S8" i="84"/>
  <c r="G8" i="84"/>
  <c r="E8" i="84"/>
  <c r="H8" i="84"/>
  <c r="I8" i="84"/>
  <c r="J8" i="84"/>
  <c r="K8" i="84"/>
  <c r="L8" i="84"/>
  <c r="M8" i="84"/>
  <c r="N8" i="84"/>
  <c r="O8" i="84"/>
  <c r="B9" i="84"/>
  <c r="S9" i="84"/>
  <c r="G9" i="84"/>
  <c r="C9" i="84"/>
  <c r="D9" i="84"/>
  <c r="E9" i="84"/>
  <c r="H9" i="84"/>
  <c r="I9" i="84"/>
  <c r="J9" i="84"/>
  <c r="K9" i="84"/>
  <c r="L9" i="84"/>
  <c r="M9" i="84"/>
  <c r="N9" i="84"/>
  <c r="O9" i="84"/>
  <c r="B10" i="84"/>
  <c r="G10" i="84"/>
  <c r="C10" i="84"/>
  <c r="D10" i="84"/>
  <c r="E10" i="84"/>
  <c r="H10" i="84"/>
  <c r="I10" i="84"/>
  <c r="J10" i="84"/>
  <c r="K10" i="84"/>
  <c r="L10" i="84"/>
  <c r="M10" i="84"/>
  <c r="N10" i="84"/>
  <c r="O10" i="84"/>
  <c r="B11" i="84"/>
  <c r="G11" i="84"/>
  <c r="C11" i="84"/>
  <c r="D11" i="84"/>
  <c r="E11" i="84"/>
  <c r="H11" i="84"/>
  <c r="I11" i="84"/>
  <c r="J11" i="84"/>
  <c r="K11" i="84"/>
  <c r="L11" i="84"/>
  <c r="M11" i="84"/>
  <c r="N11" i="84"/>
  <c r="O11" i="84"/>
  <c r="B12" i="84"/>
  <c r="S12" i="84"/>
  <c r="G12" i="84"/>
  <c r="C12" i="84"/>
  <c r="D12" i="84"/>
  <c r="E12" i="84"/>
  <c r="H12" i="84"/>
  <c r="I12" i="84"/>
  <c r="J12" i="84"/>
  <c r="K12" i="84"/>
  <c r="L12" i="84"/>
  <c r="M12" i="84"/>
  <c r="N12" i="84"/>
  <c r="O12" i="84"/>
  <c r="B13" i="84"/>
  <c r="S13" i="84"/>
  <c r="G13" i="84"/>
  <c r="C13" i="84"/>
  <c r="D13" i="84"/>
  <c r="E13" i="84"/>
  <c r="H13" i="84"/>
  <c r="I13" i="84"/>
  <c r="J13" i="84"/>
  <c r="K13" i="84"/>
  <c r="L13" i="84"/>
  <c r="M13" i="84"/>
  <c r="N13" i="84"/>
  <c r="O13" i="84"/>
  <c r="B14" i="84"/>
  <c r="G14" i="84"/>
  <c r="C14" i="84"/>
  <c r="D14" i="84"/>
  <c r="E14" i="84"/>
  <c r="H14" i="84"/>
  <c r="I14" i="84"/>
  <c r="J14" i="84"/>
  <c r="K14" i="84"/>
  <c r="L14" i="84"/>
  <c r="M14" i="84"/>
  <c r="N14" i="84"/>
  <c r="O14" i="84"/>
  <c r="B15" i="84"/>
  <c r="G15" i="84"/>
  <c r="C15" i="84"/>
  <c r="D15" i="84"/>
  <c r="E15" i="84"/>
  <c r="H15" i="84"/>
  <c r="I15" i="84"/>
  <c r="J15" i="84"/>
  <c r="K15" i="84"/>
  <c r="L15" i="84"/>
  <c r="M15" i="84"/>
  <c r="N15" i="84"/>
  <c r="O15" i="84"/>
  <c r="S15" i="84"/>
  <c r="B16" i="84"/>
  <c r="G16" i="84"/>
  <c r="C16" i="84"/>
  <c r="D16" i="84"/>
  <c r="E16" i="84"/>
  <c r="H16" i="84"/>
  <c r="I16" i="84"/>
  <c r="J16" i="84"/>
  <c r="K16" i="84"/>
  <c r="L16" i="84"/>
  <c r="M16" i="84"/>
  <c r="N16" i="84"/>
  <c r="O16" i="84"/>
  <c r="S16" i="84"/>
  <c r="B17" i="84"/>
  <c r="G17" i="84"/>
  <c r="C17" i="84"/>
  <c r="D17" i="84"/>
  <c r="E17" i="84"/>
  <c r="H17" i="84"/>
  <c r="I17" i="84"/>
  <c r="J17" i="84"/>
  <c r="K17" i="84"/>
  <c r="L17" i="84"/>
  <c r="M17" i="84"/>
  <c r="N17" i="84"/>
  <c r="O17" i="84"/>
  <c r="S17" i="84"/>
  <c r="Z99" i="73"/>
  <c r="AA99" i="73"/>
  <c r="Z101" i="73"/>
  <c r="AA101" i="73"/>
  <c r="Z102" i="73"/>
  <c r="Y102" i="73"/>
  <c r="AA102" i="73"/>
  <c r="B106" i="73"/>
  <c r="M6" i="77"/>
  <c r="D9" i="77"/>
  <c r="D8" i="77"/>
  <c r="D10" i="77"/>
  <c r="A4" i="81"/>
  <c r="A5" i="81"/>
  <c r="A6" i="81"/>
  <c r="A7" i="81"/>
  <c r="A8" i="81"/>
  <c r="A9" i="81"/>
  <c r="A10" i="81"/>
  <c r="A11" i="81"/>
  <c r="A12" i="81"/>
  <c r="A13" i="81"/>
  <c r="A14" i="81"/>
  <c r="A15" i="81"/>
  <c r="A16" i="81"/>
  <c r="C15" i="81"/>
  <c r="C4" i="81"/>
  <c r="H72" i="73"/>
  <c r="H73" i="73"/>
  <c r="Z98" i="73"/>
  <c r="AA98" i="73"/>
  <c r="Z97" i="73"/>
  <c r="AA97" i="73"/>
  <c r="Z96" i="73"/>
  <c r="AA96" i="73"/>
  <c r="Z95" i="73"/>
  <c r="AA95" i="73"/>
  <c r="Z94" i="73"/>
  <c r="AA94" i="73"/>
  <c r="Z93" i="73"/>
  <c r="AA93" i="73"/>
  <c r="Z92" i="73"/>
  <c r="AA92" i="73"/>
  <c r="Z91" i="73"/>
  <c r="AA91" i="73"/>
  <c r="Z90" i="73"/>
  <c r="AA90" i="73"/>
  <c r="Z89" i="73"/>
  <c r="AA89" i="73"/>
  <c r="Z88" i="73"/>
  <c r="AA88" i="73"/>
  <c r="Z87" i="73"/>
  <c r="AA87" i="73"/>
  <c r="Z86" i="73"/>
  <c r="AA86" i="73"/>
  <c r="Z85" i="73"/>
  <c r="AA85" i="73"/>
  <c r="Z84" i="73"/>
  <c r="AA84" i="73"/>
  <c r="Z83" i="73"/>
  <c r="AA83" i="73"/>
  <c r="Z82" i="73"/>
  <c r="AA82" i="73"/>
  <c r="Z81" i="73"/>
  <c r="AA81" i="73"/>
  <c r="Z80" i="73"/>
  <c r="AA80" i="73"/>
  <c r="Z79" i="73"/>
  <c r="AA79" i="73"/>
  <c r="Z78" i="73"/>
  <c r="AA78" i="73"/>
  <c r="Z77" i="73"/>
  <c r="AA77" i="73"/>
  <c r="Z76" i="73"/>
  <c r="AA76" i="73"/>
  <c r="Z75" i="73"/>
  <c r="AA75" i="73"/>
  <c r="Z74" i="73"/>
  <c r="AA74" i="73"/>
  <c r="Z73" i="73"/>
  <c r="AA73" i="73"/>
  <c r="Z72" i="73"/>
  <c r="AA72" i="73"/>
  <c r="Z71" i="73"/>
  <c r="Y71" i="73"/>
  <c r="AA71" i="73"/>
  <c r="F98" i="73"/>
  <c r="G98" i="73"/>
  <c r="F97" i="73"/>
  <c r="B98" i="73"/>
  <c r="AJ16" i="113"/>
  <c r="K98" i="73"/>
  <c r="C98" i="73"/>
  <c r="F96" i="73"/>
  <c r="C97" i="73"/>
  <c r="F95" i="73"/>
  <c r="C96" i="73"/>
  <c r="F94" i="73"/>
  <c r="C95" i="73"/>
  <c r="F93" i="73"/>
  <c r="C94" i="73"/>
  <c r="F92" i="73"/>
  <c r="C93" i="73"/>
  <c r="F91" i="73"/>
  <c r="C92" i="73"/>
  <c r="F90" i="73"/>
  <c r="G90" i="73"/>
  <c r="C91" i="73"/>
  <c r="C90" i="73"/>
  <c r="F89" i="73"/>
  <c r="G89" i="73"/>
  <c r="C89" i="73"/>
  <c r="F88" i="73"/>
  <c r="G88" i="73"/>
  <c r="C88" i="73"/>
  <c r="F87" i="73"/>
  <c r="G87" i="73"/>
  <c r="C87" i="73"/>
  <c r="F86" i="73"/>
  <c r="G86" i="73"/>
  <c r="C86" i="73"/>
  <c r="F85" i="73"/>
  <c r="G85" i="73"/>
  <c r="C85" i="73"/>
  <c r="F84" i="73"/>
  <c r="G84" i="73"/>
  <c r="C84" i="73"/>
  <c r="F83" i="73"/>
  <c r="G83" i="73"/>
  <c r="C83" i="73"/>
  <c r="F82" i="73"/>
  <c r="G82" i="73"/>
  <c r="C82" i="73"/>
  <c r="F81" i="73"/>
  <c r="G81" i="73"/>
  <c r="C81" i="73"/>
  <c r="F80" i="73"/>
  <c r="G80" i="73"/>
  <c r="C80" i="73"/>
  <c r="F79" i="73"/>
  <c r="G79" i="73"/>
  <c r="C79" i="73"/>
  <c r="F78" i="73"/>
  <c r="G78" i="73"/>
  <c r="C78" i="73"/>
  <c r="F77" i="73"/>
  <c r="G77" i="73"/>
  <c r="C77" i="73"/>
  <c r="F76" i="73"/>
  <c r="G76" i="73"/>
  <c r="I76" i="73"/>
  <c r="J76" i="73"/>
  <c r="C76" i="73"/>
  <c r="F75" i="73"/>
  <c r="G75" i="73"/>
  <c r="C75" i="73"/>
  <c r="F74" i="73"/>
  <c r="G74" i="73"/>
  <c r="I74" i="73"/>
  <c r="J74" i="73"/>
  <c r="C74" i="73"/>
  <c r="F73" i="73"/>
  <c r="G73" i="73"/>
  <c r="I73" i="73"/>
  <c r="J73" i="73"/>
  <c r="C73" i="73"/>
  <c r="F72" i="73"/>
  <c r="G72" i="73"/>
  <c r="I72" i="73"/>
  <c r="J72" i="73"/>
  <c r="C72" i="73"/>
  <c r="C71" i="73"/>
  <c r="F71" i="73"/>
  <c r="G71" i="73"/>
  <c r="I71" i="73"/>
  <c r="J71" i="73"/>
  <c r="F66" i="73"/>
  <c r="G66" i="73"/>
  <c r="I66" i="73"/>
  <c r="J66" i="73"/>
  <c r="C62" i="73"/>
  <c r="F62" i="73"/>
  <c r="G62" i="73"/>
  <c r="I62" i="73"/>
  <c r="J62" i="73"/>
  <c r="B59" i="73"/>
  <c r="C59" i="73"/>
  <c r="F59" i="73"/>
  <c r="G59" i="73"/>
  <c r="I59" i="73"/>
  <c r="J59" i="73"/>
  <c r="B55" i="73"/>
  <c r="C55" i="73"/>
  <c r="F55" i="73"/>
  <c r="G55" i="73"/>
  <c r="I55" i="73"/>
  <c r="J55" i="73"/>
  <c r="B52" i="73"/>
  <c r="C52" i="73"/>
  <c r="F52" i="73"/>
  <c r="G52" i="73"/>
  <c r="I52" i="73"/>
  <c r="J52" i="73"/>
  <c r="B50" i="73"/>
  <c r="C50" i="73"/>
  <c r="F50" i="73"/>
  <c r="G50" i="73"/>
  <c r="I50" i="73"/>
  <c r="J50" i="73"/>
  <c r="B48" i="73"/>
  <c r="C48" i="73"/>
  <c r="F48" i="73"/>
  <c r="G48" i="73"/>
  <c r="I48" i="73"/>
  <c r="J48" i="73"/>
  <c r="B46" i="73"/>
  <c r="K46" i="73"/>
  <c r="C46" i="73"/>
  <c r="F46" i="73"/>
  <c r="G46" i="73"/>
  <c r="I46" i="73"/>
  <c r="J46" i="73"/>
  <c r="B44" i="73"/>
  <c r="C44" i="73"/>
  <c r="F44" i="73"/>
  <c r="G44" i="73"/>
  <c r="I44" i="73"/>
  <c r="J44" i="73"/>
  <c r="B43" i="73"/>
  <c r="C43" i="73"/>
  <c r="F43" i="73"/>
  <c r="G43" i="73"/>
  <c r="I43" i="73"/>
  <c r="J43" i="73"/>
  <c r="B40" i="73"/>
  <c r="C40" i="73"/>
  <c r="F40" i="73"/>
  <c r="G40" i="73"/>
  <c r="I40" i="73"/>
  <c r="J40" i="73"/>
  <c r="B39" i="73"/>
  <c r="K39" i="73"/>
  <c r="C39" i="73"/>
  <c r="F39" i="73"/>
  <c r="G39" i="73"/>
  <c r="I39" i="73"/>
  <c r="J39" i="73"/>
  <c r="B38" i="73"/>
  <c r="K38" i="73"/>
  <c r="C38" i="73"/>
  <c r="F38" i="73"/>
  <c r="G38" i="73"/>
  <c r="I38" i="73"/>
  <c r="J38" i="73"/>
  <c r="B37" i="73"/>
  <c r="C37" i="73"/>
  <c r="F37" i="73"/>
  <c r="G37" i="73"/>
  <c r="I37" i="73"/>
  <c r="J37" i="73"/>
  <c r="B36" i="73"/>
  <c r="C36" i="73"/>
  <c r="F36" i="73"/>
  <c r="G36" i="73"/>
  <c r="I36" i="73"/>
  <c r="J36" i="73"/>
  <c r="B35" i="73"/>
  <c r="C35" i="73"/>
  <c r="F35" i="73"/>
  <c r="G35" i="73"/>
  <c r="I35" i="73"/>
  <c r="J35" i="73"/>
  <c r="B34" i="73"/>
  <c r="C34" i="73"/>
  <c r="F34" i="73"/>
  <c r="G34" i="73"/>
  <c r="I34" i="73"/>
  <c r="J34" i="73"/>
  <c r="B33" i="73"/>
  <c r="C33" i="73"/>
  <c r="F33" i="73"/>
  <c r="G33" i="73"/>
  <c r="I33" i="73"/>
  <c r="J33" i="73"/>
  <c r="B32" i="73"/>
  <c r="C32" i="73"/>
  <c r="F32" i="73"/>
  <c r="G32" i="73"/>
  <c r="I32" i="73"/>
  <c r="J32" i="73"/>
  <c r="B31" i="73"/>
  <c r="K31" i="73"/>
  <c r="C31" i="73"/>
  <c r="F31" i="73"/>
  <c r="G31" i="73"/>
  <c r="I31" i="73"/>
  <c r="J31" i="73"/>
  <c r="B30" i="73"/>
  <c r="K30" i="73"/>
  <c r="C30" i="73"/>
  <c r="F30" i="73"/>
  <c r="G30" i="73"/>
  <c r="I30" i="73"/>
  <c r="J30" i="73"/>
  <c r="B29" i="73"/>
  <c r="C29" i="73"/>
  <c r="F29" i="73"/>
  <c r="G29" i="73"/>
  <c r="I29" i="73"/>
  <c r="J29" i="73"/>
  <c r="B28" i="73"/>
  <c r="C28" i="73"/>
  <c r="F28" i="73"/>
  <c r="G28" i="73"/>
  <c r="I28" i="73"/>
  <c r="J28" i="73"/>
  <c r="B27" i="73"/>
  <c r="C27" i="73"/>
  <c r="F27" i="73"/>
  <c r="G27" i="73"/>
  <c r="I27" i="73"/>
  <c r="J27" i="73"/>
  <c r="B26" i="73"/>
  <c r="C26" i="73"/>
  <c r="F26" i="73"/>
  <c r="G26" i="73"/>
  <c r="I26" i="73"/>
  <c r="J26" i="73"/>
  <c r="B25" i="73"/>
  <c r="C25" i="73"/>
  <c r="F25" i="73"/>
  <c r="G25" i="73"/>
  <c r="I25" i="73"/>
  <c r="J25" i="73"/>
  <c r="B24" i="73"/>
  <c r="C24" i="73"/>
  <c r="F24" i="73"/>
  <c r="G24" i="73"/>
  <c r="I24" i="73"/>
  <c r="J24" i="73"/>
  <c r="B23" i="73"/>
  <c r="K23" i="73"/>
  <c r="C23" i="73"/>
  <c r="F23" i="73"/>
  <c r="G23" i="73"/>
  <c r="I23" i="73"/>
  <c r="J23" i="73"/>
  <c r="B22" i="73"/>
  <c r="C22" i="73"/>
  <c r="F22" i="73"/>
  <c r="G22" i="73"/>
  <c r="I22" i="73"/>
  <c r="J22" i="73"/>
  <c r="B21" i="73"/>
  <c r="C21" i="73"/>
  <c r="F21" i="73"/>
  <c r="G21" i="73"/>
  <c r="I21" i="73"/>
  <c r="J21" i="73"/>
  <c r="B20" i="73"/>
  <c r="C20" i="73"/>
  <c r="F20" i="73"/>
  <c r="G20" i="73"/>
  <c r="I20" i="73"/>
  <c r="J20" i="73"/>
  <c r="B19" i="73"/>
  <c r="K19" i="73"/>
  <c r="C19" i="73"/>
  <c r="F19" i="73"/>
  <c r="G19" i="73"/>
  <c r="I19" i="73"/>
  <c r="J19" i="73"/>
  <c r="B18" i="73"/>
  <c r="C18" i="73"/>
  <c r="F18" i="73"/>
  <c r="G18" i="73"/>
  <c r="I18" i="73"/>
  <c r="J18" i="73"/>
  <c r="B17" i="73"/>
  <c r="C17" i="73"/>
  <c r="F17" i="73"/>
  <c r="G17" i="73"/>
  <c r="I17" i="73"/>
  <c r="J17" i="73"/>
  <c r="B16" i="73"/>
  <c r="C16" i="73"/>
  <c r="F16" i="73"/>
  <c r="G16" i="73"/>
  <c r="I16" i="73"/>
  <c r="J16" i="73"/>
  <c r="B15" i="73"/>
  <c r="K15" i="73"/>
  <c r="C15" i="73"/>
  <c r="F15" i="73"/>
  <c r="G15" i="73"/>
  <c r="I15" i="73"/>
  <c r="J15" i="73"/>
  <c r="B14" i="73"/>
  <c r="K14" i="73"/>
  <c r="C14" i="73"/>
  <c r="F14" i="73"/>
  <c r="G14" i="73"/>
  <c r="I14" i="73"/>
  <c r="J14" i="73"/>
  <c r="B13" i="73"/>
  <c r="C13" i="73"/>
  <c r="F13" i="73"/>
  <c r="G13" i="73"/>
  <c r="I13" i="73"/>
  <c r="J13" i="73"/>
  <c r="B12" i="73"/>
  <c r="C12" i="73"/>
  <c r="F12" i="73"/>
  <c r="G12" i="73"/>
  <c r="I12" i="73"/>
  <c r="J12" i="73"/>
  <c r="B11" i="73"/>
  <c r="C11" i="73"/>
  <c r="F11" i="73"/>
  <c r="G11" i="73"/>
  <c r="I11" i="73"/>
  <c r="J11" i="73"/>
  <c r="B10" i="73"/>
  <c r="C10" i="73"/>
  <c r="F10" i="73"/>
  <c r="G10" i="73"/>
  <c r="I10" i="73"/>
  <c r="J10" i="73"/>
  <c r="B9" i="73"/>
  <c r="C9" i="73"/>
  <c r="F9" i="73"/>
  <c r="G9" i="73"/>
  <c r="I9" i="73"/>
  <c r="J9" i="73"/>
  <c r="B8" i="73"/>
  <c r="K8" i="73"/>
  <c r="C8" i="73"/>
  <c r="F8" i="73"/>
  <c r="G8" i="73"/>
  <c r="I8" i="73"/>
  <c r="J8" i="73"/>
  <c r="B7" i="73"/>
  <c r="C7" i="73"/>
  <c r="F7" i="73"/>
  <c r="G7" i="73"/>
  <c r="I7" i="73"/>
  <c r="J7" i="73"/>
  <c r="B6" i="73"/>
  <c r="C6" i="73"/>
  <c r="F6" i="73"/>
  <c r="G6" i="73"/>
  <c r="I6" i="73"/>
  <c r="J6" i="73"/>
  <c r="P24" i="77"/>
  <c r="O24" i="77"/>
  <c r="N25" i="77"/>
  <c r="P23" i="77"/>
  <c r="P25" i="77"/>
  <c r="M25" i="77"/>
  <c r="O23" i="77"/>
  <c r="O25" i="77"/>
  <c r="T106" i="73"/>
  <c r="L6" i="77"/>
  <c r="C9" i="77"/>
  <c r="C8" i="77"/>
  <c r="C10" i="77"/>
  <c r="K106" i="73"/>
  <c r="N13" i="77"/>
  <c r="M13" i="77"/>
  <c r="L13" i="77"/>
  <c r="K7" i="77"/>
  <c r="AA106" i="73"/>
  <c r="AA105" i="73"/>
  <c r="AA104" i="73"/>
  <c r="AA103" i="73"/>
  <c r="AA100" i="73"/>
  <c r="AA70" i="73"/>
  <c r="AA69" i="73"/>
  <c r="AA68" i="73"/>
  <c r="AA67" i="73"/>
  <c r="AA66" i="73"/>
  <c r="AA65" i="73"/>
  <c r="AA64" i="73"/>
  <c r="AA63" i="73"/>
  <c r="AA62" i="73"/>
  <c r="AA61" i="73"/>
  <c r="AA60" i="73"/>
  <c r="AA59" i="73"/>
  <c r="AA58" i="73"/>
  <c r="AA57" i="73"/>
  <c r="AA56" i="73"/>
  <c r="AA55" i="73"/>
  <c r="AA54" i="73"/>
  <c r="AA53" i="73"/>
  <c r="AA52" i="73"/>
  <c r="Z106" i="73"/>
  <c r="Z105" i="73"/>
  <c r="Z104" i="73"/>
  <c r="Z103" i="73"/>
  <c r="Z100" i="73"/>
  <c r="Z70" i="73"/>
  <c r="Z69" i="73"/>
  <c r="Z68" i="73"/>
  <c r="Z67" i="73"/>
  <c r="Z66" i="73"/>
  <c r="Z65" i="73"/>
  <c r="Z64" i="73"/>
  <c r="Z63" i="73"/>
  <c r="Z62" i="73"/>
  <c r="Z61" i="73"/>
  <c r="Z60" i="73"/>
  <c r="Z59" i="73"/>
  <c r="Z58" i="73"/>
  <c r="Z57" i="73"/>
  <c r="Z56" i="73"/>
  <c r="Z55" i="73"/>
  <c r="Z54" i="73"/>
  <c r="Z53" i="73"/>
  <c r="Z52" i="73"/>
  <c r="Z51" i="73"/>
  <c r="Z50" i="73"/>
  <c r="Z49" i="73"/>
  <c r="Z48" i="73"/>
  <c r="Z47" i="73"/>
  <c r="Z46" i="73"/>
  <c r="Z45" i="73"/>
  <c r="Z44" i="73"/>
  <c r="Z43" i="73"/>
  <c r="Z42" i="73"/>
  <c r="Z41" i="73"/>
  <c r="Z40" i="73"/>
  <c r="Z39" i="73"/>
  <c r="Z38" i="73"/>
  <c r="Z37" i="73"/>
  <c r="Z36" i="73"/>
  <c r="Z35" i="73"/>
  <c r="Z34" i="73"/>
  <c r="Z33" i="73"/>
  <c r="Z32" i="73"/>
  <c r="Z31" i="73"/>
  <c r="Z30" i="73"/>
  <c r="Z29" i="73"/>
  <c r="Z28" i="73"/>
  <c r="Z27" i="73"/>
  <c r="Z26" i="73"/>
  <c r="Z25" i="73"/>
  <c r="Z24" i="73"/>
  <c r="Z23" i="73"/>
  <c r="Z22" i="73"/>
  <c r="Z21" i="73"/>
  <c r="Z20" i="73"/>
  <c r="Z19" i="73"/>
  <c r="Z18" i="73"/>
  <c r="Z17" i="73"/>
  <c r="Z16" i="73"/>
  <c r="Z15" i="73"/>
  <c r="Z14" i="73"/>
  <c r="Z13" i="73"/>
  <c r="Z12" i="73"/>
  <c r="Z11" i="73"/>
  <c r="Z10" i="73"/>
  <c r="Z9" i="73"/>
  <c r="Z8" i="73"/>
  <c r="Z7" i="73"/>
  <c r="Z6" i="73"/>
  <c r="Z5" i="73"/>
  <c r="Z4" i="73"/>
  <c r="Z3" i="73"/>
  <c r="H8" i="77"/>
  <c r="G8" i="77"/>
  <c r="E7" i="77"/>
  <c r="D7" i="77"/>
  <c r="C7" i="77"/>
  <c r="E29" i="77"/>
  <c r="E28" i="77"/>
  <c r="J6" i="77"/>
  <c r="E9" i="77"/>
  <c r="H29" i="77"/>
  <c r="G29" i="77"/>
  <c r="H28" i="77"/>
  <c r="G28" i="77"/>
  <c r="P19" i="77"/>
  <c r="O19" i="77"/>
  <c r="U106" i="73"/>
  <c r="D106" i="73"/>
  <c r="D20" i="77"/>
  <c r="U103" i="73"/>
  <c r="U100" i="73"/>
  <c r="U97" i="73"/>
  <c r="U94" i="73"/>
  <c r="U91" i="73"/>
  <c r="U88" i="73"/>
  <c r="U85" i="73"/>
  <c r="U82" i="73"/>
  <c r="U79" i="73"/>
  <c r="Q79" i="73"/>
  <c r="D29" i="77"/>
  <c r="D28" i="77"/>
  <c r="C29" i="77"/>
  <c r="C28" i="77"/>
  <c r="T105" i="73"/>
  <c r="B105" i="73"/>
  <c r="AJ23" i="113"/>
  <c r="K105" i="73"/>
  <c r="T104" i="73"/>
  <c r="B104" i="73"/>
  <c r="AJ22" i="113"/>
  <c r="T103" i="73"/>
  <c r="B103" i="73"/>
  <c r="AJ21" i="113"/>
  <c r="K103" i="73"/>
  <c r="T102" i="73"/>
  <c r="K102" i="73"/>
  <c r="T101" i="73"/>
  <c r="K101" i="73"/>
  <c r="T100" i="73"/>
  <c r="B100" i="73"/>
  <c r="AJ18" i="113"/>
  <c r="T99" i="73"/>
  <c r="K99" i="73"/>
  <c r="T98" i="73"/>
  <c r="T61" i="73"/>
  <c r="T60" i="73"/>
  <c r="T59" i="73"/>
  <c r="T58" i="73"/>
  <c r="T57" i="73"/>
  <c r="T56" i="73"/>
  <c r="T55" i="73"/>
  <c r="T54" i="73"/>
  <c r="T53" i="73"/>
  <c r="T52" i="73"/>
  <c r="T51" i="73"/>
  <c r="T50" i="73"/>
  <c r="T49" i="73"/>
  <c r="T48" i="73"/>
  <c r="T47" i="73"/>
  <c r="T46" i="73"/>
  <c r="T45" i="73"/>
  <c r="T44" i="73"/>
  <c r="T43" i="73"/>
  <c r="T42" i="73"/>
  <c r="T41" i="73"/>
  <c r="T40" i="73"/>
  <c r="T39" i="73"/>
  <c r="T38" i="73"/>
  <c r="T37" i="73"/>
  <c r="T36" i="73"/>
  <c r="T35" i="73"/>
  <c r="T34" i="73"/>
  <c r="T33" i="73"/>
  <c r="T32" i="73"/>
  <c r="T31" i="73"/>
  <c r="T30" i="73"/>
  <c r="T29" i="73"/>
  <c r="T28" i="73"/>
  <c r="T27" i="73"/>
  <c r="T26" i="73"/>
  <c r="T25" i="73"/>
  <c r="T24" i="73"/>
  <c r="T23" i="73"/>
  <c r="T22" i="73"/>
  <c r="T21" i="73"/>
  <c r="T20" i="73"/>
  <c r="T19" i="73"/>
  <c r="T18" i="73"/>
  <c r="T17" i="73"/>
  <c r="T16" i="73"/>
  <c r="T15" i="73"/>
  <c r="T14" i="73"/>
  <c r="T13" i="73"/>
  <c r="T12" i="73"/>
  <c r="T11" i="73"/>
  <c r="T10" i="73"/>
  <c r="T9" i="73"/>
  <c r="T8" i="73"/>
  <c r="T7" i="73"/>
  <c r="T6" i="73"/>
  <c r="T5" i="73"/>
  <c r="T4" i="73"/>
  <c r="T3" i="73"/>
  <c r="C106" i="73"/>
  <c r="C105" i="73"/>
  <c r="C104" i="73"/>
  <c r="C103" i="73"/>
  <c r="C100" i="73"/>
  <c r="C70" i="73"/>
  <c r="C69" i="73"/>
  <c r="C68" i="73"/>
  <c r="C67" i="73"/>
  <c r="C65" i="73"/>
  <c r="C64" i="73"/>
  <c r="C63" i="73"/>
  <c r="C61" i="73"/>
  <c r="C60" i="73"/>
  <c r="C58" i="73"/>
  <c r="C57" i="73"/>
  <c r="C56" i="73"/>
  <c r="C54" i="73"/>
  <c r="C53" i="73"/>
  <c r="C51" i="73"/>
  <c r="C49" i="73"/>
  <c r="C47" i="73"/>
  <c r="C45" i="73"/>
  <c r="C42" i="73"/>
  <c r="C41" i="73"/>
  <c r="C5" i="73"/>
  <c r="C4" i="73"/>
  <c r="C3" i="73"/>
  <c r="P106" i="73"/>
  <c r="P105" i="73"/>
  <c r="P104" i="73"/>
  <c r="P103" i="73"/>
  <c r="P102" i="73"/>
  <c r="P101" i="73"/>
  <c r="P100" i="73"/>
  <c r="P99" i="73"/>
  <c r="P98" i="73"/>
  <c r="D103" i="73"/>
  <c r="D100" i="73"/>
  <c r="D97" i="73"/>
  <c r="D94" i="73"/>
  <c r="D91" i="73"/>
  <c r="D88" i="73"/>
  <c r="D85" i="73"/>
  <c r="D82" i="73"/>
  <c r="D79" i="73"/>
  <c r="Q106" i="73"/>
  <c r="Q103" i="73"/>
  <c r="Q100" i="73"/>
  <c r="Q97" i="73"/>
  <c r="Q94" i="73"/>
  <c r="Q91" i="73"/>
  <c r="Q88" i="73"/>
  <c r="Q85" i="73"/>
  <c r="Q82" i="73"/>
  <c r="P97" i="73"/>
  <c r="P96" i="73"/>
  <c r="P95" i="73"/>
  <c r="P94" i="73"/>
  <c r="P93" i="73"/>
  <c r="P92" i="73"/>
  <c r="P91" i="73"/>
  <c r="P90" i="73"/>
  <c r="P89" i="73"/>
  <c r="P88" i="73"/>
  <c r="P87" i="73"/>
  <c r="P86" i="73"/>
  <c r="P85" i="73"/>
  <c r="P84" i="73"/>
  <c r="P83" i="73"/>
  <c r="P82" i="73"/>
  <c r="P81" i="73"/>
  <c r="P80" i="73"/>
  <c r="P79" i="73"/>
  <c r="P78" i="73"/>
  <c r="P77" i="73"/>
  <c r="P76" i="73"/>
  <c r="P75" i="73"/>
  <c r="P74" i="73"/>
  <c r="P73" i="73"/>
  <c r="P72" i="73"/>
  <c r="P71" i="73"/>
  <c r="P70" i="73"/>
  <c r="P69" i="73"/>
  <c r="P68" i="73"/>
  <c r="P67" i="73"/>
  <c r="P66" i="73"/>
  <c r="P65" i="73"/>
  <c r="P64" i="73"/>
  <c r="P63" i="73"/>
  <c r="P62" i="73"/>
  <c r="P61" i="73"/>
  <c r="P60" i="73"/>
  <c r="P59" i="73"/>
  <c r="P58" i="73"/>
  <c r="P57" i="73"/>
  <c r="P56" i="73"/>
  <c r="P55" i="73"/>
  <c r="P54" i="73"/>
  <c r="P53" i="73"/>
  <c r="P52" i="73"/>
  <c r="P51" i="73"/>
  <c r="P50" i="73"/>
  <c r="P49" i="73"/>
  <c r="P48" i="73"/>
  <c r="P47" i="73"/>
  <c r="P46" i="73"/>
  <c r="P45" i="73"/>
  <c r="P44" i="73"/>
  <c r="P43" i="73"/>
  <c r="P42" i="73"/>
  <c r="P41" i="73"/>
  <c r="P40" i="73"/>
  <c r="P39" i="73"/>
  <c r="P38" i="73"/>
  <c r="P37" i="73"/>
  <c r="P36" i="73"/>
  <c r="P35" i="73"/>
  <c r="P34" i="73"/>
  <c r="P33" i="73"/>
  <c r="P32" i="73"/>
  <c r="P31" i="73"/>
  <c r="P30" i="73"/>
  <c r="P29" i="73"/>
  <c r="P28" i="73"/>
  <c r="P27" i="73"/>
  <c r="P26" i="73"/>
  <c r="P25" i="73"/>
  <c r="P24" i="73"/>
  <c r="P23" i="73"/>
  <c r="P22" i="73"/>
  <c r="P21" i="73"/>
  <c r="P20" i="73"/>
  <c r="P19" i="73"/>
  <c r="P18" i="73"/>
  <c r="P17" i="73"/>
  <c r="P16" i="73"/>
  <c r="P15" i="73"/>
  <c r="P14" i="73"/>
  <c r="P13" i="73"/>
  <c r="P12" i="73"/>
  <c r="P11" i="73"/>
  <c r="P10" i="73"/>
  <c r="P9" i="73"/>
  <c r="P8" i="73"/>
  <c r="P7" i="73"/>
  <c r="P6" i="73"/>
  <c r="P5" i="73"/>
  <c r="P4" i="73"/>
  <c r="P3" i="73"/>
  <c r="K96" i="73"/>
  <c r="K94" i="73"/>
  <c r="K92" i="73"/>
  <c r="K90" i="73"/>
  <c r="K88" i="73"/>
  <c r="K86" i="73"/>
  <c r="K84" i="73"/>
  <c r="K82" i="73"/>
  <c r="K80" i="73"/>
  <c r="K78" i="73"/>
  <c r="K76" i="73"/>
  <c r="K74" i="73"/>
  <c r="K72" i="73"/>
  <c r="K70" i="73"/>
  <c r="K68" i="73"/>
  <c r="K66" i="73"/>
  <c r="K64" i="73"/>
  <c r="K62" i="73"/>
  <c r="B61" i="73"/>
  <c r="K61" i="73"/>
  <c r="B60" i="73"/>
  <c r="K60" i="73"/>
  <c r="K59" i="73"/>
  <c r="B58" i="73"/>
  <c r="K58" i="73"/>
  <c r="B57" i="73"/>
  <c r="K57" i="73"/>
  <c r="B56" i="73"/>
  <c r="K56" i="73"/>
  <c r="K55" i="73"/>
  <c r="B54" i="73"/>
  <c r="K54" i="73"/>
  <c r="B53" i="73"/>
  <c r="K53" i="73"/>
  <c r="K52" i="73"/>
  <c r="B51" i="73"/>
  <c r="K51" i="73"/>
  <c r="K50" i="73"/>
  <c r="B49" i="73"/>
  <c r="K49" i="73"/>
  <c r="K48" i="73"/>
  <c r="B47" i="73"/>
  <c r="K47" i="73"/>
  <c r="B45" i="73"/>
  <c r="K45" i="73"/>
  <c r="K44" i="73"/>
  <c r="K43" i="73"/>
  <c r="B42" i="73"/>
  <c r="K42" i="73"/>
  <c r="B41" i="73"/>
  <c r="K41" i="73"/>
  <c r="K40" i="73"/>
  <c r="K37" i="73"/>
  <c r="K36" i="73"/>
  <c r="K35" i="73"/>
  <c r="K34" i="73"/>
  <c r="K33" i="73"/>
  <c r="K32" i="73"/>
  <c r="K29" i="73"/>
  <c r="K28" i="73"/>
  <c r="K27" i="73"/>
  <c r="K26" i="73"/>
  <c r="K25" i="73"/>
  <c r="K21" i="73"/>
  <c r="K17" i="73"/>
  <c r="K13" i="73"/>
  <c r="K12" i="73"/>
  <c r="K11" i="73"/>
  <c r="K10" i="73"/>
  <c r="K9" i="73"/>
  <c r="K7" i="73"/>
  <c r="K6" i="73"/>
  <c r="B5" i="73"/>
  <c r="K5" i="73"/>
  <c r="B4" i="73"/>
  <c r="K4" i="73"/>
  <c r="B3" i="73"/>
  <c r="K3" i="73"/>
  <c r="A106" i="73"/>
  <c r="A105" i="73"/>
  <c r="A104" i="73"/>
  <c r="A103" i="73"/>
  <c r="A102" i="73"/>
  <c r="C19" i="26"/>
  <c r="C20" i="26"/>
  <c r="E20" i="26"/>
  <c r="C18" i="26"/>
  <c r="D18" i="26"/>
  <c r="C17" i="26"/>
  <c r="E17" i="26"/>
  <c r="C16" i="26"/>
  <c r="D16" i="26"/>
  <c r="C15" i="26"/>
  <c r="D15" i="26"/>
  <c r="C14" i="26"/>
  <c r="D14" i="26"/>
  <c r="C12" i="26"/>
  <c r="D12" i="26"/>
  <c r="C9" i="26"/>
  <c r="C8" i="26"/>
  <c r="E8" i="26"/>
  <c r="C7" i="26"/>
  <c r="C6" i="26"/>
  <c r="E19" i="26"/>
  <c r="E5" i="26"/>
  <c r="C21" i="26"/>
  <c r="D21" i="26"/>
  <c r="D19" i="26"/>
  <c r="D17" i="26"/>
  <c r="D5" i="26"/>
  <c r="I108" i="34"/>
  <c r="J21" i="34"/>
  <c r="J22" i="34"/>
  <c r="J23" i="34"/>
  <c r="J24" i="34"/>
  <c r="J25" i="34"/>
  <c r="J26" i="34"/>
  <c r="J27" i="34"/>
  <c r="J28" i="34"/>
  <c r="J29" i="34"/>
  <c r="J30" i="34"/>
  <c r="J31" i="34"/>
  <c r="J32" i="34"/>
  <c r="J33" i="34"/>
  <c r="J34" i="34"/>
  <c r="J35" i="34"/>
  <c r="J36" i="34"/>
  <c r="J37" i="34"/>
  <c r="J38" i="34"/>
  <c r="J39" i="34"/>
  <c r="J40" i="34"/>
  <c r="J41" i="34"/>
  <c r="J42" i="34"/>
  <c r="J43" i="34"/>
  <c r="J44" i="34"/>
  <c r="J45" i="34"/>
  <c r="J46" i="34"/>
  <c r="J47" i="34"/>
  <c r="J48" i="34"/>
  <c r="J49" i="34"/>
  <c r="J50" i="34"/>
  <c r="J51" i="34"/>
  <c r="J52" i="34"/>
  <c r="J53" i="34"/>
  <c r="J54" i="34"/>
  <c r="J55" i="34"/>
  <c r="J56" i="34"/>
  <c r="J57" i="34"/>
  <c r="J58" i="34"/>
  <c r="J59" i="34"/>
  <c r="J60" i="34"/>
  <c r="J61" i="34"/>
  <c r="J62" i="34"/>
  <c r="J63" i="34"/>
  <c r="J64" i="34"/>
  <c r="J65" i="34"/>
  <c r="J66" i="34"/>
  <c r="J67" i="34"/>
  <c r="J68" i="34"/>
  <c r="J69" i="34"/>
  <c r="J70" i="34"/>
  <c r="J71" i="34"/>
  <c r="J72" i="34"/>
  <c r="J73" i="34"/>
  <c r="J74" i="34"/>
  <c r="J75" i="34"/>
  <c r="J76" i="34"/>
  <c r="J77" i="34"/>
  <c r="J78" i="34"/>
  <c r="J79" i="34"/>
  <c r="J80" i="34"/>
  <c r="J81" i="34"/>
  <c r="J82" i="34"/>
  <c r="J83" i="34"/>
  <c r="J84" i="34"/>
  <c r="J85" i="34"/>
  <c r="J86" i="34"/>
  <c r="J87" i="34"/>
  <c r="J88" i="34"/>
  <c r="J89" i="34"/>
  <c r="J90" i="34"/>
  <c r="J91" i="34"/>
  <c r="J92" i="34"/>
  <c r="J93" i="34"/>
  <c r="J94" i="34"/>
  <c r="J95" i="34"/>
  <c r="J96" i="34"/>
  <c r="J97" i="34"/>
  <c r="J98" i="34"/>
  <c r="J99" i="34"/>
  <c r="J100" i="34"/>
  <c r="J101" i="34"/>
  <c r="J102" i="34"/>
  <c r="J103" i="34"/>
  <c r="J104" i="34"/>
  <c r="J105" i="34"/>
  <c r="J106" i="34"/>
  <c r="J107" i="34"/>
  <c r="J20" i="34"/>
  <c r="H108" i="34"/>
  <c r="H107" i="34"/>
  <c r="H106" i="34"/>
  <c r="H105" i="34"/>
  <c r="H104" i="34"/>
  <c r="H103" i="34"/>
  <c r="H102" i="34"/>
  <c r="H101" i="34"/>
  <c r="H100" i="34"/>
  <c r="H99" i="34"/>
  <c r="H98" i="34"/>
  <c r="H97" i="34"/>
  <c r="H91" i="34"/>
  <c r="H90" i="34"/>
  <c r="H89" i="34"/>
  <c r="H88" i="34"/>
  <c r="H87" i="34"/>
  <c r="H86" i="34"/>
  <c r="H85" i="34"/>
  <c r="H84" i="34"/>
  <c r="H83" i="34"/>
  <c r="H82" i="34"/>
  <c r="H81" i="34"/>
  <c r="H80" i="34"/>
  <c r="H79" i="34"/>
  <c r="H78" i="34"/>
  <c r="H77"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6" i="34"/>
  <c r="H5" i="34"/>
  <c r="H4" i="34"/>
  <c r="H3" i="34"/>
  <c r="G108" i="34"/>
  <c r="G107" i="34"/>
  <c r="G106" i="34"/>
  <c r="G105" i="34"/>
  <c r="G104" i="34"/>
  <c r="G103" i="34"/>
  <c r="G102" i="34"/>
  <c r="G101" i="34"/>
  <c r="G100" i="34"/>
  <c r="G99" i="34"/>
  <c r="G98" i="34"/>
  <c r="G96" i="34"/>
  <c r="G95" i="34"/>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7" i="34"/>
  <c r="G6" i="34"/>
  <c r="G5" i="34"/>
  <c r="G4" i="34"/>
  <c r="G3" i="34"/>
  <c r="B101" i="34"/>
  <c r="C101" i="34"/>
  <c r="D101" i="34"/>
  <c r="E101" i="34"/>
  <c r="F101" i="34"/>
  <c r="B100" i="34"/>
  <c r="C100" i="34"/>
  <c r="D100" i="34"/>
  <c r="E100" i="34"/>
  <c r="F100" i="34"/>
  <c r="B99" i="34"/>
  <c r="C99" i="34"/>
  <c r="D99" i="34"/>
  <c r="E99" i="34"/>
  <c r="F99" i="34"/>
  <c r="B98" i="34"/>
  <c r="C98" i="34"/>
  <c r="D98" i="34"/>
  <c r="E98" i="34"/>
  <c r="F98" i="34"/>
  <c r="B97" i="34"/>
  <c r="C97" i="34"/>
  <c r="D97" i="34"/>
  <c r="E97" i="34"/>
  <c r="F97" i="34"/>
  <c r="B96" i="34"/>
  <c r="C96" i="34"/>
  <c r="D96" i="34"/>
  <c r="E96" i="34"/>
  <c r="F96" i="34"/>
  <c r="B95" i="34"/>
  <c r="C95" i="34"/>
  <c r="D95" i="34"/>
  <c r="E95" i="34"/>
  <c r="F95" i="34"/>
  <c r="B94" i="34"/>
  <c r="C94" i="34"/>
  <c r="D94" i="34"/>
  <c r="E94" i="34"/>
  <c r="F94" i="34"/>
  <c r="B93" i="34"/>
  <c r="C93" i="34"/>
  <c r="D93" i="34"/>
  <c r="E93" i="34"/>
  <c r="F93" i="34"/>
  <c r="B92" i="34"/>
  <c r="C92" i="34"/>
  <c r="D92" i="34"/>
  <c r="E92" i="34"/>
  <c r="F92" i="34"/>
  <c r="B91" i="34"/>
  <c r="C91" i="34"/>
  <c r="D91" i="34"/>
  <c r="E91" i="34"/>
  <c r="F91" i="34"/>
  <c r="B90" i="34"/>
  <c r="C90" i="34"/>
  <c r="D90" i="34"/>
  <c r="E90" i="34"/>
  <c r="F90" i="34"/>
  <c r="B89" i="34"/>
  <c r="C89" i="34"/>
  <c r="D89" i="34"/>
  <c r="E89" i="34"/>
  <c r="F89" i="34"/>
  <c r="B88" i="34"/>
  <c r="C88" i="34"/>
  <c r="D88" i="34"/>
  <c r="E88" i="34"/>
  <c r="F88" i="34"/>
  <c r="B87" i="34"/>
  <c r="C87" i="34"/>
  <c r="D87" i="34"/>
  <c r="E87" i="34"/>
  <c r="F87" i="34"/>
  <c r="B86" i="34"/>
  <c r="C86" i="34"/>
  <c r="D86" i="34"/>
  <c r="E86" i="34"/>
  <c r="F86" i="34"/>
  <c r="B85" i="34"/>
  <c r="C85" i="34"/>
  <c r="D85" i="34"/>
  <c r="E85" i="34"/>
  <c r="F85" i="34"/>
  <c r="B84" i="34"/>
  <c r="C84" i="34"/>
  <c r="D84" i="34"/>
  <c r="E84" i="34"/>
  <c r="F84" i="34"/>
  <c r="B83" i="34"/>
  <c r="C83" i="34"/>
  <c r="D83" i="34"/>
  <c r="E83" i="34"/>
  <c r="F83" i="34"/>
  <c r="B82" i="34"/>
  <c r="C82" i="34"/>
  <c r="D82" i="34"/>
  <c r="E82" i="34"/>
  <c r="F82" i="34"/>
  <c r="B81" i="34"/>
  <c r="C81" i="34"/>
  <c r="D81" i="34"/>
  <c r="E81" i="34"/>
  <c r="F81" i="34"/>
  <c r="B80" i="34"/>
  <c r="C80" i="34"/>
  <c r="D80" i="34"/>
  <c r="E80" i="34"/>
  <c r="F80" i="34"/>
  <c r="B79" i="34"/>
  <c r="C79" i="34"/>
  <c r="D79" i="34"/>
  <c r="E79" i="34"/>
  <c r="F79" i="34"/>
  <c r="B78" i="34"/>
  <c r="C78" i="34"/>
  <c r="D78" i="34"/>
  <c r="E78" i="34"/>
  <c r="F78" i="34"/>
  <c r="B77" i="34"/>
  <c r="C77" i="34"/>
  <c r="D77" i="34"/>
  <c r="E77" i="34"/>
  <c r="F77" i="34"/>
  <c r="B76" i="34"/>
  <c r="C76" i="34"/>
  <c r="D76" i="34"/>
  <c r="E76" i="34"/>
  <c r="F76" i="34"/>
  <c r="B75" i="34"/>
  <c r="C75" i="34"/>
  <c r="D75" i="34"/>
  <c r="E75" i="34"/>
  <c r="F75" i="34"/>
  <c r="B74" i="34"/>
  <c r="C74" i="34"/>
  <c r="D74" i="34"/>
  <c r="E74" i="34"/>
  <c r="F74" i="34"/>
  <c r="B73" i="34"/>
  <c r="C73" i="34"/>
  <c r="D73" i="34"/>
  <c r="E73" i="34"/>
  <c r="F73" i="34"/>
  <c r="B72" i="34"/>
  <c r="C72" i="34"/>
  <c r="D72" i="34"/>
  <c r="E72" i="34"/>
  <c r="F72" i="34"/>
  <c r="B71" i="34"/>
  <c r="C71" i="34"/>
  <c r="D71" i="34"/>
  <c r="E71" i="34"/>
  <c r="F71" i="34"/>
  <c r="B70" i="34"/>
  <c r="C70" i="34"/>
  <c r="D70" i="34"/>
  <c r="E70" i="34"/>
  <c r="F70" i="34"/>
  <c r="B69" i="34"/>
  <c r="C69" i="34"/>
  <c r="D69" i="34"/>
  <c r="E69" i="34"/>
  <c r="F69" i="34"/>
  <c r="B68" i="34"/>
  <c r="C68" i="34"/>
  <c r="D68" i="34"/>
  <c r="E68" i="34"/>
  <c r="F68" i="34"/>
  <c r="B67" i="34"/>
  <c r="C67" i="34"/>
  <c r="D67" i="34"/>
  <c r="E67" i="34"/>
  <c r="F67" i="34"/>
  <c r="B66" i="34"/>
  <c r="C66" i="34"/>
  <c r="D66" i="34"/>
  <c r="E66" i="34"/>
  <c r="F66" i="34"/>
  <c r="B65" i="34"/>
  <c r="C65" i="34"/>
  <c r="D65" i="34"/>
  <c r="E65" i="34"/>
  <c r="F65" i="34"/>
  <c r="B64" i="34"/>
  <c r="C64" i="34"/>
  <c r="D64" i="34"/>
  <c r="E64" i="34"/>
  <c r="F64" i="34"/>
  <c r="B63" i="34"/>
  <c r="C63" i="34"/>
  <c r="D63" i="34"/>
  <c r="E63" i="34"/>
  <c r="F63" i="34"/>
  <c r="B62" i="34"/>
  <c r="C62" i="34"/>
  <c r="D62" i="34"/>
  <c r="E62" i="34"/>
  <c r="F62" i="34"/>
  <c r="B61" i="34"/>
  <c r="C61" i="34"/>
  <c r="D61" i="34"/>
  <c r="E61" i="34"/>
  <c r="F61" i="34"/>
  <c r="B60" i="34"/>
  <c r="C60" i="34"/>
  <c r="D60" i="34"/>
  <c r="E60" i="34"/>
  <c r="F60" i="34"/>
  <c r="B59" i="34"/>
  <c r="C59" i="34"/>
  <c r="D59" i="34"/>
  <c r="E59" i="34"/>
  <c r="F59" i="34"/>
  <c r="B58" i="34"/>
  <c r="C58" i="34"/>
  <c r="D58" i="34"/>
  <c r="E58" i="34"/>
  <c r="F58" i="34"/>
  <c r="B57" i="34"/>
  <c r="C57" i="34"/>
  <c r="D57" i="34"/>
  <c r="E57" i="34"/>
  <c r="F57" i="34"/>
  <c r="B56" i="34"/>
  <c r="C56" i="34"/>
  <c r="D56" i="34"/>
  <c r="E56" i="34"/>
  <c r="F56" i="34"/>
  <c r="B55" i="34"/>
  <c r="C55" i="34"/>
  <c r="D55" i="34"/>
  <c r="E55" i="34"/>
  <c r="F55" i="34"/>
  <c r="B54" i="34"/>
  <c r="C54" i="34"/>
  <c r="D54" i="34"/>
  <c r="E54" i="34"/>
  <c r="F54" i="34"/>
  <c r="B53" i="34"/>
  <c r="C53" i="34"/>
  <c r="D53" i="34"/>
  <c r="E53" i="34"/>
  <c r="F53" i="34"/>
  <c r="B52" i="34"/>
  <c r="C52" i="34"/>
  <c r="D52" i="34"/>
  <c r="E52" i="34"/>
  <c r="F52" i="34"/>
  <c r="B51" i="34"/>
  <c r="C51" i="34"/>
  <c r="D51" i="34"/>
  <c r="E51" i="34"/>
  <c r="F51" i="34"/>
  <c r="B50" i="34"/>
  <c r="C50" i="34"/>
  <c r="D50" i="34"/>
  <c r="E50" i="34"/>
  <c r="F50" i="34"/>
  <c r="B49" i="34"/>
  <c r="C49" i="34"/>
  <c r="D49" i="34"/>
  <c r="E49" i="34"/>
  <c r="F49" i="34"/>
  <c r="B48" i="34"/>
  <c r="C48" i="34"/>
  <c r="D48" i="34"/>
  <c r="E48" i="34"/>
  <c r="F48" i="34"/>
  <c r="B47" i="34"/>
  <c r="C47" i="34"/>
  <c r="D47" i="34"/>
  <c r="E47" i="34"/>
  <c r="F47" i="34"/>
  <c r="B46" i="34"/>
  <c r="C46" i="34"/>
  <c r="D46" i="34"/>
  <c r="E46" i="34"/>
  <c r="F46" i="34"/>
  <c r="B45" i="34"/>
  <c r="C45" i="34"/>
  <c r="D45" i="34"/>
  <c r="E45" i="34"/>
  <c r="F45" i="34"/>
  <c r="B44" i="34"/>
  <c r="C44" i="34"/>
  <c r="D44" i="34"/>
  <c r="E44" i="34"/>
  <c r="F44" i="34"/>
  <c r="B43" i="34"/>
  <c r="C43" i="34"/>
  <c r="D43" i="34"/>
  <c r="E43" i="34"/>
  <c r="F43" i="34"/>
  <c r="B42" i="34"/>
  <c r="C42" i="34"/>
  <c r="D42" i="34"/>
  <c r="E42" i="34"/>
  <c r="F42" i="34"/>
  <c r="B41" i="34"/>
  <c r="C41" i="34"/>
  <c r="D41" i="34"/>
  <c r="E41" i="34"/>
  <c r="F41" i="34"/>
  <c r="B40" i="34"/>
  <c r="C40" i="34"/>
  <c r="D40" i="34"/>
  <c r="E40" i="34"/>
  <c r="F40" i="34"/>
  <c r="B39" i="34"/>
  <c r="C39" i="34"/>
  <c r="D39" i="34"/>
  <c r="E39" i="34"/>
  <c r="F39" i="34"/>
  <c r="B38" i="34"/>
  <c r="C38" i="34"/>
  <c r="D38" i="34"/>
  <c r="E38" i="34"/>
  <c r="F38" i="34"/>
  <c r="B37" i="34"/>
  <c r="C37" i="34"/>
  <c r="D37" i="34"/>
  <c r="E37" i="34"/>
  <c r="F37" i="34"/>
  <c r="B36" i="34"/>
  <c r="C36" i="34"/>
  <c r="D36" i="34"/>
  <c r="E36" i="34"/>
  <c r="F36" i="34"/>
  <c r="B35" i="34"/>
  <c r="C35" i="34"/>
  <c r="D35" i="34"/>
  <c r="E35" i="34"/>
  <c r="F35" i="34"/>
  <c r="B34" i="34"/>
  <c r="C34" i="34"/>
  <c r="D34" i="34"/>
  <c r="E34" i="34"/>
  <c r="F34" i="34"/>
  <c r="B33" i="34"/>
  <c r="C33" i="34"/>
  <c r="D33" i="34"/>
  <c r="E33" i="34"/>
  <c r="F33" i="34"/>
  <c r="B32" i="34"/>
  <c r="C32" i="34"/>
  <c r="D32" i="34"/>
  <c r="E32" i="34"/>
  <c r="F32" i="34"/>
  <c r="B31" i="34"/>
  <c r="C31" i="34"/>
  <c r="D31" i="34"/>
  <c r="E31" i="34"/>
  <c r="F31" i="34"/>
  <c r="B30" i="34"/>
  <c r="C30" i="34"/>
  <c r="D30" i="34"/>
  <c r="E30" i="34"/>
  <c r="F30" i="34"/>
  <c r="B29" i="34"/>
  <c r="C29" i="34"/>
  <c r="D29" i="34"/>
  <c r="E29" i="34"/>
  <c r="F29" i="34"/>
  <c r="B28" i="34"/>
  <c r="C28" i="34"/>
  <c r="D28" i="34"/>
  <c r="E28" i="34"/>
  <c r="F28" i="34"/>
  <c r="B27" i="34"/>
  <c r="C27" i="34"/>
  <c r="D27" i="34"/>
  <c r="E27" i="34"/>
  <c r="F27" i="34"/>
  <c r="B26" i="34"/>
  <c r="C26" i="34"/>
  <c r="D26" i="34"/>
  <c r="E26" i="34"/>
  <c r="F26" i="34"/>
  <c r="B25" i="34"/>
  <c r="C25" i="34"/>
  <c r="D25" i="34"/>
  <c r="E25" i="34"/>
  <c r="F25" i="34"/>
  <c r="B24" i="34"/>
  <c r="C24" i="34"/>
  <c r="D24" i="34"/>
  <c r="E24" i="34"/>
  <c r="F24" i="34"/>
  <c r="B23" i="34"/>
  <c r="C23" i="34"/>
  <c r="D23" i="34"/>
  <c r="E23" i="34"/>
  <c r="F23" i="34"/>
  <c r="B22" i="34"/>
  <c r="C22" i="34"/>
  <c r="D22" i="34"/>
  <c r="E22" i="34"/>
  <c r="F22" i="34"/>
  <c r="B21" i="34"/>
  <c r="C21" i="34"/>
  <c r="D21" i="34"/>
  <c r="E21" i="34"/>
  <c r="F21" i="34"/>
  <c r="B20" i="34"/>
  <c r="C20" i="34"/>
  <c r="D20" i="34"/>
  <c r="E20" i="34"/>
  <c r="F20" i="34"/>
  <c r="B19" i="34"/>
  <c r="C19" i="34"/>
  <c r="D19" i="34"/>
  <c r="E19" i="34"/>
  <c r="F19" i="34"/>
  <c r="B18" i="34"/>
  <c r="C18" i="34"/>
  <c r="D18" i="34"/>
  <c r="E18" i="34"/>
  <c r="F18" i="34"/>
  <c r="B17" i="34"/>
  <c r="C17" i="34"/>
  <c r="D17" i="34"/>
  <c r="E17" i="34"/>
  <c r="F17" i="34"/>
  <c r="B16" i="34"/>
  <c r="C16" i="34"/>
  <c r="D16" i="34"/>
  <c r="E16" i="34"/>
  <c r="F16" i="34"/>
  <c r="B15" i="34"/>
  <c r="C15" i="34"/>
  <c r="D15" i="34"/>
  <c r="E15" i="34"/>
  <c r="F15" i="34"/>
  <c r="B14" i="34"/>
  <c r="C14" i="34"/>
  <c r="D14" i="34"/>
  <c r="E14" i="34"/>
  <c r="F14" i="34"/>
  <c r="B13" i="34"/>
  <c r="C13" i="34"/>
  <c r="D13" i="34"/>
  <c r="E13" i="34"/>
  <c r="F13" i="34"/>
  <c r="B12" i="34"/>
  <c r="C12" i="34"/>
  <c r="D12" i="34"/>
  <c r="E12" i="34"/>
  <c r="F12" i="34"/>
  <c r="B11" i="34"/>
  <c r="C11" i="34"/>
  <c r="D11" i="34"/>
  <c r="E11" i="34"/>
  <c r="F11" i="34"/>
  <c r="B10" i="34"/>
  <c r="C10" i="34"/>
  <c r="D10" i="34"/>
  <c r="E10" i="34"/>
  <c r="F10" i="34"/>
  <c r="B9" i="34"/>
  <c r="C9" i="34"/>
  <c r="D9" i="34"/>
  <c r="E9" i="34"/>
  <c r="F9" i="34"/>
  <c r="B8" i="34"/>
  <c r="C8" i="34"/>
  <c r="D8" i="34"/>
  <c r="E8" i="34"/>
  <c r="F8" i="34"/>
  <c r="B7" i="34"/>
  <c r="C7" i="34"/>
  <c r="D7" i="34"/>
  <c r="E7" i="34"/>
  <c r="F7" i="34"/>
  <c r="B6" i="34"/>
  <c r="C6" i="34"/>
  <c r="D6" i="34"/>
  <c r="E6" i="34"/>
  <c r="F6" i="34"/>
  <c r="B5" i="34"/>
  <c r="C5" i="34"/>
  <c r="D5" i="34"/>
  <c r="E5" i="34"/>
  <c r="F5" i="34"/>
  <c r="B4" i="34"/>
  <c r="C4" i="34"/>
  <c r="D4" i="34"/>
  <c r="E4" i="34"/>
  <c r="F4" i="34"/>
  <c r="B3" i="34"/>
  <c r="C3" i="34"/>
  <c r="D3" i="34"/>
  <c r="E3" i="34"/>
  <c r="F3" i="34"/>
  <c r="B108" i="34"/>
  <c r="C108" i="34"/>
  <c r="D108" i="34"/>
  <c r="E108" i="34"/>
  <c r="F108" i="34"/>
  <c r="A108" i="34"/>
  <c r="B107" i="34"/>
  <c r="C107" i="34"/>
  <c r="D107" i="34"/>
  <c r="E107" i="34"/>
  <c r="F107" i="34"/>
  <c r="A107" i="34"/>
  <c r="B106" i="34"/>
  <c r="C106" i="34"/>
  <c r="D106" i="34"/>
  <c r="E106" i="34"/>
  <c r="F106" i="34"/>
  <c r="A106" i="34"/>
  <c r="B105" i="34"/>
  <c r="C105" i="34"/>
  <c r="D105" i="34"/>
  <c r="E105" i="34"/>
  <c r="F105" i="34"/>
  <c r="A105" i="34"/>
  <c r="B104" i="34"/>
  <c r="C104" i="34"/>
  <c r="D104" i="34"/>
  <c r="E104" i="34"/>
  <c r="F104" i="34"/>
  <c r="A104" i="34"/>
  <c r="B103" i="34"/>
  <c r="C103" i="34"/>
  <c r="D103" i="34"/>
  <c r="E103" i="34"/>
  <c r="F103" i="34"/>
  <c r="A103" i="34"/>
  <c r="A102" i="34"/>
  <c r="F102" i="34"/>
  <c r="E102" i="34"/>
  <c r="D102" i="34"/>
  <c r="C102" i="34"/>
  <c r="B102" i="34"/>
  <c r="S104" i="57"/>
  <c r="R104" i="57"/>
  <c r="S101" i="57"/>
  <c r="R101" i="57"/>
  <c r="S98" i="57"/>
  <c r="R98" i="57"/>
  <c r="S95" i="57"/>
  <c r="R95" i="57"/>
  <c r="S92" i="57"/>
  <c r="R92" i="57"/>
  <c r="S89" i="57"/>
  <c r="R89" i="57"/>
  <c r="S86" i="57"/>
  <c r="R86" i="57"/>
  <c r="S83" i="57"/>
  <c r="R83" i="57"/>
  <c r="S80" i="57"/>
  <c r="R80" i="57"/>
  <c r="AA72" i="57"/>
  <c r="AA73" i="57"/>
  <c r="AA74" i="57"/>
  <c r="AA75" i="57"/>
  <c r="AA76" i="57"/>
  <c r="AA77" i="57"/>
  <c r="AA78" i="57"/>
  <c r="AA79" i="57"/>
  <c r="AA80" i="57"/>
  <c r="AA81" i="57"/>
  <c r="AA82" i="57"/>
  <c r="AA83" i="57"/>
  <c r="AA84" i="57"/>
  <c r="AA85" i="57"/>
  <c r="AA86" i="57"/>
  <c r="AA87" i="57"/>
  <c r="AA88" i="57"/>
  <c r="AA89" i="57"/>
  <c r="AA90" i="57"/>
  <c r="AA91" i="57"/>
  <c r="AA92" i="57"/>
  <c r="AA93" i="57"/>
  <c r="AA94" i="57"/>
  <c r="AA95" i="57"/>
  <c r="AA96" i="57"/>
  <c r="AA97" i="57"/>
  <c r="AA98" i="57"/>
  <c r="AA99" i="57"/>
  <c r="AA100" i="57"/>
  <c r="AA101" i="57"/>
  <c r="AA102" i="57"/>
  <c r="AA103" i="57"/>
  <c r="AA104" i="57"/>
  <c r="Y72" i="57"/>
  <c r="Y73" i="57"/>
  <c r="Y74" i="57"/>
  <c r="Y75" i="57"/>
  <c r="Y76" i="57"/>
  <c r="Y77" i="57"/>
  <c r="Y78" i="57"/>
  <c r="Y79" i="57"/>
  <c r="Y80" i="57"/>
  <c r="Y81" i="57"/>
  <c r="Y82" i="57"/>
  <c r="Y83" i="57"/>
  <c r="Y84" i="57"/>
  <c r="Y85" i="57"/>
  <c r="Y86" i="57"/>
  <c r="Y87" i="57"/>
  <c r="Y88" i="57"/>
  <c r="Y89" i="57"/>
  <c r="Y90" i="57"/>
  <c r="Y91" i="57"/>
  <c r="Y92" i="57"/>
  <c r="Y93" i="57"/>
  <c r="Y94" i="57"/>
  <c r="Y95" i="57"/>
  <c r="Y96" i="57"/>
  <c r="Y97" i="57"/>
  <c r="Y98" i="57"/>
  <c r="Y99" i="57"/>
  <c r="Y100" i="57"/>
  <c r="Y101" i="57"/>
  <c r="Y102" i="57"/>
  <c r="Y103" i="57"/>
  <c r="Y104" i="57"/>
  <c r="AA71" i="57"/>
  <c r="Y71" i="57"/>
  <c r="Z10" i="57"/>
  <c r="Z11" i="57"/>
  <c r="Z12" i="57"/>
  <c r="Z13" i="57"/>
  <c r="Z14" i="57"/>
  <c r="Z15" i="57"/>
  <c r="Z16" i="57"/>
  <c r="Z17" i="57"/>
  <c r="Z18" i="57"/>
  <c r="Z19" i="57"/>
  <c r="Z20" i="57"/>
  <c r="Z21" i="57"/>
  <c r="Z22" i="57"/>
  <c r="Z23" i="57"/>
  <c r="Z24" i="57"/>
  <c r="Z25" i="57"/>
  <c r="Z26" i="57"/>
  <c r="Z27" i="57"/>
  <c r="Z28" i="57"/>
  <c r="Z29" i="57"/>
  <c r="Z30" i="57"/>
  <c r="Z31" i="57"/>
  <c r="Z32" i="57"/>
  <c r="Z33" i="57"/>
  <c r="Z34" i="57"/>
  <c r="Z35" i="57"/>
  <c r="Z36" i="57"/>
  <c r="Z37" i="57"/>
  <c r="Z38" i="57"/>
  <c r="Z39" i="57"/>
  <c r="Z40" i="57"/>
  <c r="Z41" i="57"/>
  <c r="Z42" i="57"/>
  <c r="Z43" i="57"/>
  <c r="Z44" i="57"/>
  <c r="Z45" i="57"/>
  <c r="Z46" i="57"/>
  <c r="Z47" i="57"/>
  <c r="Z48" i="57"/>
  <c r="Z49" i="57"/>
  <c r="Z50" i="57"/>
  <c r="Z51" i="57"/>
  <c r="Z52" i="57"/>
  <c r="Z53" i="57"/>
  <c r="Z54" i="57"/>
  <c r="Z55" i="57"/>
  <c r="Z56" i="57"/>
  <c r="Z57" i="57"/>
  <c r="Z58" i="57"/>
  <c r="Z59" i="57"/>
  <c r="Z60" i="57"/>
  <c r="Z61" i="57"/>
  <c r="Z62" i="57"/>
  <c r="Z63" i="57"/>
  <c r="Z64" i="57"/>
  <c r="Z65" i="57"/>
  <c r="Z66" i="57"/>
  <c r="Z67" i="57"/>
  <c r="Z68" i="57"/>
  <c r="Z69" i="57"/>
  <c r="Z70" i="57"/>
  <c r="Z71" i="57"/>
  <c r="Z72" i="57"/>
  <c r="Z73" i="57"/>
  <c r="Z74" i="57"/>
  <c r="Z75" i="57"/>
  <c r="Z76" i="57"/>
  <c r="Z77" i="57"/>
  <c r="Z78" i="57"/>
  <c r="Z79" i="57"/>
  <c r="Z80" i="57"/>
  <c r="Z81" i="57"/>
  <c r="Z82" i="57"/>
  <c r="Z83" i="57"/>
  <c r="Z84" i="57"/>
  <c r="Z85" i="57"/>
  <c r="Z86" i="57"/>
  <c r="Z87" i="57"/>
  <c r="Z88" i="57"/>
  <c r="Z89" i="57"/>
  <c r="Z90" i="57"/>
  <c r="Z91" i="57"/>
  <c r="Z92" i="57"/>
  <c r="Z93" i="57"/>
  <c r="Z94" i="57"/>
  <c r="Z95" i="57"/>
  <c r="Z96" i="57"/>
  <c r="Z97" i="57"/>
  <c r="Z98" i="57"/>
  <c r="Z99" i="57"/>
  <c r="Z100" i="57"/>
  <c r="Z101" i="57"/>
  <c r="Z102" i="57"/>
  <c r="Z103" i="57"/>
  <c r="Z104" i="57"/>
  <c r="X6" i="57"/>
  <c r="X7" i="57"/>
  <c r="X8" i="57"/>
  <c r="X9" i="57"/>
  <c r="X10" i="57"/>
  <c r="X11" i="57"/>
  <c r="X12" i="57"/>
  <c r="X13" i="57"/>
  <c r="X14" i="57"/>
  <c r="X15" i="57"/>
  <c r="X16" i="57"/>
  <c r="X17" i="57"/>
  <c r="X18" i="57"/>
  <c r="X19" i="57"/>
  <c r="X20" i="57"/>
  <c r="X21" i="57"/>
  <c r="X22" i="57"/>
  <c r="X23" i="57"/>
  <c r="X24" i="57"/>
  <c r="X25" i="57"/>
  <c r="X26" i="57"/>
  <c r="X27" i="57"/>
  <c r="X28" i="57"/>
  <c r="X29" i="57"/>
  <c r="X30" i="57"/>
  <c r="X31" i="57"/>
  <c r="X32" i="57"/>
  <c r="X33" i="57"/>
  <c r="X34" i="57"/>
  <c r="X35" i="57"/>
  <c r="X36" i="57"/>
  <c r="X37" i="57"/>
  <c r="X38" i="57"/>
  <c r="X39" i="57"/>
  <c r="X40" i="57"/>
  <c r="X41" i="57"/>
  <c r="X42" i="57"/>
  <c r="X43" i="57"/>
  <c r="X44" i="57"/>
  <c r="X45" i="57"/>
  <c r="X46" i="57"/>
  <c r="X47" i="57"/>
  <c r="X48" i="57"/>
  <c r="X49" i="57"/>
  <c r="X50" i="57"/>
  <c r="X51" i="57"/>
  <c r="X52" i="57"/>
  <c r="X53" i="57"/>
  <c r="X54" i="57"/>
  <c r="X55" i="57"/>
  <c r="X56" i="57"/>
  <c r="X57" i="57"/>
  <c r="X58" i="57"/>
  <c r="X59" i="57"/>
  <c r="X60" i="57"/>
  <c r="X61" i="57"/>
  <c r="X62" i="57"/>
  <c r="X63" i="57"/>
  <c r="X64" i="57"/>
  <c r="X65" i="57"/>
  <c r="X66" i="57"/>
  <c r="X67" i="57"/>
  <c r="X68" i="57"/>
  <c r="X69" i="57"/>
  <c r="X70" i="57"/>
  <c r="X71" i="57"/>
  <c r="X72" i="57"/>
  <c r="X73" i="57"/>
  <c r="X74" i="57"/>
  <c r="X75" i="57"/>
  <c r="X76" i="57"/>
  <c r="X77" i="57"/>
  <c r="X78" i="57"/>
  <c r="X79" i="57"/>
  <c r="X80" i="57"/>
  <c r="X81" i="57"/>
  <c r="X82" i="57"/>
  <c r="X83" i="57"/>
  <c r="X84" i="57"/>
  <c r="X85" i="57"/>
  <c r="X86" i="57"/>
  <c r="X87" i="57"/>
  <c r="X88" i="57"/>
  <c r="X89" i="57"/>
  <c r="X90" i="57"/>
  <c r="X91" i="57"/>
  <c r="X92" i="57"/>
  <c r="X93" i="57"/>
  <c r="X94" i="57"/>
  <c r="X95" i="57"/>
  <c r="X96" i="57"/>
  <c r="X97" i="57"/>
  <c r="X98" i="57"/>
  <c r="X99" i="57"/>
  <c r="X100" i="57"/>
  <c r="X101" i="57"/>
  <c r="X102" i="57"/>
  <c r="X103" i="57"/>
  <c r="X104" i="57"/>
  <c r="X5" i="57"/>
  <c r="V6" i="57"/>
  <c r="V7" i="57"/>
  <c r="V8" i="57"/>
  <c r="V9" i="57"/>
  <c r="V10" i="57"/>
  <c r="V11" i="57"/>
  <c r="V12" i="57"/>
  <c r="V13" i="57"/>
  <c r="V14" i="57"/>
  <c r="V15" i="57"/>
  <c r="V16" i="57"/>
  <c r="V17" i="57"/>
  <c r="V18" i="57"/>
  <c r="V19" i="57"/>
  <c r="V20" i="57"/>
  <c r="V21" i="57"/>
  <c r="V22" i="57"/>
  <c r="V23" i="57"/>
  <c r="V24" i="57"/>
  <c r="V25" i="57"/>
  <c r="V26" i="57"/>
  <c r="V27" i="57"/>
  <c r="V28" i="57"/>
  <c r="V29" i="57"/>
  <c r="V30" i="57"/>
  <c r="V31" i="57"/>
  <c r="V32" i="57"/>
  <c r="V33" i="57"/>
  <c r="V34" i="57"/>
  <c r="V35" i="57"/>
  <c r="V36" i="57"/>
  <c r="V37" i="57"/>
  <c r="V38" i="57"/>
  <c r="V39" i="57"/>
  <c r="V40" i="57"/>
  <c r="V41" i="57"/>
  <c r="V42" i="57"/>
  <c r="V43" i="57"/>
  <c r="V44" i="57"/>
  <c r="V45" i="57"/>
  <c r="V46" i="57"/>
  <c r="V47" i="57"/>
  <c r="V48" i="57"/>
  <c r="V49" i="57"/>
  <c r="V50" i="57"/>
  <c r="V51" i="57"/>
  <c r="V52" i="57"/>
  <c r="V53" i="57"/>
  <c r="V54" i="57"/>
  <c r="V55" i="57"/>
  <c r="V56" i="57"/>
  <c r="V57" i="57"/>
  <c r="V58" i="57"/>
  <c r="V59" i="57"/>
  <c r="V60" i="57"/>
  <c r="V61" i="57"/>
  <c r="V62" i="57"/>
  <c r="V63" i="57"/>
  <c r="V64" i="57"/>
  <c r="V65" i="57"/>
  <c r="V66" i="57"/>
  <c r="V67" i="57"/>
  <c r="V68" i="57"/>
  <c r="V69" i="57"/>
  <c r="V70" i="57"/>
  <c r="V71" i="57"/>
  <c r="V72" i="57"/>
  <c r="V73" i="57"/>
  <c r="V74" i="57"/>
  <c r="V75" i="57"/>
  <c r="V76" i="57"/>
  <c r="V77" i="57"/>
  <c r="V78" i="57"/>
  <c r="V79" i="57"/>
  <c r="V80" i="57"/>
  <c r="V81" i="57"/>
  <c r="V82" i="57"/>
  <c r="V83" i="57"/>
  <c r="V84" i="57"/>
  <c r="V85" i="57"/>
  <c r="V86" i="57"/>
  <c r="V87" i="57"/>
  <c r="V88" i="57"/>
  <c r="V89" i="57"/>
  <c r="V90" i="57"/>
  <c r="V91" i="57"/>
  <c r="V92" i="57"/>
  <c r="V93" i="57"/>
  <c r="V94" i="57"/>
  <c r="V95" i="57"/>
  <c r="V96" i="57"/>
  <c r="V97" i="57"/>
  <c r="V98" i="57"/>
  <c r="V99" i="57"/>
  <c r="V100" i="57"/>
  <c r="V101" i="57"/>
  <c r="V102" i="57"/>
  <c r="V103" i="57"/>
  <c r="V104" i="57"/>
  <c r="V5" i="57"/>
  <c r="H105" i="57"/>
  <c r="H102" i="57"/>
  <c r="H99" i="57"/>
  <c r="H96" i="57"/>
  <c r="H93" i="57"/>
  <c r="H90" i="57"/>
  <c r="H87" i="57"/>
  <c r="H84" i="57"/>
  <c r="H81" i="57"/>
  <c r="Q104" i="57"/>
  <c r="P104" i="57"/>
  <c r="O104" i="57"/>
  <c r="N104" i="57"/>
  <c r="M104" i="57"/>
  <c r="L104" i="57"/>
  <c r="K104" i="57"/>
  <c r="J104" i="57"/>
  <c r="Q101" i="57"/>
  <c r="P101" i="57"/>
  <c r="O101" i="57"/>
  <c r="N101" i="57"/>
  <c r="M101" i="57"/>
  <c r="L101" i="57"/>
  <c r="K101" i="57"/>
  <c r="J101" i="57"/>
  <c r="Q98" i="57"/>
  <c r="P98" i="57"/>
  <c r="O98" i="57"/>
  <c r="N98" i="57"/>
  <c r="M98" i="57"/>
  <c r="L98" i="57"/>
  <c r="K98" i="57"/>
  <c r="J98" i="57"/>
  <c r="Q95" i="57"/>
  <c r="P95" i="57"/>
  <c r="O95" i="57"/>
  <c r="N95" i="57"/>
  <c r="M95" i="57"/>
  <c r="L95" i="57"/>
  <c r="K95" i="57"/>
  <c r="J95" i="57"/>
  <c r="Q92" i="57"/>
  <c r="P92" i="57"/>
  <c r="O92" i="57"/>
  <c r="N92" i="57"/>
  <c r="M92" i="57"/>
  <c r="L92" i="57"/>
  <c r="K92" i="57"/>
  <c r="J92" i="57"/>
  <c r="Q89" i="57"/>
  <c r="P89" i="57"/>
  <c r="O89" i="57"/>
  <c r="N89" i="57"/>
  <c r="M89" i="57"/>
  <c r="L89" i="57"/>
  <c r="K89" i="57"/>
  <c r="J89" i="57"/>
  <c r="Q86" i="57"/>
  <c r="P86" i="57"/>
  <c r="O86" i="57"/>
  <c r="N86" i="57"/>
  <c r="M86" i="57"/>
  <c r="L86" i="57"/>
  <c r="K86" i="57"/>
  <c r="J86" i="57"/>
  <c r="Q83" i="57"/>
  <c r="P83" i="57"/>
  <c r="O83" i="57"/>
  <c r="N83" i="57"/>
  <c r="M83" i="57"/>
  <c r="L83" i="57"/>
  <c r="K83" i="57"/>
  <c r="J83" i="57"/>
  <c r="Q80" i="57"/>
  <c r="P80" i="57"/>
  <c r="O80" i="57"/>
  <c r="N80" i="57"/>
  <c r="M80" i="57"/>
  <c r="L80" i="57"/>
  <c r="K80" i="57"/>
  <c r="J80" i="57"/>
  <c r="E105" i="57"/>
  <c r="E104" i="57"/>
  <c r="E103" i="57"/>
  <c r="E102" i="57"/>
  <c r="E101" i="57"/>
  <c r="E100" i="57"/>
  <c r="E99" i="57"/>
  <c r="E98" i="57"/>
  <c r="E97" i="57"/>
  <c r="E96" i="57"/>
  <c r="E95" i="57"/>
  <c r="E94" i="57"/>
  <c r="E93" i="57"/>
  <c r="E92" i="57"/>
  <c r="E91" i="57"/>
  <c r="E90" i="57"/>
  <c r="E89" i="57"/>
  <c r="E88" i="57"/>
  <c r="E87" i="57"/>
  <c r="E86" i="57"/>
  <c r="E85" i="57"/>
  <c r="E84" i="57"/>
  <c r="E83" i="57"/>
  <c r="E82" i="57"/>
  <c r="E81" i="57"/>
  <c r="E80" i="57"/>
  <c r="E79" i="57"/>
  <c r="E78" i="57"/>
  <c r="E77" i="57"/>
  <c r="E76" i="57"/>
  <c r="E75" i="57"/>
  <c r="E74" i="57"/>
  <c r="W104" i="57"/>
  <c r="W103" i="57"/>
  <c r="W102" i="57"/>
  <c r="W101" i="57"/>
  <c r="W100" i="57"/>
  <c r="W99" i="57"/>
  <c r="W98" i="57"/>
  <c r="W97" i="57"/>
  <c r="W96" i="57"/>
  <c r="W95" i="57"/>
  <c r="W94" i="57"/>
  <c r="W93" i="57"/>
  <c r="W92" i="57"/>
  <c r="W91" i="57"/>
  <c r="W90" i="57"/>
  <c r="W89" i="57"/>
  <c r="W88" i="57"/>
  <c r="W87" i="57"/>
  <c r="W86" i="57"/>
  <c r="W85" i="57"/>
  <c r="W84" i="57"/>
  <c r="W83" i="57"/>
  <c r="W82" i="57"/>
  <c r="W81" i="57"/>
  <c r="W80" i="57"/>
  <c r="W79" i="57"/>
  <c r="W78" i="57"/>
  <c r="W77" i="57"/>
  <c r="W76" i="57"/>
  <c r="W75" i="57"/>
  <c r="W74" i="57"/>
  <c r="W73" i="57"/>
  <c r="W72" i="57"/>
  <c r="W71" i="57"/>
  <c r="G105" i="57"/>
  <c r="C105" i="57"/>
  <c r="B105" i="57"/>
  <c r="F104" i="57"/>
  <c r="F103" i="57"/>
  <c r="G102" i="57"/>
  <c r="C102" i="57"/>
  <c r="B102" i="57"/>
  <c r="F101" i="57"/>
  <c r="F100" i="57"/>
  <c r="G99" i="57"/>
  <c r="F99" i="57"/>
  <c r="C99" i="57"/>
  <c r="B99" i="57"/>
  <c r="F98" i="57"/>
  <c r="F97" i="57"/>
  <c r="G96" i="57"/>
  <c r="F96" i="57"/>
  <c r="D96" i="57"/>
  <c r="C96" i="57"/>
  <c r="B96" i="57"/>
  <c r="F95" i="57"/>
  <c r="F94" i="57"/>
  <c r="G93" i="57"/>
  <c r="F93" i="57"/>
  <c r="D93" i="57"/>
  <c r="C93" i="57"/>
  <c r="B93" i="57"/>
  <c r="F92" i="57"/>
  <c r="D92" i="57"/>
  <c r="F91" i="57"/>
  <c r="D91" i="57"/>
  <c r="G90" i="57"/>
  <c r="F90" i="57"/>
  <c r="D90" i="57"/>
  <c r="C90" i="57"/>
  <c r="B90" i="57"/>
  <c r="F89" i="57"/>
  <c r="D89" i="57"/>
  <c r="F88" i="57"/>
  <c r="D88" i="57"/>
  <c r="G87" i="57"/>
  <c r="F87" i="57"/>
  <c r="D87" i="57"/>
  <c r="C87" i="57"/>
  <c r="B87" i="57"/>
  <c r="F86" i="57"/>
  <c r="D86" i="57"/>
  <c r="F85" i="57"/>
  <c r="D85" i="57"/>
  <c r="G84" i="57"/>
  <c r="F84" i="57"/>
  <c r="D84" i="57"/>
  <c r="C84" i="57"/>
  <c r="B84" i="57"/>
  <c r="F83" i="57"/>
  <c r="D83" i="57"/>
  <c r="F82" i="57"/>
  <c r="D82" i="57"/>
  <c r="G81" i="57"/>
  <c r="F81" i="57"/>
  <c r="D81" i="57"/>
  <c r="C81" i="57"/>
  <c r="B81" i="57"/>
  <c r="F80" i="57"/>
  <c r="D80" i="57"/>
  <c r="F79" i="57"/>
  <c r="D79" i="57"/>
  <c r="F78" i="57"/>
  <c r="D78" i="57"/>
  <c r="F77" i="57"/>
  <c r="D77" i="57"/>
  <c r="F76" i="57"/>
  <c r="D76" i="57"/>
  <c r="F75" i="57"/>
  <c r="D75" i="57"/>
  <c r="F74" i="57"/>
  <c r="D74" i="57"/>
  <c r="F68" i="57"/>
  <c r="D68" i="57"/>
  <c r="F64" i="57"/>
  <c r="D64" i="57"/>
  <c r="F61" i="57"/>
  <c r="D61" i="57"/>
  <c r="F57" i="57"/>
  <c r="D57" i="57"/>
  <c r="F54" i="57"/>
  <c r="D54" i="57"/>
  <c r="F52" i="57"/>
  <c r="D52" i="57"/>
  <c r="F50" i="57"/>
  <c r="D50" i="57"/>
  <c r="F48" i="57"/>
  <c r="D48" i="57"/>
  <c r="F46" i="57"/>
  <c r="D46" i="57"/>
  <c r="F45" i="57"/>
  <c r="D45" i="57"/>
  <c r="F42" i="57"/>
  <c r="D42" i="57"/>
  <c r="F41" i="57"/>
  <c r="D41" i="57"/>
  <c r="F40" i="57"/>
  <c r="D40" i="57"/>
  <c r="F39" i="57"/>
  <c r="D39" i="57"/>
  <c r="F38" i="57"/>
  <c r="D38" i="57"/>
  <c r="F37" i="57"/>
  <c r="D37" i="57"/>
  <c r="F36" i="57"/>
  <c r="D36" i="57"/>
  <c r="F35" i="57"/>
  <c r="D35" i="57"/>
  <c r="F34" i="57"/>
  <c r="D34" i="57"/>
  <c r="F33" i="57"/>
  <c r="D33" i="57"/>
  <c r="F32" i="57"/>
  <c r="D32" i="57"/>
  <c r="F31" i="57"/>
  <c r="D31" i="57"/>
  <c r="F30" i="57"/>
  <c r="D30" i="57"/>
  <c r="F29" i="57"/>
  <c r="D29" i="57"/>
  <c r="F28" i="57"/>
  <c r="D28" i="57"/>
  <c r="F27" i="57"/>
  <c r="D27" i="57"/>
  <c r="F26" i="57"/>
  <c r="D26" i="57"/>
  <c r="F25" i="57"/>
  <c r="D25" i="57"/>
  <c r="F24" i="57"/>
  <c r="D24" i="57"/>
  <c r="F23" i="57"/>
  <c r="D23" i="57"/>
  <c r="F22" i="57"/>
  <c r="D22" i="57"/>
  <c r="F21" i="57"/>
  <c r="D21" i="57"/>
  <c r="F20" i="57"/>
  <c r="D20" i="57"/>
  <c r="F19" i="57"/>
  <c r="D19" i="57"/>
  <c r="F18" i="57"/>
  <c r="D18" i="57"/>
  <c r="F17" i="57"/>
  <c r="D17" i="57"/>
  <c r="F16" i="57"/>
  <c r="D16" i="57"/>
  <c r="F15" i="57"/>
  <c r="D15" i="57"/>
  <c r="F14" i="57"/>
  <c r="D14" i="57"/>
  <c r="F13" i="57"/>
  <c r="D13" i="57"/>
  <c r="F12" i="57"/>
  <c r="D12" i="57"/>
  <c r="F11" i="57"/>
  <c r="D11" i="57"/>
  <c r="F10" i="57"/>
  <c r="D10" i="57"/>
  <c r="F9" i="57"/>
  <c r="D9" i="57"/>
  <c r="F8" i="57"/>
  <c r="D8" i="57"/>
  <c r="G9" i="77"/>
  <c r="E19" i="77"/>
  <c r="H19" i="77"/>
  <c r="K9" i="77"/>
  <c r="D19" i="77"/>
  <c r="C19" i="77"/>
  <c r="G19" i="77"/>
  <c r="H9" i="77"/>
  <c r="C22" i="26"/>
  <c r="D9" i="26"/>
  <c r="E7" i="26"/>
  <c r="C10" i="26"/>
  <c r="C11" i="26"/>
  <c r="E14" i="26"/>
  <c r="E16" i="26"/>
  <c r="K16" i="73"/>
  <c r="K20" i="73"/>
  <c r="K24" i="73"/>
  <c r="C8" i="84"/>
  <c r="D8" i="84"/>
  <c r="R6" i="84"/>
  <c r="H21" i="100"/>
  <c r="L96" i="34"/>
  <c r="C13" i="26"/>
  <c r="E15" i="26"/>
  <c r="K18" i="73"/>
  <c r="K22" i="73"/>
  <c r="I23" i="100"/>
  <c r="I30" i="100"/>
  <c r="E8" i="77"/>
  <c r="E10" i="77"/>
  <c r="E9" i="26"/>
  <c r="E21" i="26"/>
  <c r="R14" i="84"/>
  <c r="J102" i="73"/>
  <c r="G23" i="100"/>
  <c r="G32" i="100"/>
  <c r="S55" i="107"/>
  <c r="S56" i="107"/>
  <c r="S57" i="107"/>
  <c r="L94" i="34"/>
  <c r="AZ46" i="107"/>
  <c r="AZ35" i="107"/>
  <c r="AZ26" i="107"/>
  <c r="AZ12" i="107"/>
  <c r="AZ43" i="107"/>
  <c r="AZ34" i="107"/>
  <c r="AZ20" i="107"/>
  <c r="AZ27" i="107"/>
  <c r="G20" i="77"/>
  <c r="E20" i="77"/>
  <c r="H10" i="77"/>
  <c r="C20" i="77"/>
  <c r="H20" i="77"/>
  <c r="G10" i="77"/>
  <c r="R17" i="84"/>
  <c r="R12" i="84"/>
  <c r="R8" i="84"/>
  <c r="R4" i="84"/>
  <c r="C3" i="84"/>
  <c r="D3" i="84"/>
  <c r="S3" i="84"/>
  <c r="C23" i="103"/>
  <c r="Y72" i="73"/>
  <c r="G93" i="73"/>
  <c r="G97" i="73"/>
  <c r="G96" i="73"/>
  <c r="G95" i="73"/>
  <c r="S11" i="84"/>
  <c r="S7" i="84"/>
  <c r="E10" i="26"/>
  <c r="D10" i="26"/>
  <c r="G92" i="73"/>
  <c r="G91" i="73"/>
  <c r="H74" i="73"/>
  <c r="Y73" i="73"/>
  <c r="R16" i="84"/>
  <c r="S14" i="84"/>
  <c r="R13" i="84"/>
  <c r="R11" i="84"/>
  <c r="S10" i="84"/>
  <c r="R9" i="84"/>
  <c r="R7" i="84"/>
  <c r="S6" i="84"/>
  <c r="R5" i="84"/>
  <c r="R3" i="84"/>
  <c r="H27" i="100"/>
  <c r="I21" i="100"/>
  <c r="AZ52" i="107"/>
  <c r="D7" i="26"/>
  <c r="E12" i="26"/>
  <c r="D23" i="103"/>
  <c r="AZ37" i="107"/>
  <c r="AZ53" i="107"/>
  <c r="AZ5" i="107"/>
  <c r="H23" i="100"/>
  <c r="AZ21" i="107"/>
  <c r="AZ41" i="107"/>
  <c r="AZ25" i="107"/>
  <c r="AZ9" i="107"/>
  <c r="AZ57" i="107"/>
  <c r="AZ56" i="107"/>
  <c r="AZ45" i="107"/>
  <c r="AZ29" i="107"/>
  <c r="AZ13" i="107"/>
  <c r="AZ51" i="107"/>
  <c r="AZ54" i="107"/>
  <c r="AZ49" i="107"/>
  <c r="AZ33" i="107"/>
  <c r="AZ17" i="107"/>
  <c r="AZ24" i="107"/>
  <c r="M94" i="34"/>
  <c r="N97" i="34"/>
  <c r="L93" i="34"/>
  <c r="L97" i="34"/>
  <c r="L95" i="34"/>
  <c r="D11" i="26"/>
  <c r="E11" i="26"/>
  <c r="E22" i="26"/>
  <c r="D22" i="26"/>
  <c r="I27" i="100"/>
  <c r="E13" i="26"/>
  <c r="D13" i="26"/>
  <c r="C23" i="26"/>
  <c r="H75" i="73"/>
  <c r="Y74" i="73"/>
  <c r="H32" i="100"/>
  <c r="J27" i="100"/>
  <c r="D23" i="26"/>
  <c r="E23" i="26"/>
  <c r="J108" i="34"/>
  <c r="W34" i="107"/>
  <c r="AT34" i="107"/>
  <c r="H76" i="73"/>
  <c r="H77" i="73"/>
  <c r="Y75" i="73"/>
  <c r="I75" i="73"/>
  <c r="J75" i="73"/>
  <c r="W33" i="107"/>
  <c r="AT33" i="107"/>
  <c r="W29" i="107"/>
  <c r="AT29" i="107"/>
  <c r="W27" i="107"/>
  <c r="AT27" i="107"/>
  <c r="W30" i="107"/>
  <c r="AT30" i="107"/>
  <c r="W26" i="107"/>
  <c r="AT26" i="107"/>
  <c r="W28" i="107"/>
  <c r="AT28" i="107"/>
  <c r="Y76" i="73"/>
  <c r="AT46" i="107"/>
  <c r="W35" i="107"/>
  <c r="AT35" i="107"/>
  <c r="AT36" i="107"/>
  <c r="W32" i="107"/>
  <c r="AT32" i="107"/>
  <c r="W31" i="107"/>
  <c r="AT31" i="107"/>
  <c r="W25" i="107"/>
  <c r="AT25" i="107"/>
  <c r="AT37" i="107"/>
  <c r="W24" i="107"/>
  <c r="AT24" i="107"/>
  <c r="AT47" i="107"/>
  <c r="AT48" i="107"/>
  <c r="AT38" i="107"/>
  <c r="W23" i="107"/>
  <c r="AT23" i="107"/>
  <c r="AT49" i="107"/>
  <c r="AT39" i="107"/>
  <c r="W22" i="107"/>
  <c r="AT22" i="107"/>
  <c r="W21" i="107"/>
  <c r="AT21" i="107"/>
  <c r="AT41" i="107"/>
  <c r="W20" i="107"/>
  <c r="AT20" i="107"/>
  <c r="AT50" i="107"/>
  <c r="W19" i="107"/>
  <c r="AT19" i="107"/>
  <c r="AT51" i="107"/>
  <c r="AT42" i="107"/>
  <c r="AT53" i="107"/>
  <c r="AT52" i="107"/>
  <c r="AT44" i="107"/>
  <c r="W18" i="107"/>
  <c r="AT18" i="107"/>
  <c r="AT54" i="107"/>
  <c r="W17" i="107"/>
  <c r="AT17" i="107"/>
  <c r="W16" i="107"/>
  <c r="AT16" i="107"/>
  <c r="AT56" i="107"/>
  <c r="AT55" i="107"/>
  <c r="W15" i="107"/>
  <c r="AT15" i="107"/>
  <c r="W14" i="107"/>
  <c r="AT14" i="107"/>
  <c r="AT57" i="107"/>
  <c r="W13" i="107"/>
  <c r="AT13" i="107"/>
  <c r="W12" i="107"/>
  <c r="AT12" i="107"/>
  <c r="W11" i="107"/>
  <c r="AT11" i="107"/>
  <c r="W10" i="107"/>
  <c r="AT10" i="107"/>
  <c r="W9" i="107"/>
  <c r="AT9" i="107"/>
  <c r="W8" i="107"/>
  <c r="AT8" i="107"/>
  <c r="W7" i="107"/>
  <c r="AT7" i="107"/>
  <c r="W6" i="107"/>
  <c r="AT6" i="107"/>
  <c r="W5" i="107"/>
  <c r="AT5" i="107"/>
  <c r="W4" i="107"/>
  <c r="AT4" i="107"/>
  <c r="W3" i="107"/>
  <c r="AT3" i="107"/>
  <c r="D20" i="26"/>
  <c r="E18" i="26"/>
  <c r="K100" i="73"/>
  <c r="AH56" i="107"/>
  <c r="G94" i="73"/>
  <c r="AE56" i="107"/>
  <c r="K104" i="73"/>
  <c r="AH55" i="107"/>
  <c r="AE54" i="107"/>
  <c r="S53" i="107"/>
  <c r="AE53" i="107"/>
  <c r="F55" i="107"/>
  <c r="K95" i="73"/>
  <c r="AJ24" i="113"/>
  <c r="BE12" i="107"/>
  <c r="N61" i="73"/>
  <c r="BE14" i="107"/>
  <c r="N63" i="73"/>
  <c r="BF14" i="107"/>
  <c r="R15" i="84"/>
  <c r="K89" i="73"/>
  <c r="K97" i="73"/>
  <c r="AE55" i="107"/>
  <c r="BE10" i="107"/>
  <c r="N59" i="73"/>
  <c r="BF10" i="107"/>
  <c r="BE4" i="107"/>
  <c r="N53" i="73"/>
  <c r="BE6" i="107"/>
  <c r="N55" i="73"/>
  <c r="BF6" i="107"/>
  <c r="AF5" i="107"/>
  <c r="AF9" i="107"/>
  <c r="AF13" i="107"/>
  <c r="AF17" i="107"/>
  <c r="BE18" i="107"/>
  <c r="N67" i="73"/>
  <c r="BF18" i="107"/>
  <c r="AF21" i="107"/>
  <c r="BE22" i="107"/>
  <c r="N71" i="73"/>
  <c r="BF22" i="107"/>
  <c r="AF25" i="107"/>
  <c r="BE26" i="107"/>
  <c r="N75" i="73"/>
  <c r="BF26" i="107"/>
  <c r="AF29" i="107"/>
  <c r="BE30" i="107"/>
  <c r="N79" i="73"/>
  <c r="BF30" i="107"/>
  <c r="AF33" i="107"/>
  <c r="BE34" i="107"/>
  <c r="N83" i="73"/>
  <c r="BF34" i="107"/>
  <c r="AF37" i="107"/>
  <c r="BE38" i="107"/>
  <c r="N87" i="73"/>
  <c r="BF38" i="107"/>
  <c r="AF41" i="107"/>
  <c r="BE42" i="107"/>
  <c r="N91" i="73"/>
  <c r="BF42" i="107"/>
  <c r="AF45" i="107"/>
  <c r="BE46" i="107"/>
  <c r="N95" i="73"/>
  <c r="BF46" i="107"/>
  <c r="AF49" i="107"/>
  <c r="BE50" i="107"/>
  <c r="N99" i="73"/>
  <c r="AF53" i="107"/>
  <c r="BJ54" i="107"/>
  <c r="BJ8" i="107"/>
  <c r="BJ16" i="107"/>
  <c r="AF4" i="107"/>
  <c r="BE5" i="107"/>
  <c r="N54" i="73"/>
  <c r="BE9" i="107"/>
  <c r="N58" i="73"/>
  <c r="AF12" i="107"/>
  <c r="BE13" i="107"/>
  <c r="N62" i="73"/>
  <c r="BE17" i="107"/>
  <c r="N66" i="73"/>
  <c r="AF20" i="107"/>
  <c r="BE21" i="107"/>
  <c r="N70" i="73"/>
  <c r="AF24" i="107"/>
  <c r="BE25" i="107"/>
  <c r="N74" i="73"/>
  <c r="AF28" i="107"/>
  <c r="BE29" i="107"/>
  <c r="N78" i="73"/>
  <c r="AF32" i="107"/>
  <c r="BE33" i="107"/>
  <c r="N82" i="73"/>
  <c r="AF36" i="107"/>
  <c r="BE37" i="107"/>
  <c r="N86" i="73"/>
  <c r="BE41" i="107"/>
  <c r="N90" i="73"/>
  <c r="BE45" i="107"/>
  <c r="N94" i="73"/>
  <c r="BE49" i="107"/>
  <c r="N98" i="73"/>
  <c r="BE53" i="107"/>
  <c r="N102" i="73"/>
  <c r="BE20" i="107"/>
  <c r="N69" i="73"/>
  <c r="BE24" i="107"/>
  <c r="N73" i="73"/>
  <c r="BE28" i="107"/>
  <c r="N77" i="73"/>
  <c r="BE32" i="107"/>
  <c r="N81" i="73"/>
  <c r="BE36" i="107"/>
  <c r="N85" i="73"/>
  <c r="BF40" i="107"/>
  <c r="BE40" i="107"/>
  <c r="N89" i="73"/>
  <c r="BE44" i="107"/>
  <c r="N93" i="73"/>
  <c r="BF48" i="107"/>
  <c r="BE48" i="107"/>
  <c r="N97" i="73"/>
  <c r="BF52" i="107"/>
  <c r="BE52" i="107"/>
  <c r="N101" i="73"/>
  <c r="BE3" i="107"/>
  <c r="N52" i="73"/>
  <c r="BE7" i="107"/>
  <c r="N56" i="73"/>
  <c r="BF7" i="107"/>
  <c r="BE11" i="107"/>
  <c r="N60" i="73"/>
  <c r="BF11" i="107"/>
  <c r="BE15" i="107"/>
  <c r="N64" i="73"/>
  <c r="BE19" i="107"/>
  <c r="N68" i="73"/>
  <c r="BE23" i="107"/>
  <c r="N72" i="73"/>
  <c r="BF23" i="107"/>
  <c r="BE27" i="107"/>
  <c r="N76" i="73"/>
  <c r="BE31" i="107"/>
  <c r="N80" i="73"/>
  <c r="BF31" i="107"/>
  <c r="BE35" i="107"/>
  <c r="N84" i="73"/>
  <c r="BE39" i="107"/>
  <c r="N88" i="73"/>
  <c r="BF39" i="107"/>
  <c r="BE43" i="107"/>
  <c r="N92" i="73"/>
  <c r="BF43" i="107"/>
  <c r="BE47" i="107"/>
  <c r="N96" i="73"/>
  <c r="BE51" i="107"/>
  <c r="N100" i="73"/>
  <c r="BF51" i="107"/>
  <c r="BJ55" i="107"/>
  <c r="BE55" i="107"/>
  <c r="N104" i="73"/>
  <c r="BD24" i="107"/>
  <c r="M73" i="73"/>
  <c r="BD12" i="107"/>
  <c r="BE54" i="107"/>
  <c r="N103" i="73"/>
  <c r="BF54" i="107"/>
  <c r="BD49" i="107"/>
  <c r="BD33" i="107"/>
  <c r="BF33" i="107"/>
  <c r="BD17" i="107"/>
  <c r="AF55" i="107"/>
  <c r="F56" i="107"/>
  <c r="BD28" i="107"/>
  <c r="M77" i="73"/>
  <c r="BD4" i="107"/>
  <c r="BD53" i="107"/>
  <c r="BD37" i="107"/>
  <c r="BD21" i="107"/>
  <c r="M70" i="73"/>
  <c r="BD13" i="107"/>
  <c r="AD53" i="107"/>
  <c r="AH53" i="107"/>
  <c r="AP53" i="107"/>
  <c r="S52" i="107"/>
  <c r="AD54" i="107"/>
  <c r="AM54" i="107"/>
  <c r="AD56" i="107"/>
  <c r="AM56" i="107"/>
  <c r="BD32" i="107"/>
  <c r="BF16" i="107"/>
  <c r="BE16" i="107"/>
  <c r="N65" i="73"/>
  <c r="BD41" i="107"/>
  <c r="BD25" i="107"/>
  <c r="BD9" i="107"/>
  <c r="BF9" i="107"/>
  <c r="AD55" i="107"/>
  <c r="BD36" i="107"/>
  <c r="BF36" i="107"/>
  <c r="BD20" i="107"/>
  <c r="M69" i="73"/>
  <c r="BF8" i="107"/>
  <c r="BE8" i="107"/>
  <c r="N57" i="73"/>
  <c r="BD45" i="107"/>
  <c r="BD29" i="107"/>
  <c r="BD5" i="107"/>
  <c r="AP56" i="107"/>
  <c r="AP55" i="107"/>
  <c r="M78" i="73"/>
  <c r="BF29" i="107"/>
  <c r="M85" i="73"/>
  <c r="AC55" i="107"/>
  <c r="M74" i="73"/>
  <c r="BF25" i="107"/>
  <c r="AM53" i="107"/>
  <c r="AL54" i="107"/>
  <c r="AO54" i="107"/>
  <c r="AQ54" i="107"/>
  <c r="AC54" i="107"/>
  <c r="AP54" i="107"/>
  <c r="AN54" i="107"/>
  <c r="AL53" i="107"/>
  <c r="AQ53" i="107"/>
  <c r="M102" i="73"/>
  <c r="BF53" i="107"/>
  <c r="BF28" i="107"/>
  <c r="M66" i="73"/>
  <c r="BF17" i="107"/>
  <c r="M98" i="73"/>
  <c r="BF49" i="107"/>
  <c r="M61" i="73"/>
  <c r="BF12" i="107"/>
  <c r="M54" i="73"/>
  <c r="BF5" i="107"/>
  <c r="M58" i="73"/>
  <c r="M90" i="73"/>
  <c r="BF41" i="107"/>
  <c r="M81" i="73"/>
  <c r="BF32" i="107"/>
  <c r="AH52" i="107"/>
  <c r="S51" i="107"/>
  <c r="AE51" i="107"/>
  <c r="AE52" i="107"/>
  <c r="AD52" i="107"/>
  <c r="AF56" i="107"/>
  <c r="AN56" i="107"/>
  <c r="F57" i="107"/>
  <c r="BJ56" i="107"/>
  <c r="AL56" i="107"/>
  <c r="AC56" i="107"/>
  <c r="AQ56" i="107"/>
  <c r="AO56" i="107"/>
  <c r="M62" i="73"/>
  <c r="BF13" i="107"/>
  <c r="M86" i="73"/>
  <c r="BF37" i="107"/>
  <c r="M53" i="73"/>
  <c r="BF4" i="107"/>
  <c r="BD55" i="107"/>
  <c r="M82" i="73"/>
  <c r="BF24" i="107"/>
  <c r="BD56" i="107"/>
  <c r="S50" i="107"/>
  <c r="AK54" i="107"/>
  <c r="AY54" i="107"/>
  <c r="E103" i="73"/>
  <c r="M104" i="73"/>
  <c r="BF55" i="107"/>
  <c r="BE56" i="107"/>
  <c r="N105" i="73"/>
  <c r="F58" i="107"/>
  <c r="F59" i="107"/>
  <c r="F60" i="107"/>
  <c r="AF57" i="107"/>
  <c r="BJ57" i="107"/>
  <c r="AP52" i="107"/>
  <c r="AS54" i="107"/>
  <c r="BE57" i="107"/>
  <c r="N106" i="73"/>
  <c r="BD57" i="107"/>
  <c r="M106" i="73"/>
  <c r="AM52" i="107"/>
  <c r="AL52" i="107"/>
  <c r="BF57" i="107"/>
  <c r="M94" i="73"/>
  <c r="BF45" i="107"/>
  <c r="AH50" i="107"/>
  <c r="AE50" i="107"/>
  <c r="S49" i="107"/>
  <c r="M105" i="73"/>
  <c r="BF56" i="107"/>
  <c r="AY56" i="107"/>
  <c r="AM55" i="107"/>
  <c r="AQ55" i="107"/>
  <c r="AL55" i="107"/>
  <c r="AO55" i="107"/>
  <c r="AN55" i="107"/>
  <c r="AD51" i="107"/>
  <c r="AM51" i="107"/>
  <c r="AK21" i="113"/>
  <c r="V103" i="73"/>
  <c r="R103" i="73"/>
  <c r="AK56" i="107"/>
  <c r="AC52" i="107"/>
  <c r="AQ52" i="107"/>
  <c r="AN52" i="107"/>
  <c r="AO52" i="107"/>
  <c r="BF20" i="107"/>
  <c r="BF21" i="107"/>
  <c r="E6" i="26"/>
  <c r="D6" i="26"/>
  <c r="AH51" i="107"/>
  <c r="AP51" i="107"/>
  <c r="AC53" i="107"/>
  <c r="AN53" i="107"/>
  <c r="AH57" i="107"/>
  <c r="AE57" i="107"/>
  <c r="AO53" i="107"/>
  <c r="Y77" i="73"/>
  <c r="I77" i="73"/>
  <c r="J77" i="73"/>
  <c r="H78" i="73"/>
  <c r="D8" i="26"/>
  <c r="R10" i="84"/>
  <c r="M92" i="34"/>
  <c r="M97" i="34"/>
  <c r="O97" i="34"/>
  <c r="AF3" i="107"/>
  <c r="AF15" i="107"/>
  <c r="AF19" i="107"/>
  <c r="AF27" i="107"/>
  <c r="AF35" i="107"/>
  <c r="AF44" i="107"/>
  <c r="AF47" i="107"/>
  <c r="AF50" i="107"/>
  <c r="BD47" i="107"/>
  <c r="AM50" i="107"/>
  <c r="AD50" i="107"/>
  <c r="BD15" i="107"/>
  <c r="AP50" i="107"/>
  <c r="BD3" i="107"/>
  <c r="AY53" i="107"/>
  <c r="AH49" i="107"/>
  <c r="AE49" i="107"/>
  <c r="S48" i="107"/>
  <c r="BD19" i="107"/>
  <c r="AD57" i="107"/>
  <c r="AM57" i="107"/>
  <c r="AY52" i="107"/>
  <c r="BD44" i="107"/>
  <c r="AP57" i="107"/>
  <c r="AY55" i="107"/>
  <c r="BD35" i="107"/>
  <c r="BD50" i="107"/>
  <c r="AN50" i="107"/>
  <c r="BD27" i="107"/>
  <c r="H79" i="73"/>
  <c r="Y78" i="73"/>
  <c r="I78" i="73"/>
  <c r="J78" i="73"/>
  <c r="E105" i="73"/>
  <c r="AS56" i="107"/>
  <c r="AC51" i="107"/>
  <c r="AO51" i="107"/>
  <c r="AL51" i="107"/>
  <c r="AQ51" i="107"/>
  <c r="AN51" i="107"/>
  <c r="AK55" i="107"/>
  <c r="E104" i="73"/>
  <c r="AK53" i="107"/>
  <c r="AK52" i="107"/>
  <c r="M68" i="73"/>
  <c r="BF19" i="107"/>
  <c r="M52" i="73"/>
  <c r="BF3" i="107"/>
  <c r="AL50" i="107"/>
  <c r="AK50" i="107"/>
  <c r="E99" i="73"/>
  <c r="AC50" i="107"/>
  <c r="AO50" i="107"/>
  <c r="AQ50" i="107"/>
  <c r="M96" i="73"/>
  <c r="BF47" i="107"/>
  <c r="E101" i="73"/>
  <c r="AS52" i="107"/>
  <c r="I79" i="73"/>
  <c r="J79" i="73"/>
  <c r="H80" i="73"/>
  <c r="Y79" i="73"/>
  <c r="M99" i="73"/>
  <c r="BF50" i="107"/>
  <c r="AH48" i="107"/>
  <c r="S47" i="107"/>
  <c r="AE48" i="107"/>
  <c r="M64" i="73"/>
  <c r="BF15" i="107"/>
  <c r="E102" i="73"/>
  <c r="AS53" i="107"/>
  <c r="AK51" i="107"/>
  <c r="AK23" i="113"/>
  <c r="V105" i="73"/>
  <c r="R105" i="73"/>
  <c r="AL57" i="107"/>
  <c r="AK57" i="107"/>
  <c r="E106" i="73"/>
  <c r="AN57" i="107"/>
  <c r="AQ57" i="107"/>
  <c r="AC57" i="107"/>
  <c r="AO57" i="107"/>
  <c r="AD49" i="107"/>
  <c r="AK22" i="113"/>
  <c r="V104" i="73"/>
  <c r="R104" i="73"/>
  <c r="M76" i="73"/>
  <c r="BF27" i="107"/>
  <c r="M84" i="73"/>
  <c r="BF35" i="107"/>
  <c r="M93" i="73"/>
  <c r="BF44" i="107"/>
  <c r="AP49" i="107"/>
  <c r="AS55" i="107"/>
  <c r="E100" i="73"/>
  <c r="AS51" i="107"/>
  <c r="AS57" i="107"/>
  <c r="R99" i="73"/>
  <c r="AK17" i="113"/>
  <c r="V99" i="73"/>
  <c r="V102" i="73"/>
  <c r="R102" i="73"/>
  <c r="AK20" i="113"/>
  <c r="AE47" i="107"/>
  <c r="S46" i="107"/>
  <c r="AH47" i="107"/>
  <c r="AY50" i="107"/>
  <c r="AK24" i="113"/>
  <c r="V106" i="73"/>
  <c r="L11" i="77"/>
  <c r="C14" i="77"/>
  <c r="C13" i="77"/>
  <c r="R106" i="73"/>
  <c r="M11" i="77"/>
  <c r="H81" i="73"/>
  <c r="Y80" i="73"/>
  <c r="I80" i="73"/>
  <c r="J80" i="73"/>
  <c r="AD48" i="107"/>
  <c r="AC49" i="107"/>
  <c r="AL49" i="107"/>
  <c r="AN49" i="107"/>
  <c r="AO49" i="107"/>
  <c r="AQ49" i="107"/>
  <c r="AS50" i="107"/>
  <c r="AM49" i="107"/>
  <c r="AY57" i="107"/>
  <c r="AP48" i="107"/>
  <c r="V101" i="73"/>
  <c r="AK19" i="113"/>
  <c r="R101" i="73"/>
  <c r="AY51" i="107"/>
  <c r="Y81" i="73"/>
  <c r="H82" i="73"/>
  <c r="I81" i="73"/>
  <c r="J81" i="73"/>
  <c r="AD47" i="107"/>
  <c r="AM47" i="107"/>
  <c r="G13" i="77"/>
  <c r="C15" i="77"/>
  <c r="C12" i="77"/>
  <c r="AY49" i="107"/>
  <c r="AK18" i="113"/>
  <c r="V100" i="73"/>
  <c r="R100" i="73"/>
  <c r="AE46" i="107"/>
  <c r="S45" i="107"/>
  <c r="AH46" i="107"/>
  <c r="AL48" i="107"/>
  <c r="AC48" i="107"/>
  <c r="AQ48" i="107"/>
  <c r="AN48" i="107"/>
  <c r="AO48" i="107"/>
  <c r="AM48" i="107"/>
  <c r="D14" i="77"/>
  <c r="D13" i="77"/>
  <c r="N11" i="77"/>
  <c r="E14" i="77"/>
  <c r="E13" i="77"/>
  <c r="AK49" i="107"/>
  <c r="E98" i="73"/>
  <c r="AP47" i="107"/>
  <c r="D12" i="77"/>
  <c r="D15" i="77"/>
  <c r="H13" i="77"/>
  <c r="S44" i="107"/>
  <c r="AH45" i="107"/>
  <c r="AE45" i="107"/>
  <c r="AD46" i="107"/>
  <c r="AM46" i="107"/>
  <c r="G15" i="77"/>
  <c r="G14" i="77"/>
  <c r="H83" i="73"/>
  <c r="Y82" i="73"/>
  <c r="I82" i="73"/>
  <c r="J82" i="73"/>
  <c r="V98" i="73"/>
  <c r="AK16" i="113"/>
  <c r="R98" i="73"/>
  <c r="AK48" i="107"/>
  <c r="E97" i="73"/>
  <c r="E12" i="77"/>
  <c r="E15" i="77"/>
  <c r="AP46" i="107"/>
  <c r="AC47" i="107"/>
  <c r="AQ47" i="107"/>
  <c r="AL47" i="107"/>
  <c r="AO47" i="107"/>
  <c r="AN47" i="107"/>
  <c r="AS49" i="107"/>
  <c r="AK15" i="113"/>
  <c r="V97" i="73"/>
  <c r="AM45" i="107"/>
  <c r="AD45" i="107"/>
  <c r="AK47" i="107"/>
  <c r="AY48" i="107"/>
  <c r="AP45" i="107"/>
  <c r="H15" i="77"/>
  <c r="H14" i="77"/>
  <c r="Y83" i="73"/>
  <c r="H84" i="73"/>
  <c r="I83" i="73"/>
  <c r="J83" i="73"/>
  <c r="AO46" i="107"/>
  <c r="AQ46" i="107"/>
  <c r="AN46" i="107"/>
  <c r="AC46" i="107"/>
  <c r="AL46" i="107"/>
  <c r="AK46" i="107"/>
  <c r="E95" i="73"/>
  <c r="AH44" i="107"/>
  <c r="S43" i="107"/>
  <c r="AE44" i="107"/>
  <c r="AS48" i="107"/>
  <c r="AK13" i="113"/>
  <c r="V95" i="73"/>
  <c r="AS46" i="107"/>
  <c r="AD44" i="107"/>
  <c r="E96" i="73"/>
  <c r="AS47" i="107"/>
  <c r="S42" i="107"/>
  <c r="AH43" i="107"/>
  <c r="AE43" i="107"/>
  <c r="AY46" i="107"/>
  <c r="Y84" i="73"/>
  <c r="H85" i="73"/>
  <c r="I84" i="73"/>
  <c r="J84" i="73"/>
  <c r="AQ45" i="107"/>
  <c r="AC45" i="107"/>
  <c r="AN45" i="107"/>
  <c r="AL45" i="107"/>
  <c r="AK45" i="107"/>
  <c r="E94" i="73"/>
  <c r="AO45" i="107"/>
  <c r="AY47" i="107"/>
  <c r="H86" i="73"/>
  <c r="Y85" i="73"/>
  <c r="I85" i="73"/>
  <c r="J85" i="73"/>
  <c r="V94" i="73"/>
  <c r="AK12" i="113"/>
  <c r="AD43" i="107"/>
  <c r="AM43" i="107"/>
  <c r="AK14" i="113"/>
  <c r="V96" i="73"/>
  <c r="AS45" i="107"/>
  <c r="AY45" i="107"/>
  <c r="AP43" i="107"/>
  <c r="AC44" i="107"/>
  <c r="AO44" i="107"/>
  <c r="AQ44" i="107"/>
  <c r="AL44" i="107"/>
  <c r="AK44" i="107"/>
  <c r="E93" i="73"/>
  <c r="AN44" i="107"/>
  <c r="AP44" i="107"/>
  <c r="S41" i="107"/>
  <c r="AH42" i="107"/>
  <c r="AE42" i="107"/>
  <c r="AM44" i="107"/>
  <c r="AK11" i="113"/>
  <c r="V93" i="73"/>
  <c r="S40" i="107"/>
  <c r="AH41" i="107"/>
  <c r="AE41" i="107"/>
  <c r="AS44" i="107"/>
  <c r="AC43" i="107"/>
  <c r="AO43" i="107"/>
  <c r="AQ43" i="107"/>
  <c r="AL43" i="107"/>
  <c r="AK43" i="107"/>
  <c r="E92" i="73"/>
  <c r="AN43" i="107"/>
  <c r="AD42" i="107"/>
  <c r="AM42" i="107"/>
  <c r="AY44" i="107"/>
  <c r="H87" i="73"/>
  <c r="Y86" i="73"/>
  <c r="I86" i="73"/>
  <c r="J86" i="73"/>
  <c r="AK10" i="113"/>
  <c r="V92" i="73"/>
  <c r="AS43" i="107"/>
  <c r="AM41" i="107"/>
  <c r="AD41" i="107"/>
  <c r="AQ42" i="107"/>
  <c r="AN42" i="107"/>
  <c r="AL42" i="107"/>
  <c r="AK42" i="107"/>
  <c r="E91" i="73"/>
  <c r="AO42" i="107"/>
  <c r="AC42" i="107"/>
  <c r="AP41" i="107"/>
  <c r="Y87" i="73"/>
  <c r="I87" i="73"/>
  <c r="J87" i="73"/>
  <c r="H88" i="73"/>
  <c r="AY43" i="107"/>
  <c r="AE40" i="107"/>
  <c r="AH40" i="107"/>
  <c r="S39" i="107"/>
  <c r="AP42" i="107"/>
  <c r="S38" i="107"/>
  <c r="AE39" i="107"/>
  <c r="AH39" i="107"/>
  <c r="AD40" i="107"/>
  <c r="V91" i="73"/>
  <c r="AK9" i="113"/>
  <c r="AS42" i="107"/>
  <c r="AY42" i="107"/>
  <c r="I88" i="73"/>
  <c r="J88" i="73"/>
  <c r="Y88" i="73"/>
  <c r="H89" i="73"/>
  <c r="AC41" i="107"/>
  <c r="AL41" i="107"/>
  <c r="AK41" i="107"/>
  <c r="E90" i="73"/>
  <c r="AN41" i="107"/>
  <c r="AO41" i="107"/>
  <c r="AQ41" i="107"/>
  <c r="V90" i="73"/>
  <c r="AK8" i="113"/>
  <c r="AL40" i="107"/>
  <c r="AC40" i="107"/>
  <c r="AN40" i="107"/>
  <c r="AQ40" i="107"/>
  <c r="AO40" i="107"/>
  <c r="AP39" i="107"/>
  <c r="AP40" i="107"/>
  <c r="AD39" i="107"/>
  <c r="AM39" i="107"/>
  <c r="AY41" i="107"/>
  <c r="H90" i="73"/>
  <c r="Y89" i="73"/>
  <c r="I89" i="73"/>
  <c r="J89" i="73"/>
  <c r="AS41" i="107"/>
  <c r="AM40" i="107"/>
  <c r="S37" i="107"/>
  <c r="AH38" i="107"/>
  <c r="AE38" i="107"/>
  <c r="AD38" i="107"/>
  <c r="AM38" i="107"/>
  <c r="AK40" i="107"/>
  <c r="E89" i="73"/>
  <c r="AE37" i="107"/>
  <c r="AH37" i="107"/>
  <c r="S36" i="107"/>
  <c r="AQ39" i="107"/>
  <c r="AL39" i="107"/>
  <c r="AO39" i="107"/>
  <c r="AN39" i="107"/>
  <c r="AC39" i="107"/>
  <c r="I90" i="73"/>
  <c r="J90" i="73"/>
  <c r="H91" i="73"/>
  <c r="Y90" i="73"/>
  <c r="AS40" i="107"/>
  <c r="AY40" i="107"/>
  <c r="AH36" i="107"/>
  <c r="S35" i="107"/>
  <c r="AE36" i="107"/>
  <c r="H92" i="73"/>
  <c r="I91" i="73"/>
  <c r="J91" i="73"/>
  <c r="Y91" i="73"/>
  <c r="AP37" i="107"/>
  <c r="AK39" i="107"/>
  <c r="AD37" i="107"/>
  <c r="AM37" i="107"/>
  <c r="AN38" i="107"/>
  <c r="AL38" i="107"/>
  <c r="AC38" i="107"/>
  <c r="AO38" i="107"/>
  <c r="AQ38" i="107"/>
  <c r="AK7" i="113"/>
  <c r="V89" i="73"/>
  <c r="AP38" i="107"/>
  <c r="AD36" i="107"/>
  <c r="AM36" i="107"/>
  <c r="AH35" i="107"/>
  <c r="S34" i="107"/>
  <c r="AE35" i="107"/>
  <c r="AC37" i="107"/>
  <c r="AO37" i="107"/>
  <c r="AQ37" i="107"/>
  <c r="AN37" i="107"/>
  <c r="AL37" i="107"/>
  <c r="AP36" i="107"/>
  <c r="AK38" i="107"/>
  <c r="E87" i="73"/>
  <c r="E88" i="73"/>
  <c r="AS39" i="107"/>
  <c r="H93" i="73"/>
  <c r="Y92" i="73"/>
  <c r="I92" i="73"/>
  <c r="J92" i="73"/>
  <c r="AY39" i="107"/>
  <c r="AK6" i="113"/>
  <c r="V88" i="73"/>
  <c r="AK5" i="113"/>
  <c r="V87" i="73"/>
  <c r="AS38" i="107"/>
  <c r="AC36" i="107"/>
  <c r="AQ36" i="107"/>
  <c r="AL36" i="107"/>
  <c r="AK36" i="107"/>
  <c r="E85" i="73"/>
  <c r="AO36" i="107"/>
  <c r="AN36" i="107"/>
  <c r="AP35" i="107"/>
  <c r="AK37" i="107"/>
  <c r="Y93" i="73"/>
  <c r="I93" i="73"/>
  <c r="J93" i="73"/>
  <c r="H94" i="73"/>
  <c r="AY37" i="107"/>
  <c r="AD35" i="107"/>
  <c r="AM35" i="107"/>
  <c r="AY38" i="107"/>
  <c r="AH34" i="107"/>
  <c r="S33" i="107"/>
  <c r="AE34" i="107"/>
  <c r="AS36" i="107"/>
  <c r="AK3" i="113"/>
  <c r="V85" i="73"/>
  <c r="AD34" i="107"/>
  <c r="AM34" i="107"/>
  <c r="S32" i="107"/>
  <c r="AH33" i="107"/>
  <c r="AE33" i="107"/>
  <c r="AC35" i="107"/>
  <c r="AL35" i="107"/>
  <c r="AQ35" i="107"/>
  <c r="AO35" i="107"/>
  <c r="AN35" i="107"/>
  <c r="AY36" i="107"/>
  <c r="I94" i="73"/>
  <c r="J94" i="73"/>
  <c r="H95" i="73"/>
  <c r="Y94" i="73"/>
  <c r="AP34" i="107"/>
  <c r="E86" i="73"/>
  <c r="AS37" i="107"/>
  <c r="AK4" i="113"/>
  <c r="V86" i="73"/>
  <c r="AK35" i="107"/>
  <c r="S31" i="107"/>
  <c r="AE32" i="107"/>
  <c r="AH32" i="107"/>
  <c r="AP33" i="107"/>
  <c r="H96" i="73"/>
  <c r="Y95" i="73"/>
  <c r="I95" i="73"/>
  <c r="J95" i="73"/>
  <c r="AD33" i="107"/>
  <c r="AN34" i="107"/>
  <c r="AL34" i="107"/>
  <c r="AK34" i="107"/>
  <c r="E83" i="73"/>
  <c r="V83" i="73"/>
  <c r="AQ34" i="107"/>
  <c r="AO34" i="107"/>
  <c r="AC34" i="107"/>
  <c r="AY34" i="107"/>
  <c r="E84" i="73"/>
  <c r="V84" i="73"/>
  <c r="AS35" i="107"/>
  <c r="S30" i="107"/>
  <c r="AE31" i="107"/>
  <c r="AH31" i="107"/>
  <c r="AC33" i="107"/>
  <c r="AQ33" i="107"/>
  <c r="AN33" i="107"/>
  <c r="AO33" i="107"/>
  <c r="AL33" i="107"/>
  <c r="AK33" i="107"/>
  <c r="E82" i="73"/>
  <c r="V82" i="73"/>
  <c r="Y96" i="73"/>
  <c r="H97" i="73"/>
  <c r="I96" i="73"/>
  <c r="J96" i="73"/>
  <c r="AS34" i="107"/>
  <c r="AM33" i="107"/>
  <c r="AY35" i="107"/>
  <c r="AD32" i="107"/>
  <c r="AE30" i="107"/>
  <c r="S29" i="107"/>
  <c r="AH30" i="107"/>
  <c r="AP31" i="107"/>
  <c r="AC32" i="107"/>
  <c r="AQ32" i="107"/>
  <c r="AL32" i="107"/>
  <c r="AO32" i="107"/>
  <c r="AN32" i="107"/>
  <c r="AP32" i="107"/>
  <c r="AS33" i="107"/>
  <c r="Y97" i="73"/>
  <c r="I97" i="73"/>
  <c r="J97" i="73"/>
  <c r="H98" i="73"/>
  <c r="AY33" i="107"/>
  <c r="AM32" i="107"/>
  <c r="AD31" i="107"/>
  <c r="AM31" i="107"/>
  <c r="AK32" i="107"/>
  <c r="E81" i="73"/>
  <c r="V81" i="73"/>
  <c r="Y98" i="73"/>
  <c r="I98" i="73"/>
  <c r="J98" i="73"/>
  <c r="H99" i="73"/>
  <c r="S28" i="107"/>
  <c r="AH29" i="107"/>
  <c r="AE29" i="107"/>
  <c r="AC31" i="107"/>
  <c r="AN31" i="107"/>
  <c r="AO31" i="107"/>
  <c r="AQ31" i="107"/>
  <c r="AL31" i="107"/>
  <c r="AY32" i="107"/>
  <c r="AD30" i="107"/>
  <c r="AE28" i="107"/>
  <c r="AH28" i="107"/>
  <c r="S27" i="107"/>
  <c r="AY31" i="107"/>
  <c r="AK31" i="107"/>
  <c r="AL30" i="107"/>
  <c r="AN30" i="107"/>
  <c r="AO30" i="107"/>
  <c r="AC30" i="107"/>
  <c r="AQ30" i="107"/>
  <c r="AP30" i="107"/>
  <c r="AS32" i="107"/>
  <c r="AM30" i="107"/>
  <c r="AD29" i="107"/>
  <c r="AM29" i="107"/>
  <c r="I99" i="73"/>
  <c r="J99" i="73"/>
  <c r="Y99" i="73"/>
  <c r="H100" i="73"/>
  <c r="H101" i="73"/>
  <c r="Y101" i="73"/>
  <c r="N21" i="77"/>
  <c r="I101" i="73"/>
  <c r="J101" i="73"/>
  <c r="M21" i="77"/>
  <c r="AK30" i="107"/>
  <c r="E79" i="73"/>
  <c r="V79" i="73"/>
  <c r="AH27" i="107"/>
  <c r="S26" i="107"/>
  <c r="AE27" i="107"/>
  <c r="E80" i="73"/>
  <c r="V80" i="73"/>
  <c r="AS31" i="107"/>
  <c r="AQ29" i="107"/>
  <c r="AO29" i="107"/>
  <c r="AL29" i="107"/>
  <c r="AN29" i="107"/>
  <c r="AC29" i="107"/>
  <c r="AP29" i="107"/>
  <c r="AD28" i="107"/>
  <c r="M24" i="77"/>
  <c r="D24" i="77"/>
  <c r="D23" i="77"/>
  <c r="M22" i="77"/>
  <c r="N22" i="77"/>
  <c r="E24" i="77"/>
  <c r="E23" i="77"/>
  <c r="N24" i="77"/>
  <c r="AS29" i="107"/>
  <c r="AS30" i="107"/>
  <c r="AK29" i="107"/>
  <c r="E78" i="73"/>
  <c r="V78" i="73"/>
  <c r="AC28" i="107"/>
  <c r="AN28" i="107"/>
  <c r="AO28" i="107"/>
  <c r="AQ28" i="107"/>
  <c r="AL28" i="107"/>
  <c r="AY29" i="107"/>
  <c r="AD27" i="107"/>
  <c r="AP28" i="107"/>
  <c r="AH26" i="107"/>
  <c r="S25" i="107"/>
  <c r="AE26" i="107"/>
  <c r="AM28" i="107"/>
  <c r="AY30" i="107"/>
  <c r="AQ27" i="107"/>
  <c r="AC27" i="107"/>
  <c r="AL27" i="107"/>
  <c r="AO27" i="107"/>
  <c r="AN27" i="107"/>
  <c r="AY28" i="107"/>
  <c r="AP27" i="107"/>
  <c r="AS28" i="107"/>
  <c r="AK28" i="107"/>
  <c r="E77" i="73"/>
  <c r="V77" i="73"/>
  <c r="P26" i="77"/>
  <c r="H23" i="77"/>
  <c r="E22" i="77"/>
  <c r="D25" i="77"/>
  <c r="D30" i="77"/>
  <c r="AH25" i="107"/>
  <c r="AE25" i="107"/>
  <c r="S24" i="107"/>
  <c r="AD26" i="107"/>
  <c r="AM26" i="107"/>
  <c r="AM27" i="107"/>
  <c r="E30" i="77"/>
  <c r="E25" i="77"/>
  <c r="D22" i="77"/>
  <c r="O26" i="77"/>
  <c r="G23" i="77"/>
  <c r="AK27" i="107"/>
  <c r="E76" i="73"/>
  <c r="V76" i="73"/>
  <c r="AD25" i="107"/>
  <c r="H30" i="77"/>
  <c r="H25" i="77"/>
  <c r="H24" i="77"/>
  <c r="G30" i="77"/>
  <c r="G25" i="77"/>
  <c r="G24" i="77"/>
  <c r="AH24" i="107"/>
  <c r="AE24" i="107"/>
  <c r="S23" i="107"/>
  <c r="AS27" i="107"/>
  <c r="AO26" i="107"/>
  <c r="AL26" i="107"/>
  <c r="AQ26" i="107"/>
  <c r="AC26" i="107"/>
  <c r="AN26" i="107"/>
  <c r="AP25" i="107"/>
  <c r="AP26" i="107"/>
  <c r="AY27" i="107"/>
  <c r="AO25" i="107"/>
  <c r="AN25" i="107"/>
  <c r="AC25" i="107"/>
  <c r="AQ25" i="107"/>
  <c r="AL25" i="107"/>
  <c r="AK26" i="107"/>
  <c r="E75" i="73"/>
  <c r="V75" i="73"/>
  <c r="AM24" i="107"/>
  <c r="AD24" i="107"/>
  <c r="AP24" i="107"/>
  <c r="AM25" i="107"/>
  <c r="AE23" i="107"/>
  <c r="AH23" i="107"/>
  <c r="S22" i="107"/>
  <c r="S21" i="107"/>
  <c r="AE22" i="107"/>
  <c r="AH22" i="107"/>
  <c r="AP23" i="107"/>
  <c r="AY26" i="107"/>
  <c r="AS26" i="107"/>
  <c r="AD23" i="107"/>
  <c r="AM23" i="107"/>
  <c r="AO24" i="107"/>
  <c r="AN24" i="107"/>
  <c r="AQ24" i="107"/>
  <c r="AL24" i="107"/>
  <c r="AC24" i="107"/>
  <c r="AK25" i="107"/>
  <c r="AD22" i="107"/>
  <c r="AP22" i="107"/>
  <c r="AM22" i="107"/>
  <c r="E74" i="73"/>
  <c r="V74" i="73"/>
  <c r="AS25" i="107"/>
  <c r="AK24" i="107"/>
  <c r="AC23" i="107"/>
  <c r="AQ23" i="107"/>
  <c r="AL23" i="107"/>
  <c r="AK23" i="107"/>
  <c r="E72" i="73"/>
  <c r="V72" i="73"/>
  <c r="AO23" i="107"/>
  <c r="AN23" i="107"/>
  <c r="AY25" i="107"/>
  <c r="S20" i="107"/>
  <c r="AE21" i="107"/>
  <c r="AH21" i="107"/>
  <c r="AS23" i="107"/>
  <c r="AE20" i="107"/>
  <c r="AH20" i="107"/>
  <c r="S19" i="107"/>
  <c r="AD21" i="107"/>
  <c r="E73" i="73"/>
  <c r="V73" i="73"/>
  <c r="AS24" i="107"/>
  <c r="AO22" i="107"/>
  <c r="AC22" i="107"/>
  <c r="AL22" i="107"/>
  <c r="AK22" i="107"/>
  <c r="E71" i="73"/>
  <c r="V71" i="73"/>
  <c r="AN22" i="107"/>
  <c r="AQ22" i="107"/>
  <c r="AY23" i="107"/>
  <c r="AY24" i="107"/>
  <c r="AO21" i="107"/>
  <c r="AN21" i="107"/>
  <c r="AL21" i="107"/>
  <c r="AC21" i="107"/>
  <c r="AQ21" i="107"/>
  <c r="AP21" i="107"/>
  <c r="AD20" i="107"/>
  <c r="AM21" i="107"/>
  <c r="AY22" i="107"/>
  <c r="S18" i="107"/>
  <c r="AE19" i="107"/>
  <c r="AH19" i="107"/>
  <c r="AS22" i="107"/>
  <c r="S17" i="107"/>
  <c r="AH18" i="107"/>
  <c r="AE18" i="107"/>
  <c r="AO20" i="107"/>
  <c r="AC20" i="107"/>
  <c r="AL20" i="107"/>
  <c r="AQ20" i="107"/>
  <c r="AN20" i="107"/>
  <c r="AK21" i="107"/>
  <c r="E70" i="73"/>
  <c r="V70" i="73"/>
  <c r="AP19" i="107"/>
  <c r="AP20" i="107"/>
  <c r="AD19" i="107"/>
  <c r="AM19" i="107"/>
  <c r="AM20" i="107"/>
  <c r="AD18" i="107"/>
  <c r="AM18" i="107"/>
  <c r="AC19" i="107"/>
  <c r="AQ19" i="107"/>
  <c r="AO19" i="107"/>
  <c r="AL19" i="107"/>
  <c r="AK19" i="107"/>
  <c r="E68" i="73"/>
  <c r="V68" i="73"/>
  <c r="AN19" i="107"/>
  <c r="AS21" i="107"/>
  <c r="AP18" i="107"/>
  <c r="AK20" i="107"/>
  <c r="E69" i="73"/>
  <c r="V69" i="73"/>
  <c r="AY21" i="107"/>
  <c r="AH17" i="107"/>
  <c r="AE17" i="107"/>
  <c r="S16" i="107"/>
  <c r="AD17" i="107"/>
  <c r="AM17" i="107"/>
  <c r="AY20" i="107"/>
  <c r="AL18" i="107"/>
  <c r="AQ18" i="107"/>
  <c r="AO18" i="107"/>
  <c r="AC18" i="107"/>
  <c r="AN18" i="107"/>
  <c r="S15" i="107"/>
  <c r="AE16" i="107"/>
  <c r="AH16" i="107"/>
  <c r="AS20" i="107"/>
  <c r="AY19" i="107"/>
  <c r="AS19" i="107"/>
  <c r="AO17" i="107"/>
  <c r="AQ17" i="107"/>
  <c r="AN17" i="107"/>
  <c r="AL17" i="107"/>
  <c r="AC17" i="107"/>
  <c r="AD16" i="107"/>
  <c r="AM16" i="107"/>
  <c r="AH15" i="107"/>
  <c r="S14" i="107"/>
  <c r="AE15" i="107"/>
  <c r="AK18" i="107"/>
  <c r="AP17" i="107"/>
  <c r="E67" i="73"/>
  <c r="V67" i="73"/>
  <c r="AS18" i="107"/>
  <c r="AY17" i="107"/>
  <c r="AD15" i="107"/>
  <c r="AO16" i="107"/>
  <c r="AL16" i="107"/>
  <c r="AQ16" i="107"/>
  <c r="AN16" i="107"/>
  <c r="AC16" i="107"/>
  <c r="AS17" i="107"/>
  <c r="S13" i="107"/>
  <c r="AE14" i="107"/>
  <c r="AH14" i="107"/>
  <c r="AP16" i="107"/>
  <c r="AP15" i="107"/>
  <c r="AK17" i="107"/>
  <c r="E66" i="73"/>
  <c r="V66" i="73"/>
  <c r="AY18" i="107"/>
  <c r="AH13" i="107"/>
  <c r="AE13" i="107"/>
  <c r="S12" i="107"/>
  <c r="AQ15" i="107"/>
  <c r="AL15" i="107"/>
  <c r="AO15" i="107"/>
  <c r="AC15" i="107"/>
  <c r="AN15" i="107"/>
  <c r="AK16" i="107"/>
  <c r="E65" i="73"/>
  <c r="V65" i="73"/>
  <c r="AS16" i="107"/>
  <c r="AP14" i="107"/>
  <c r="AD14" i="107"/>
  <c r="AM14" i="107"/>
  <c r="AY16" i="107"/>
  <c r="AM15" i="107"/>
  <c r="AD13" i="107"/>
  <c r="AM13" i="107"/>
  <c r="AP13" i="107"/>
  <c r="S11" i="107"/>
  <c r="AE12" i="107"/>
  <c r="AH12" i="107"/>
  <c r="AK15" i="107"/>
  <c r="E64" i="73"/>
  <c r="V64" i="73"/>
  <c r="AC14" i="107"/>
  <c r="AN14" i="107"/>
  <c r="AQ14" i="107"/>
  <c r="AO14" i="107"/>
  <c r="AL14" i="107"/>
  <c r="AY15" i="107"/>
  <c r="AD12" i="107"/>
  <c r="AK14" i="107"/>
  <c r="S10" i="107"/>
  <c r="AH11" i="107"/>
  <c r="AE11" i="107"/>
  <c r="AL13" i="107"/>
  <c r="AQ13" i="107"/>
  <c r="AN13" i="107"/>
  <c r="AO13" i="107"/>
  <c r="AC13" i="107"/>
  <c r="AY14" i="107"/>
  <c r="AS15" i="107"/>
  <c r="AO12" i="107"/>
  <c r="AN12" i="107"/>
  <c r="AQ12" i="107"/>
  <c r="AC12" i="107"/>
  <c r="AL12" i="107"/>
  <c r="AM12" i="107"/>
  <c r="AD11" i="107"/>
  <c r="AM11" i="107"/>
  <c r="S9" i="107"/>
  <c r="AH10" i="107"/>
  <c r="AE10" i="107"/>
  <c r="AK13" i="107"/>
  <c r="E63" i="73"/>
  <c r="V63" i="73"/>
  <c r="AS14" i="107"/>
  <c r="AP12" i="107"/>
  <c r="AH9" i="107"/>
  <c r="AE9" i="107"/>
  <c r="S8" i="107"/>
  <c r="AO11" i="107"/>
  <c r="AL11" i="107"/>
  <c r="AN11" i="107"/>
  <c r="AC11" i="107"/>
  <c r="AQ11" i="107"/>
  <c r="E62" i="73"/>
  <c r="V62" i="73"/>
  <c r="AS13" i="107"/>
  <c r="AP11" i="107"/>
  <c r="AD10" i="107"/>
  <c r="AM10" i="107"/>
  <c r="AY13" i="107"/>
  <c r="AK12" i="107"/>
  <c r="E61" i="73"/>
  <c r="AD9" i="107"/>
  <c r="AM9" i="107"/>
  <c r="AS12" i="107"/>
  <c r="AY12" i="107"/>
  <c r="AN10" i="107"/>
  <c r="AQ10" i="107"/>
  <c r="AO10" i="107"/>
  <c r="AL10" i="107"/>
  <c r="AC10" i="107"/>
  <c r="AK11" i="107"/>
  <c r="E60" i="73"/>
  <c r="AE8" i="107"/>
  <c r="S7" i="107"/>
  <c r="AH8" i="107"/>
  <c r="AP10" i="107"/>
  <c r="S6" i="107"/>
  <c r="AE7" i="107"/>
  <c r="AH7" i="107"/>
  <c r="AD8" i="107"/>
  <c r="AK10" i="107"/>
  <c r="E59" i="73"/>
  <c r="AY11" i="107"/>
  <c r="AO9" i="107"/>
  <c r="AN9" i="107"/>
  <c r="AQ9" i="107"/>
  <c r="AL9" i="107"/>
  <c r="AC9" i="107"/>
  <c r="AS11" i="107"/>
  <c r="AP9" i="107"/>
  <c r="AD7" i="107"/>
  <c r="AM7" i="107"/>
  <c r="AS10" i="107"/>
  <c r="AQ8" i="107"/>
  <c r="AC8" i="107"/>
  <c r="AO8" i="107"/>
  <c r="AN8" i="107"/>
  <c r="AL8" i="107"/>
  <c r="AM8" i="107"/>
  <c r="AE6" i="107"/>
  <c r="S5" i="107"/>
  <c r="AH6" i="107"/>
  <c r="AP7" i="107"/>
  <c r="AK9" i="107"/>
  <c r="E58" i="73"/>
  <c r="AY10" i="107"/>
  <c r="AP8" i="107"/>
  <c r="AD6" i="107"/>
  <c r="AM6" i="107"/>
  <c r="AH5" i="107"/>
  <c r="AE5" i="107"/>
  <c r="S4" i="107"/>
  <c r="AY9" i="107"/>
  <c r="AS9" i="107"/>
  <c r="AP6" i="107"/>
  <c r="AK8" i="107"/>
  <c r="E57" i="73"/>
  <c r="AN7" i="107"/>
  <c r="AQ7" i="107"/>
  <c r="AC7" i="107"/>
  <c r="AL7" i="107"/>
  <c r="AK7" i="107"/>
  <c r="E56" i="73"/>
  <c r="AO7" i="107"/>
  <c r="AP5" i="107"/>
  <c r="AY8" i="107"/>
  <c r="AS7" i="107"/>
  <c r="AE4" i="107"/>
  <c r="S3" i="107"/>
  <c r="AH4" i="107"/>
  <c r="AY7" i="107"/>
  <c r="AS8" i="107"/>
  <c r="AD5" i="107"/>
  <c r="AM5" i="107"/>
  <c r="AQ6" i="107"/>
  <c r="AC6" i="107"/>
  <c r="AO6" i="107"/>
  <c r="AN6" i="107"/>
  <c r="AL6" i="107"/>
  <c r="AK6" i="107"/>
  <c r="E55" i="73"/>
  <c r="AY6" i="107"/>
  <c r="AC5" i="107"/>
  <c r="AN5" i="107"/>
  <c r="AL5" i="107"/>
  <c r="AQ5" i="107"/>
  <c r="AO5" i="107"/>
  <c r="AH3" i="107"/>
  <c r="AE3" i="107"/>
  <c r="AD4" i="107"/>
  <c r="AP4" i="107"/>
  <c r="AS6" i="107"/>
  <c r="AQ4" i="107"/>
  <c r="AN4" i="107"/>
  <c r="AO4" i="107"/>
  <c r="AL4" i="107"/>
  <c r="AC4" i="107"/>
  <c r="AM4" i="107"/>
  <c r="AD3" i="107"/>
  <c r="AK5" i="107"/>
  <c r="AY5" i="107"/>
  <c r="AC3" i="107"/>
  <c r="AO3" i="107"/>
  <c r="AL3" i="107"/>
  <c r="AK3" i="107"/>
  <c r="E52" i="73"/>
  <c r="AQ3" i="107"/>
  <c r="AN3" i="107"/>
  <c r="AP3" i="107"/>
  <c r="E54" i="73"/>
  <c r="AS5" i="107"/>
  <c r="AM3" i="107"/>
  <c r="AK4" i="107"/>
  <c r="E53" i="73"/>
  <c r="AY4" i="107"/>
  <c r="AS3" i="107"/>
  <c r="AY3" i="107"/>
  <c r="AS4" i="107"/>
</calcChain>
</file>

<file path=xl/comments1.xml><?xml version="1.0" encoding="utf-8"?>
<comments xmlns="http://schemas.openxmlformats.org/spreadsheetml/2006/main">
  <authors>
    <author>Gabriel Zucman</author>
  </authors>
  <commentList>
    <comment ref="I2" authorId="0">
      <text>
        <r>
          <rPr>
            <b/>
            <sz val="9"/>
            <color indexed="81"/>
            <rFont val="Arial"/>
            <family val="2"/>
          </rPr>
          <t>Gabriel Zucman:</t>
        </r>
        <r>
          <rPr>
            <sz val="9"/>
            <color indexed="81"/>
            <rFont val="Arial"/>
            <family val="2"/>
          </rPr>
          <t xml:space="preserve">
Source: NIPA Fixed Assets Table 2.1, line 1 "private fixed assets" (includes equipment + structure + IP)</t>
        </r>
      </text>
    </comment>
  </commentList>
</comments>
</file>

<file path=xl/sharedStrings.xml><?xml version="1.0" encoding="utf-8"?>
<sst xmlns="http://schemas.openxmlformats.org/spreadsheetml/2006/main" count="755" uniqueCount="447">
  <si>
    <t>Top 1%</t>
  </si>
  <si>
    <t>Housing (net of morgages)</t>
  </si>
  <si>
    <t>Sole proprietorships and partnerships</t>
  </si>
  <si>
    <t>Currency, deposits and bonds</t>
  </si>
  <si>
    <t>Pensions</t>
  </si>
  <si>
    <t>Equities</t>
  </si>
  <si>
    <t>Household wealth as a fraction of national income</t>
  </si>
  <si>
    <t>Top 10% SCF</t>
  </si>
  <si>
    <t>Top 1% estates</t>
  </si>
  <si>
    <t>Top 1% SCF</t>
  </si>
  <si>
    <t>Top .00025% Forbes</t>
  </si>
  <si>
    <t>Housing</t>
  </si>
  <si>
    <t>Income Shares</t>
  </si>
  <si>
    <t xml:space="preserve">Top 0.1% </t>
  </si>
  <si>
    <t>Top 0.1% estates</t>
  </si>
  <si>
    <t>Top 0.1% SCF</t>
  </si>
  <si>
    <t>SCF data (fractiles defined relative to households)</t>
  </si>
  <si>
    <t>SCF data (fractiles defined relative to tax units)</t>
  </si>
  <si>
    <t>Top 0.1% SCF (adjusted)</t>
  </si>
  <si>
    <t>Source: Appendix Tables C3 and C4 and C4b</t>
  </si>
  <si>
    <t>Comparison of top 0.1% capital income share (including KG)</t>
  </si>
  <si>
    <t>Income tax</t>
  </si>
  <si>
    <t>Weighed estates</t>
  </si>
  <si>
    <t>Source: Appendix Table C2</t>
  </si>
  <si>
    <t>Source: Appendix Table C8</t>
  </si>
  <si>
    <t>Other estimates: wealth</t>
  </si>
  <si>
    <t>Other estimates: capital income</t>
  </si>
  <si>
    <r>
      <t>Capital Income Shares</t>
    </r>
    <r>
      <rPr>
        <sz val="12"/>
        <rFont val="Arial"/>
      </rPr>
      <t xml:space="preserve"> including KG</t>
    </r>
  </si>
  <si>
    <t>Capital Income Shares excluding KG</t>
  </si>
  <si>
    <t>Passive capital income</t>
  </si>
  <si>
    <t>Comparison of top 0.1% capital income share (excluding KG)</t>
  </si>
  <si>
    <t>Comparison of top 0.1% passive capital income share (dividends + interest + positive rents + )</t>
  </si>
  <si>
    <t>Total</t>
  </si>
  <si>
    <t>Total capital income in national income</t>
  </si>
  <si>
    <t>Book value of private wealth (% NI)</t>
  </si>
  <si>
    <t>Book value of private wealth (year-end, $bn)</t>
  </si>
  <si>
    <t>Notes: simulations created with micro-level Forbes 400 data and STATA program /Dropbox/bookwebsite/wealthtaxsim/forbes400/forbes400tax.do</t>
  </si>
  <si>
    <t>Assumes zero evasion rate</t>
  </si>
  <si>
    <t>Bernie Sanders wealth tax (for married) is as of April 2019 with rates 1,2,3,4,5,6,7,8% applying above $32m,$50m,$250m,$500m,$1bn, $5bn, $10bn</t>
  </si>
  <si>
    <t>Moderate wealth tax is the Warren wealth tax as of Jan 2019 with rates 2, 3% applying above $50m, $1bn</t>
  </si>
  <si>
    <t>Radical wealth tax is the tax with rate 2% above $50m and 10% above $1bn. It is the rate that approximately maximizes tax revenue from the Forbes 400 (had the tax been in place since 1982).</t>
  </si>
  <si>
    <t>Forbes 400 wealth share</t>
  </si>
  <si>
    <t>Forbes 400 wealth share with Warren Tax</t>
  </si>
  <si>
    <t>Forbes 400 wealth share with Bernie Sanders Tax</t>
  </si>
  <si>
    <t>Forbes 400 wealth share with radical Tax (Warren with 10% above $1bn instead of 3%)</t>
  </si>
  <si>
    <t>name</t>
  </si>
  <si>
    <t>Jeff Bezos</t>
  </si>
  <si>
    <t>Bill Gates</t>
  </si>
  <si>
    <t>Warren Buffett</t>
  </si>
  <si>
    <t>Mark Zuckerberg</t>
  </si>
  <si>
    <t>Larry Ellison</t>
  </si>
  <si>
    <t>Larry Page</t>
  </si>
  <si>
    <t>David Koch</t>
  </si>
  <si>
    <t>Charles Koch</t>
  </si>
  <si>
    <t>Sergey Brin</t>
  </si>
  <si>
    <t>Michael Bloomberg</t>
  </si>
  <si>
    <t>Jim Walton</t>
  </si>
  <si>
    <t>S Walton</t>
  </si>
  <si>
    <t>Alice Walton</t>
  </si>
  <si>
    <t>Steve Ballmer</t>
  </si>
  <si>
    <t>Sheldon Adelson</t>
  </si>
  <si>
    <t>Philip Knight</t>
  </si>
  <si>
    <t>Michael Dell</t>
  </si>
  <si>
    <t>John Mars</t>
  </si>
  <si>
    <t>Jacqueline Mars</t>
  </si>
  <si>
    <t>Laurene Powell Jobs</t>
  </si>
  <si>
    <t>Percent of national income</t>
  </si>
  <si>
    <t>Total net worth</t>
  </si>
  <si>
    <t xml:space="preserve">  Assets</t>
  </si>
  <si>
    <t>Equities (direct holding)</t>
  </si>
  <si>
    <t>Fixed income assets</t>
  </si>
  <si>
    <t>Business Assets</t>
  </si>
  <si>
    <t>Pensions and Insurance</t>
  </si>
  <si>
    <t xml:space="preserve">Mortgages </t>
  </si>
  <si>
    <t>Other</t>
  </si>
  <si>
    <t>Student loans</t>
  </si>
  <si>
    <t>Percent of total net worth</t>
  </si>
  <si>
    <t xml:space="preserve">    Publicly listed</t>
  </si>
  <si>
    <t xml:space="preserve">    Privately listed</t>
  </si>
  <si>
    <t xml:space="preserve">  Liabilities</t>
  </si>
  <si>
    <t xml:space="preserve">    Interest bearing</t>
  </si>
  <si>
    <t xml:space="preserve">    Deposits and currency</t>
  </si>
  <si>
    <t xml:space="preserve">    DB and DC pensions</t>
  </si>
  <si>
    <t xml:space="preserve">    IRAs</t>
  </si>
  <si>
    <t xml:space="preserve">    Life insurance</t>
  </si>
  <si>
    <t>Other consumer credit</t>
  </si>
  <si>
    <t>Amount    ($ trillion)</t>
  </si>
  <si>
    <t>Table 1: Aggregate Household Wealth and Its Composition, 2018</t>
  </si>
  <si>
    <r>
      <rPr>
        <u/>
        <sz val="14"/>
        <rFont val="Arial"/>
      </rPr>
      <t>Notes</t>
    </r>
    <r>
      <rPr>
        <sz val="14"/>
        <rFont val="Arial"/>
      </rPr>
      <t xml:space="preserve">: This table reports aggregate statistics on household wealth in 2018 (average over the 4 quarters). Housing and mortgages include both owner occupied and tenant occupied housing. Equities and fixed income assets exclude those held indirectly through pension and insurance funds. </t>
    </r>
    <r>
      <rPr>
        <u/>
        <sz val="14"/>
        <rFont val="Arial"/>
      </rPr>
      <t>Source</t>
    </r>
    <r>
      <rPr>
        <sz val="14"/>
        <rFont val="Arial"/>
      </rPr>
      <t>: Financial accounts of the United States. Reproduced in Piketty, Saez, and Zucman (2018), aggregate series appendix Table TB1 updated to 2018.</t>
    </r>
  </si>
  <si>
    <t>Top .1% wealth shares</t>
  </si>
  <si>
    <t>Capitalization (SZ updated by PSZ)</t>
  </si>
  <si>
    <t>SCF+Forbes (tax units)</t>
  </si>
  <si>
    <t>Capitalization revised</t>
  </si>
  <si>
    <t>Bottom 90% wealth share</t>
  </si>
  <si>
    <t>K inc year t/Wealth 2007</t>
  </si>
  <si>
    <t xml:space="preserve">Revised capitalized incomes </t>
  </si>
  <si>
    <t>SCF+Forbes 400</t>
  </si>
  <si>
    <t>Estates with multiplier</t>
  </si>
  <si>
    <t>$50 million cut-off</t>
  </si>
  <si>
    <t>Strong enforcement: 15% evasion rate</t>
  </si>
  <si>
    <t>Weak enforcement: 50% evasion rate</t>
  </si>
  <si>
    <t>Capitalized incomes</t>
  </si>
  <si>
    <t>Memo: top 1% wealth share and Pareto coefficient</t>
  </si>
  <si>
    <t>Memo: top .1% wealth share and Pareto coefficient</t>
  </si>
  <si>
    <t>Memo: top .01% wealth share and Pareto coefficient</t>
  </si>
  <si>
    <t>Estate multiplier (raw)</t>
  </si>
  <si>
    <t>Capitalization (SZ updated by PSZ). Tax units.</t>
  </si>
  <si>
    <t>Estate multiplier (converted to tax unit families)</t>
  </si>
  <si>
    <t>Capitalization (SZ updated by PSZ). Individuals</t>
  </si>
  <si>
    <t>total wealth 2019</t>
  </si>
  <si>
    <t>total national income 2019</t>
  </si>
  <si>
    <t>Top 1% wealth share</t>
  </si>
  <si>
    <t>$10 million cut-off</t>
  </si>
  <si>
    <t>$50m+, number of families m, Pareto</t>
  </si>
  <si>
    <t>$10m+, number of families m, Pareto</t>
  </si>
  <si>
    <t>Threshold (2019 $ millions)</t>
  </si>
  <si>
    <t xml:space="preserve">  As a percent of aggregate wealth</t>
  </si>
  <si>
    <t xml:space="preserve">  As a percent of national income</t>
  </si>
  <si>
    <t xml:space="preserve">Top 1%   cut-off </t>
  </si>
  <si>
    <t>Top .1%   cut-off</t>
  </si>
  <si>
    <t>Top .01%   cut-off</t>
  </si>
  <si>
    <t>Base above threshold (2019 $ trillions)</t>
  </si>
  <si>
    <t>Calculations made on USDINA2019, hweal, tax units, program table2.do</t>
  </si>
  <si>
    <t>Calculations made by table2.do</t>
  </si>
  <si>
    <t>Top .01% wealth share</t>
  </si>
  <si>
    <t>Estate multiplier (tax units)</t>
  </si>
  <si>
    <t>Base reduction with tax evasion</t>
  </si>
  <si>
    <t>Table 2: Wealth Tax Base Estimates, 2019</t>
  </si>
  <si>
    <t>estate DB discount</t>
  </si>
  <si>
    <t>taxunits</t>
  </si>
  <si>
    <t>average wealth</t>
  </si>
  <si>
    <t>threshold (m)</t>
  </si>
  <si>
    <t>pareto b</t>
  </si>
  <si>
    <t>share</t>
  </si>
  <si>
    <t>share above thr</t>
  </si>
  <si>
    <t>pareto</t>
  </si>
  <si>
    <t>percentile</t>
  </si>
  <si>
    <t>pareto a</t>
  </si>
  <si>
    <t>Estate multiplier (smoothed)</t>
  </si>
  <si>
    <t>Estate multiplier (Chetty mortality)</t>
  </si>
  <si>
    <t>Mortality Chetty correction</t>
  </si>
  <si>
    <t>Forbes 400 wealth share with confiscatory Tax (Warren with 90% above $1bn instead of 3%)</t>
  </si>
  <si>
    <t>Million tax units</t>
  </si>
  <si>
    <t>Chetty et al. (2016) data time series</t>
  </si>
  <si>
    <t>Top 1% mortality rate / average mortality rate conditional on age, gender for ages in (40,63) [2014 pop weights]. Created by program mortality.do using Chetty et al. (2016) Table 15 data online</t>
  </si>
  <si>
    <t>age</t>
  </si>
  <si>
    <t>mortality differentials</t>
  </si>
  <si>
    <t>Kopczuk-Saez</t>
  </si>
  <si>
    <t>male</t>
  </si>
  <si>
    <t>P80-90</t>
  </si>
  <si>
    <t>P90-99</t>
  </si>
  <si>
    <t>diffks</t>
  </si>
  <si>
    <t>gnd</t>
  </si>
  <si>
    <t>new</t>
  </si>
  <si>
    <t>mortrate100</t>
  </si>
  <si>
    <t>mortrate80_89</t>
  </si>
  <si>
    <t>mortrate90_99</t>
  </si>
  <si>
    <t>mortrate</t>
  </si>
  <si>
    <t>count100</t>
  </si>
  <si>
    <t>diff80_89</t>
  </si>
  <si>
    <t>diff90_99</t>
  </si>
  <si>
    <t>diff100</t>
  </si>
  <si>
    <t>M</t>
  </si>
  <si>
    <t>Estate tax implied evasion: 33%</t>
  </si>
  <si>
    <r>
      <rPr>
        <u/>
        <sz val="14"/>
        <rFont val="Arial"/>
      </rPr>
      <t>Notes</t>
    </r>
    <r>
      <rPr>
        <sz val="14"/>
        <rFont val="Arial"/>
      </rPr>
      <t>: This table reports statistics on the wealth tax base above specific thresholds from various data sources. A 1% wealth tax above the threshold would therefore raise 1% of the amount reported (multiply by 12.0 to get the standard 10-year projection using standard growth assumptions). The unit is always the family tax unit not the individual adult (estate   multiplier individual based estimates are converted into family based estimates). For the percentiles thresholds (top 1%, top .1%, top .01%), percentiles are defined relative to the total number of family tax units in the economy (175m in 2019). The top 1% represents the top 1.75m families, etc. The statistics are reported assuming no tax evasion (over and beyond the raw source, estates estimates are lower primarily because of tax avoidance/evasion). Capitalized incomes and SCF statistics are for year 2016 extrapolated to 2019 (assuming no change in distribution). Estates are the average from years 2009-2012, corrected for differential mortality (from Chetty et al. 2016), converted to tax units, and extrapolated to 2019. The bottom rows show by how much the tax base would shrink if taxpayers can hide a fraction of their wealth (10% or 50%). We assume that tax evasion comes half and half from intensive and extensive margins. We assume that the percentile thresholds would be adjusted to always capture the same fraction of the population.  In contrast, the nominal thresholds ($10m and $50m) are not adjusted, explaining why the revenue loss is larger. The last row shows the implied estate tax evasion rate that would fully explain the gap between the tax base from the capitalized incomes estimates at the top and the tax base from the estate multiplier estimates at the bottom.</t>
    </r>
  </si>
  <si>
    <t>Compo</t>
  </si>
  <si>
    <t>Current tax rates with health insurance</t>
  </si>
  <si>
    <t xml:space="preserve">Current 2018 tax </t>
  </si>
  <si>
    <t>Current 2018 tax with Warren wealth tax (&amp; 15% avoidance)</t>
  </si>
  <si>
    <t>1962 tax</t>
  </si>
  <si>
    <t>Average tax rate</t>
  </si>
  <si>
    <t>Sales tax</t>
  </si>
  <si>
    <t>Income taxes</t>
  </si>
  <si>
    <t>Corporate &amp; property taxes</t>
  </si>
  <si>
    <t>Of which: corporate taxes + business property</t>
  </si>
  <si>
    <t>Of which: residential property taxes</t>
  </si>
  <si>
    <t>Estate tax</t>
  </si>
  <si>
    <t>Payroll taxes</t>
  </si>
  <si>
    <t>Health insurance</t>
  </si>
  <si>
    <t>Warren Wealth tax (with 15% avoidance)</t>
  </si>
  <si>
    <t>P0-10</t>
  </si>
  <si>
    <t>P10-20</t>
  </si>
  <si>
    <t>P20-30</t>
  </si>
  <si>
    <t>P30-40</t>
  </si>
  <si>
    <t>P40-50</t>
  </si>
  <si>
    <t>P50-60</t>
  </si>
  <si>
    <t>P60-70</t>
  </si>
  <si>
    <t>P70-80</t>
  </si>
  <si>
    <t>P90-95</t>
  </si>
  <si>
    <t>P95-99</t>
  </si>
  <si>
    <t>P99-99.9</t>
  </si>
  <si>
    <t>P99.9-99.99</t>
  </si>
  <si>
    <t>P99.99-top 400</t>
  </si>
  <si>
    <t>Top 400</t>
  </si>
  <si>
    <t>Source: Appendix Table C2 (1962), C8 (2018), and D1 (wealth tax)</t>
  </si>
  <si>
    <t>Pasted from Appendx Table D1 on July 20 (3% rate above 1bn)</t>
  </si>
  <si>
    <t>Calculating estate taxes on top .1% wealth holders in 1976 and 2016</t>
  </si>
  <si>
    <t># Returns Filed 1977 taxable</t>
  </si>
  <si>
    <t>Amount Gross 1977 taxable</t>
  </si>
  <si>
    <t># Returns Filed 1977 non taxable</t>
  </si>
  <si>
    <t>Amount Gross 1977 non  taxable</t>
  </si>
  <si>
    <t xml:space="preserve"># Returns Filed 1977 </t>
  </si>
  <si>
    <t>Amount Gross 1977</t>
  </si>
  <si>
    <t>Gross Estate ends</t>
  </si>
  <si>
    <t>Estate tax (after credits for state, foreign, gift taxes)</t>
  </si>
  <si>
    <t>Source is IRS estate tax returns for 1976</t>
  </si>
  <si>
    <t>Estate tax (before credits for state, foreign, gift taxes). Taxable+nontaxable</t>
  </si>
  <si>
    <t>adults</t>
  </si>
  <si>
    <t>wealth</t>
  </si>
  <si>
    <t>$1m+ (KS top .1% threshold)</t>
  </si>
  <si>
    <t>top .1% share</t>
  </si>
  <si>
    <t>Gross Estate (1977 filings = 1976 decedents)</t>
  </si>
  <si>
    <t>debt in top .1% is 9.5%</t>
  </si>
  <si>
    <t>multiplier</t>
  </si>
  <si>
    <t>2017 filings (2016 decedents)</t>
  </si>
  <si>
    <t># taxable returns</t>
  </si>
  <si>
    <t>gross estate</t>
  </si>
  <si>
    <t>state estate tax</t>
  </si>
  <si>
    <t>taxable estate</t>
  </si>
  <si>
    <t>All estates</t>
  </si>
  <si>
    <t>gift tax paid</t>
  </si>
  <si>
    <t>net estate tax</t>
  </si>
  <si>
    <t>total fed+state estate tax</t>
  </si>
  <si>
    <t>Top .1% wealth</t>
  </si>
  <si>
    <t>Total wealth</t>
  </si>
  <si>
    <t>Wealth top .1%</t>
  </si>
  <si>
    <t>fed estate tax/wealth</t>
  </si>
  <si>
    <t>So should be $1.11m (gross)</t>
  </si>
  <si>
    <t>fed+state estate tax</t>
  </si>
  <si>
    <t>totals (KS)</t>
  </si>
  <si>
    <t>share and totals (SZ)</t>
  </si>
  <si>
    <t>Notes: KS have higher top .1% wealth share in 1976 and higher total wealth than SZ</t>
  </si>
  <si>
    <t>State death taxes</t>
  </si>
  <si>
    <t>Fed estate tax after credits + state death taxes</t>
  </si>
  <si>
    <t>fed tax/wealth</t>
  </si>
  <si>
    <t>fed+state tax/wealth</t>
  </si>
  <si>
    <t>Threshold ($m)</t>
  </si>
  <si>
    <t>Base above threshold ($tr)</t>
  </si>
  <si>
    <t>Summers-Sarin '19 WaPo</t>
  </si>
  <si>
    <t>Tax base by source assuming no extra tax evasion (over and beyond what's already in the source). Tax assessed on family tax units.</t>
  </si>
  <si>
    <t>Estate tax implied evasion</t>
  </si>
  <si>
    <t>worth2018</t>
  </si>
  <si>
    <t>wortha2018_1</t>
  </si>
  <si>
    <t>wortha2018_2</t>
  </si>
  <si>
    <t>wortha2018_3</t>
  </si>
  <si>
    <t>Top Wealth Holder</t>
  </si>
  <si>
    <t>Total (top 15)</t>
  </si>
  <si>
    <t>Source</t>
  </si>
  <si>
    <t>Berkshire Hathaway</t>
  </si>
  <si>
    <t>Koch industries</t>
  </si>
  <si>
    <t>Microsoft (CEO)</t>
  </si>
  <si>
    <t>Amazon (founder)</t>
  </si>
  <si>
    <t>Microsoft (founder)</t>
  </si>
  <si>
    <t>Facebook (founder)</t>
  </si>
  <si>
    <t>Google (founder)</t>
  </si>
  <si>
    <t xml:space="preserve">Koch industries </t>
  </si>
  <si>
    <t>Bloomberg LP (founder)</t>
  </si>
  <si>
    <t>Walmart (heir)</t>
  </si>
  <si>
    <t>1. Jeff Bezos</t>
  </si>
  <si>
    <t>2. Bill Gates</t>
  </si>
  <si>
    <t>3. Warren Buffett</t>
  </si>
  <si>
    <t>4. Mark Zuckerberg</t>
  </si>
  <si>
    <t>5. Larry Ellison</t>
  </si>
  <si>
    <t>Oracle (founder)</t>
  </si>
  <si>
    <t>Las Vegas Sands (founder)</t>
  </si>
  <si>
    <t>6. Larry Page</t>
  </si>
  <si>
    <t>7. David Koch</t>
  </si>
  <si>
    <t>8. Charles Koch</t>
  </si>
  <si>
    <t>9. Sergey Brin</t>
  </si>
  <si>
    <t>10. Michael Bloomberg</t>
  </si>
  <si>
    <t>11. Jim Walton</t>
  </si>
  <si>
    <t>13. Alice Walton</t>
  </si>
  <si>
    <t>14. Steve Ballmer</t>
  </si>
  <si>
    <t>15. Sheldon Adelson</t>
  </si>
  <si>
    <t>12. Rob Walton</t>
  </si>
  <si>
    <t>Table 4: Effect of Long-Term Wealth Taxation on Top 15 Wealth Holders in 2018</t>
  </si>
  <si>
    <t>Current 2018 wealth ($ billions)</t>
  </si>
  <si>
    <t>With radical wealth tax since 1982 (10% above $1b)</t>
  </si>
  <si>
    <t>with inheritance link</t>
  </si>
  <si>
    <t>4. Long-Term Wealth Taxation and Top Wealth Holders</t>
  </si>
  <si>
    <t xml:space="preserve">With 10% wealth tax (above $1b) since 1982 </t>
  </si>
  <si>
    <t>Total top 15</t>
  </si>
  <si>
    <t>…</t>
  </si>
  <si>
    <t>Bloomberg LP (f.)</t>
  </si>
  <si>
    <t>10. M. Bloomberg</t>
  </si>
  <si>
    <t>Current 2018 wealth              ($ billions)</t>
  </si>
  <si>
    <t>Fixed claims in top .1% wealth share</t>
  </si>
  <si>
    <t>Interest-rate differential SZ 2016 itop/i</t>
  </si>
  <si>
    <t>Top 0.1% wealth</t>
  </si>
  <si>
    <t>Bonds and deposits</t>
  </si>
  <si>
    <t>Business assets</t>
  </si>
  <si>
    <t>Taxable bonds &amp; deposits</t>
  </si>
  <si>
    <t>Tax exempt bonds &amp; currency</t>
  </si>
  <si>
    <t>SZ 2016 APPENDIX TABLE B41C (MATCHED ESTATES-INCOME DIFF)</t>
  </si>
  <si>
    <t>Differential interest rate 20m+ / average</t>
  </si>
  <si>
    <t>SZZ top 1 pass-through wealth / SZ pass-through wealth</t>
  </si>
  <si>
    <t>PSZ 2018 APPENDIX TABLE TE2C ADJUSTED TO MATCH TAX UNITS TOTAL 0.1%</t>
  </si>
  <si>
    <t>Of which: Scorp</t>
  </si>
  <si>
    <t>SZ 2016 BASELINE TOP 0.1% (APPENDIX TABLE B5B)</t>
  </si>
  <si>
    <t>CORRECTION FACTORS</t>
  </si>
  <si>
    <t>Of which: S-corp [Assuming macro share of S-corp within equities]</t>
  </si>
  <si>
    <t>&gt;&gt; This is conservative. Would be higher if we included private C-corp</t>
  </si>
  <si>
    <t>ADJUSTING TOP 0.1% WEALTH [NUMERATOR ONLY] FOR FIXED CLAIMS AND PASS THROUGH WELATH</t>
  </si>
  <si>
    <t>&gt;&gt; Assume same multiplier over time</t>
  </si>
  <si>
    <t>Modified capitalization</t>
  </si>
  <si>
    <t>SHARE OF BUSINESS + S CORP WEALTH IN TOP 0.1% WEALTH</t>
  </si>
  <si>
    <t>SHARE OF FIXED CLAIMS IN TOP 0.1% WEALTH</t>
  </si>
  <si>
    <t>PSZ 2018</t>
  </si>
  <si>
    <t>ADJUSTING DENOMINATOR --&gt; FINAL SERIES (assume total extra pass through wealth = 2.5 x extra pass through wealth of the top 0.1%, as in SZZ for 2013)</t>
  </si>
  <si>
    <t>SZZ total extra pass through wealth</t>
  </si>
  <si>
    <t>SZZ extra pass through wealth of top 0.1</t>
  </si>
  <si>
    <t>trillion</t>
  </si>
  <si>
    <t>Bourne et al. multiplier</t>
  </si>
  <si>
    <t>K inc</t>
  </si>
  <si>
    <t>National income (nominal)</t>
  </si>
  <si>
    <t>Table 3: Reported income relative to true income for Top Wealth Holders</t>
  </si>
  <si>
    <t>Estates above $100m (linked to income tax)</t>
  </si>
  <si>
    <t>SCF top .001% wealth holders</t>
  </si>
  <si>
    <t>SCF  top .01% wealth holders</t>
  </si>
  <si>
    <t>Forbes Top 400 (combined with IRS Top 400)</t>
  </si>
  <si>
    <t>(1)</t>
  </si>
  <si>
    <t>(2)</t>
  </si>
  <si>
    <t>(3)</t>
  </si>
  <si>
    <t>(4)</t>
  </si>
  <si>
    <t>Year</t>
  </si>
  <si>
    <t>Wealth ($millions)</t>
  </si>
  <si>
    <t>Reported income ($millions)</t>
  </si>
  <si>
    <t>Reported income/wealth</t>
  </si>
  <si>
    <t>Average macro return on wealth</t>
  </si>
  <si>
    <t>Fraction true income reported</t>
  </si>
  <si>
    <t>Sample size</t>
  </si>
  <si>
    <r>
      <rPr>
        <u/>
        <sz val="14"/>
        <rFont val="Arial"/>
      </rPr>
      <t>Notes</t>
    </r>
    <r>
      <rPr>
        <sz val="14"/>
        <rFont val="Arial"/>
      </rPr>
      <t>: This table reports statistics on how much income top wealth holders report on their individual tax returns relative to their true economic income using various sources of publicly available data (across columns). The first source in col. (1) is linked estate tax and income tax data from Bourne et al. (2018). The sample are all estates above $100 million for 2007 decedents. The second source in cols. (2) and (3) is the 2016 Survey of Consumer Finances (authors' computations). The sample are top .001% wealth holders in col. (2) and top .01% in col. (3) (SCF household unit). The third source in col. (4) combines the Forbes Top 400 (with the IRS Top 400 highest income earners). The table lists the year wealth was measured, the average wealth, average reported income on the individual tax return, the ratio of reported income to wealth. The next row reports total capital income to total household wealth economy wide (macro rate of return on wealth). The next row reports the fraction of true income reported on individual tax returns (assuming conservatively that the rich get the same rate of return as the macro-average). The last row reports sample size. In col (1), average wealth is estimated as 3.14 times the $100m threshold (based on estate tax statistics for 2007 decedents). The reported income of the Forbes 400 is estimated as 50% of the reported income of the IRS Top 400 (as SCF top .001% wealth holders have reported income of 50% of the SCF top .001% income earners in 2016).</t>
    </r>
  </si>
  <si>
    <t xml:space="preserve"> </t>
  </si>
  <si>
    <t>wortha2018_4</t>
  </si>
  <si>
    <t>Note: wortha2018_4 is with the Bernie Sanders campaign wealth tax (announced September 2019)</t>
  </si>
  <si>
    <t>Worth2018 is actual worth in 2018 Forbes list</t>
  </si>
  <si>
    <t>wortha2018_4 is with the Bernie Sanders campaign wealth tax (announced September 2019)</t>
  </si>
  <si>
    <t>wortha2018_3 is with the warren wealth tax but 90% tax above $1bn (instead of 3%) following Piketty's book</t>
  </si>
  <si>
    <t>wortha2018_2 is with the warren wealth tax but 10% tax above $1bn (instead of 3%) following Saez-Zucman's book</t>
  </si>
  <si>
    <t>wortha2018_1 is with the warren wealth tax with 2% above $50m and 3% tax above $1bn</t>
  </si>
  <si>
    <t>Columns on the right side factor in the inheritance linkage (matters only for the Walton's and Mars' families)</t>
  </si>
  <si>
    <t>With Warren wealth tax since 1982 (3% above $1b)</t>
  </si>
  <si>
    <t>With Sanders wealth tax since 1982 (5% above $1b graduated to 8% above $10b)</t>
  </si>
  <si>
    <t>All</t>
  </si>
  <si>
    <t>A. Bernie Sanders Wealth Tax Plan</t>
  </si>
  <si>
    <t>$50 million-$1 billion</t>
  </si>
  <si>
    <t>$1 billion and over</t>
  </si>
  <si>
    <t>Number of taxpayers in each bracket (in 2019)</t>
  </si>
  <si>
    <t>Marginal tax rate in each bracket</t>
  </si>
  <si>
    <r>
      <t>Tax Brackets</t>
    </r>
    <r>
      <rPr>
        <sz val="16"/>
        <rFont val="Arial"/>
      </rPr>
      <t xml:space="preserve"> </t>
    </r>
  </si>
  <si>
    <r>
      <t>Total reported wealth ($ billion in 2019)</t>
    </r>
    <r>
      <rPr>
        <sz val="16"/>
        <rFont val="Arial"/>
      </rPr>
      <t xml:space="preserve"> (with 16% evasion rate)</t>
    </r>
  </si>
  <si>
    <t>Same thresholds for married and single taxpayers</t>
  </si>
  <si>
    <t>(5)</t>
  </si>
  <si>
    <t>(6)</t>
  </si>
  <si>
    <r>
      <t xml:space="preserve">Average tax rate </t>
    </r>
    <r>
      <rPr>
        <sz val="16"/>
        <rFont val="Arial"/>
      </rPr>
      <t xml:space="preserve">= col (5)/col (4) </t>
    </r>
  </si>
  <si>
    <r>
      <t xml:space="preserve">Total tax paid     </t>
    </r>
    <r>
      <rPr>
        <sz val="16"/>
        <rFont val="Arial"/>
      </rPr>
      <t>($ billion in 2019)</t>
    </r>
  </si>
  <si>
    <t>B. Elizabeth Warren Wealth Tax Plan</t>
  </si>
  <si>
    <r>
      <t>$10 billion and over</t>
    </r>
    <r>
      <rPr>
        <sz val="16"/>
        <rFont val="Arial Narrow"/>
      </rPr>
      <t xml:space="preserve"> ($5b+ for singles)</t>
    </r>
  </si>
  <si>
    <t>$50 million-$250 million (…)</t>
  </si>
  <si>
    <t>$250 million-$500 million (...)</t>
  </si>
  <si>
    <t>Listed thresholds below are for married taxpayers (thresholds halved for singles in Sanders plan)</t>
  </si>
  <si>
    <t>$500 million-$1 billion (…)</t>
  </si>
  <si>
    <t>$1 billion-$2.5 billion (…)</t>
  </si>
  <si>
    <t>$2.5 billion-$5 billion (…)</t>
  </si>
  <si>
    <t>$5 billion-$10 billion (…)</t>
  </si>
  <si>
    <r>
      <rPr>
        <u/>
        <sz val="14"/>
        <rFont val="Arial"/>
      </rPr>
      <t>Notes</t>
    </r>
    <r>
      <rPr>
        <sz val="14"/>
        <rFont val="Arial"/>
      </rPr>
      <t>: The table presents basic statistics on the Sanders (Panel A) and Warren (Panel B) wealth tax proposals. Column (1) lists the thresholds for each bracket. In the Sanders plan, thresholds are halved for singles (hence the first bracket is $16m-$25m for singles instead of $32m-$50m for married, etc.). Therefore, the number of taxpayers in the $50m-$1bn Warren bracket is not the same as the sum of taxpayers in the $50m to $1bn Sanders brackets. Column (3) lists the number of taxpayers in each bracket. Col. (4) lists the total wealth of taxpayers in each bracket. Col. (5) lists the total wealth tax paid by taxpayers in each bracket. Col. (6) lists the average wealth tax rate for taxpayers in each bracket (defined as col. (5) divided by col. (4)). The computations assume that each wealthy family can hide 16% of its wealth through tax evasion and tax avoidance (which is a realistic number with strong enforcement as laid out in the proposals). Therefore, the tax rate in col. (6) should be reduced by 16% to measure the tax burden relative to true wealth. The underlying data combines the Distributional National Accounts data and the Survey of Consumer Finance data for 2016 (and aged to 2019) along with the Forbes list of the richest 400 Americans in 2018. The underlying data and the program making the computations is posted online for users.</t>
    </r>
  </si>
  <si>
    <r>
      <t xml:space="preserve">$32 million-$50 million </t>
    </r>
    <r>
      <rPr>
        <sz val="16"/>
        <rFont val="Arial Narrow"/>
      </rPr>
      <t>($16m-25m for singles)</t>
    </r>
  </si>
  <si>
    <t>Source: Appendix Table C6b</t>
  </si>
  <si>
    <t>Source: Appendix Table C6</t>
  </si>
  <si>
    <t>Source: Appendix Table C5</t>
  </si>
  <si>
    <t>P99.99-100</t>
  </si>
  <si>
    <t>$20m+</t>
  </si>
  <si>
    <t>$10m-$20m</t>
  </si>
  <si>
    <t>P99.5-99.9</t>
  </si>
  <si>
    <t>$5m-$10m</t>
  </si>
  <si>
    <t>P99-99.5</t>
  </si>
  <si>
    <t>$3.5m-$5m</t>
  </si>
  <si>
    <t>up to $3.5m</t>
  </si>
  <si>
    <t>$5m-10m</t>
  </si>
  <si>
    <t>$3m-5m</t>
  </si>
  <si>
    <t>$2m-3m</t>
  </si>
  <si>
    <t>$1.5m-2m</t>
  </si>
  <si>
    <t>$1m-1.5m</t>
  </si>
  <si>
    <t>$0.5m-1m</t>
  </si>
  <si>
    <t>Interest yield</t>
  </si>
  <si>
    <t>Dividend + realized capital gains return</t>
  </si>
  <si>
    <t>Dividend yield</t>
  </si>
  <si>
    <t>Gross wealth at death</t>
  </si>
  <si>
    <t>Fractile of net wealth at death</t>
  </si>
  <si>
    <t>Taxable Interest Rate by Wealth Group with 1996-2011 Matched Estate and Income Tax Returns</t>
  </si>
  <si>
    <t>Returns by Wealth Group with 2007 Matched Estate and Income Tax Returns</t>
  </si>
  <si>
    <t>Dividend yield with 1976 Matched Estate and Income Tax Returns</t>
  </si>
  <si>
    <t>SCF data (program SCF top 400)</t>
  </si>
  <si>
    <t>aggregate (SZ)</t>
  </si>
  <si>
    <t>SCF top 1%</t>
  </si>
  <si>
    <t>SCF all</t>
  </si>
  <si>
    <t>Moody AAA</t>
  </si>
  <si>
    <t>DATE</t>
  </si>
  <si>
    <t>AAA</t>
  </si>
  <si>
    <t>Downloaded from FRED</t>
  </si>
  <si>
    <t>Estates $10m-20m</t>
  </si>
  <si>
    <t>Estates $20m+</t>
  </si>
  <si>
    <t>Taxable bonds+deposits rate</t>
  </si>
  <si>
    <t>Current 2018 tax with Sanders wealth tax (&amp; 15% avoidance)</t>
  </si>
  <si>
    <t xml:space="preserve">With Warren wealth tax (3% above $1b) since 1982 </t>
  </si>
  <si>
    <t>With Sanders wealth tax (5% above $1b up to 8% above $10b)</t>
  </si>
  <si>
    <r>
      <rPr>
        <u/>
        <sz val="14"/>
        <rFont val="Arial"/>
      </rPr>
      <t>Notes</t>
    </r>
    <r>
      <rPr>
        <sz val="14"/>
        <rFont val="Arial"/>
      </rPr>
      <t>: The table lists the name, source of wealth, and wealth in 2018 of the top 15 richest Americans (Forbes magazine estimates). The last three columns show what their wealth would have been if a wealth tax had been in place since 1982. The first column considers the Warren wealth tax that has a 2% marginal tax rate above $50 million and a 3% marginal tax rate above $1 billion. The second column considers the Sanders wealth tax that has a 1% marginal tax rate above $32 million, 2% above $50m, 3% above $250m, 4% above $500m, 5% above $1 billion, 6% above $2.5b, 7% above $5b, 8% above $10b. The last column considers a radical wealth tax with a 2% tax rate above $50m and a 10% marginal tax rate above $1b. The tax thresholds apply in 2018 and are indexed to the average wealth per family economy wide in prior years. The wealth tax has a much larger cumulative effect on inherited and mature wealth than on new wealth.</t>
    </r>
  </si>
  <si>
    <t>Long-Term Wealth Taxation and Top Wealth Holders</t>
  </si>
  <si>
    <t>Warren Wealth tax (with 89% avoidance)</t>
  </si>
  <si>
    <t>SZZ top 0.1% by wealth</t>
  </si>
  <si>
    <t>SZZ top 1% by wealth</t>
  </si>
  <si>
    <t>SZZ top 0.01% by wealth</t>
  </si>
  <si>
    <t>Top 0.1% SZZ</t>
  </si>
  <si>
    <t>Top 0.1% SZZ with 10 year treasury</t>
  </si>
  <si>
    <t>Top 0.1% PSZ</t>
  </si>
  <si>
    <t>Top 0.1% BPEA</t>
  </si>
  <si>
    <t>Returns</t>
  </si>
  <si>
    <t>SZZ 10 year, top 0.1% by wealth</t>
  </si>
  <si>
    <t>SCF top 0.1%</t>
  </si>
  <si>
    <t>10-year Treasury</t>
  </si>
  <si>
    <t>GS10</t>
  </si>
  <si>
    <t>SLIDES:</t>
  </si>
  <si>
    <t>top .1% wealth share (corrected interest)</t>
  </si>
  <si>
    <t>top .1% wealth share (AAA rate)</t>
  </si>
  <si>
    <t>top .1% wealth share (SAEZ-ZUCMAN)</t>
  </si>
  <si>
    <t>AAA rate/Saez-Zucman)</t>
  </si>
  <si>
    <t>AAA rate</t>
  </si>
  <si>
    <t>Saez-zucman aggregate interest rate</t>
  </si>
  <si>
    <t>taxable bonds in PSZ wealth share</t>
  </si>
  <si>
    <t>test</t>
  </si>
  <si>
    <t>SZ 2019 interest correction</t>
  </si>
  <si>
    <t>AAA Moody interest correction (SZZ)</t>
  </si>
  <si>
    <t>Capitalized incomes (Benchmark)</t>
  </si>
  <si>
    <t>Capitalized incomes (Adjusted)</t>
  </si>
  <si>
    <t xml:space="preserve">Saez-Zucman aggregate </t>
  </si>
  <si>
    <t>SZ'19 adjusted rate</t>
  </si>
  <si>
    <t>Updated with DINA aggreg</t>
  </si>
  <si>
    <t>&gt;&gt; Rise to 180% in 2012 and after to take into account further decline in macro interest rate</t>
  </si>
  <si>
    <t>Note: these series are based on the first 2019 draft of SZZ</t>
  </si>
  <si>
    <t>Numbers are modified in SZZ 2020 version</t>
  </si>
  <si>
    <t>The next sheets include the figures (and underlying data) for the BPEA Saez-Zucman paper</t>
  </si>
  <si>
    <t>The next sheets include the table (and underlying data) for the BPEA Saez-Zucman paper</t>
  </si>
  <si>
    <t>The next sheets include figures in slide format for the BPEA Saez-Zucman paper (main figures and various supplementary figures)</t>
  </si>
  <si>
    <t>Detail of calculations</t>
  </si>
  <si>
    <t>The next sheets include Tables in slide format for the BPEA Saez-Zucman paper (main tables and various supplementary tables)</t>
  </si>
  <si>
    <t>Basic Statistics on the Sanders and Warren Wealth Tax Plans based on 2019</t>
  </si>
  <si>
    <t>The next sheets include supplementary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</si>
</sst>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quot;$&quot;#,##0_);\(&quot;$&quot;#,##0\)"/>
    <numFmt numFmtId="165" formatCode="_(&quot;$&quot;* #,##0.00_);_(&quot;$&quot;* \(#,##0.00\);_(&quot;$&quot;* &quot;-&quot;??_);_(@_)"/>
    <numFmt numFmtId="166" formatCode="_(* #,##0.00_);_(* \(#,##0.00\);_(* &quot;-&quot;??_);_(@_)"/>
    <numFmt numFmtId="167" formatCode="\$#,##0\ ;\(\$#,##0\)"/>
    <numFmt numFmtId="168" formatCode="0.0%"/>
    <numFmt numFmtId="169" formatCode="0.0"/>
    <numFmt numFmtId="170" formatCode="General_)"/>
    <numFmt numFmtId="171" formatCode="_ * #,##0.00_ ;_ * \-#,##0.00_ ;_ * &quot;-&quot;??_ ;_ @_ "/>
    <numFmt numFmtId="172" formatCode="_-* #,##0.00\ _k_r_._-;\-* #,##0.00\ _k_r_._-;_-* &quot;-&quot;??\ _k_r_._-;_-@_-"/>
    <numFmt numFmtId="173" formatCode="_-* #,##0.00\ _€_-;\-* #,##0.00\ _€_-;_-* &quot;-&quot;??\ _€_-;_-@_-"/>
    <numFmt numFmtId="174" formatCode="_-* #,##0.00\ _z_ł_-;\-* #,##0.00\ _z_ł_-;_-* &quot;-&quot;??\ _z_ł_-;_-@_-"/>
    <numFmt numFmtId="175" formatCode="#,##0.000"/>
    <numFmt numFmtId="176" formatCode="#,##0.0"/>
    <numFmt numFmtId="177" formatCode="#,##0.00__;\-#,##0.00__;#,##0.00__;@__"/>
    <numFmt numFmtId="178" formatCode="_ * #,##0.00_)\ _€_ ;_ * \(#,##0.00\)\ _€_ ;_ * &quot;-&quot;??_)\ _€_ ;_ @_ "/>
    <numFmt numFmtId="179" formatCode="#,##0;[Red]#,##0"/>
    <numFmt numFmtId="180" formatCode="0.000"/>
    <numFmt numFmtId="181" formatCode="0.000%"/>
  </numFmts>
  <fonts count="100" x14ac:knownFonts="1">
    <font>
      <sz val="12"/>
      <color theme="1"/>
      <name val="Arial"/>
      <family val="2"/>
    </font>
    <font>
      <sz val="12"/>
      <name val="Arial"/>
    </font>
    <font>
      <sz val="12"/>
      <color theme="1"/>
      <name val="Calibri"/>
      <family val="2"/>
      <charset val="238"/>
      <scheme val="minor"/>
    </font>
    <font>
      <sz val="12"/>
      <color theme="1"/>
      <name val="Calibri"/>
      <family val="2"/>
      <scheme val="minor"/>
    </font>
    <font>
      <sz val="12"/>
      <name val="Arial"/>
    </font>
    <font>
      <sz val="12"/>
      <color theme="1"/>
      <name val="Calibri"/>
      <family val="2"/>
      <charset val="238"/>
      <scheme val="minor"/>
    </font>
    <font>
      <sz val="12"/>
      <color theme="1"/>
      <name val="Arial"/>
      <family val="2"/>
    </font>
    <font>
      <sz val="12"/>
      <name val="Arial"/>
    </font>
    <font>
      <sz val="12"/>
      <color theme="1"/>
      <name val="Arial"/>
      <family val="2"/>
    </font>
    <font>
      <sz val="12"/>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24"/>
      <name val="Arial"/>
    </font>
    <font>
      <b/>
      <sz val="8"/>
      <color indexed="24"/>
      <name val="Times New Roman"/>
    </font>
    <font>
      <sz val="8"/>
      <color indexed="24"/>
      <name val="Times New Roman"/>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u/>
      <sz val="12"/>
      <color indexed="12"/>
      <name val="Calibri"/>
      <family val="2"/>
    </font>
    <font>
      <sz val="11"/>
      <color indexed="52"/>
      <name val="Calibri"/>
      <family val="2"/>
    </font>
    <font>
      <sz val="10"/>
      <name val="Arial"/>
    </font>
    <font>
      <sz val="11"/>
      <color indexed="60"/>
      <name val="Calibri"/>
      <family val="2"/>
    </font>
    <font>
      <sz val="12"/>
      <color indexed="8"/>
      <name val="Calibri"/>
      <family val="2"/>
    </font>
    <font>
      <sz val="12"/>
      <color theme="1"/>
      <name val="Calibri"/>
      <family val="2"/>
      <scheme val="minor"/>
    </font>
    <font>
      <b/>
      <sz val="11"/>
      <color indexed="63"/>
      <name val="Calibri"/>
      <family val="2"/>
    </font>
    <font>
      <sz val="7"/>
      <name val="Helvetica"/>
    </font>
    <font>
      <b/>
      <sz val="18"/>
      <color indexed="56"/>
      <name val="Cambria"/>
      <family val="2"/>
    </font>
    <font>
      <sz val="11"/>
      <color indexed="10"/>
      <name val="Calibri"/>
      <family val="2"/>
    </font>
    <font>
      <b/>
      <sz val="12"/>
      <color theme="1"/>
      <name val="Arial"/>
      <family val="2"/>
    </font>
    <font>
      <sz val="8"/>
      <name val="Arial"/>
      <family val="2"/>
    </font>
    <font>
      <sz val="10"/>
      <name val="Verdana"/>
    </font>
    <font>
      <sz val="12"/>
      <color theme="1"/>
      <name val="Arial Narrow"/>
    </font>
    <font>
      <u/>
      <sz val="12"/>
      <color theme="10"/>
      <name val="Arial"/>
      <family val="2"/>
    </font>
    <font>
      <u/>
      <sz val="12"/>
      <color theme="11"/>
      <name val="Arial"/>
      <family val="2"/>
    </font>
    <font>
      <sz val="16"/>
      <color indexed="24"/>
      <name val="Arial"/>
    </font>
    <font>
      <sz val="16"/>
      <name val="Arial"/>
    </font>
    <font>
      <b/>
      <sz val="16"/>
      <name val="Arial"/>
    </font>
    <font>
      <sz val="12"/>
      <color rgb="FFFF0000"/>
      <name val="Arial"/>
      <family val="2"/>
    </font>
    <font>
      <sz val="9"/>
      <color indexed="81"/>
      <name val="Arial"/>
      <family val="2"/>
    </font>
    <font>
      <b/>
      <sz val="9"/>
      <color indexed="81"/>
      <name val="Arial"/>
      <family val="2"/>
    </font>
    <font>
      <sz val="10"/>
      <color theme="1"/>
      <name val="Arial"/>
      <family val="2"/>
    </font>
    <font>
      <sz val="10"/>
      <color theme="0"/>
      <name val="Arial"/>
      <family val="2"/>
    </font>
    <font>
      <sz val="10"/>
      <color rgb="FF9C0006"/>
      <name val="Arial"/>
      <family val="2"/>
    </font>
    <font>
      <sz val="9"/>
      <color indexed="9"/>
      <name val="Times"/>
      <family val="1"/>
    </font>
    <font>
      <b/>
      <sz val="10"/>
      <color rgb="FFFA7D00"/>
      <name val="Arial"/>
      <family val="2"/>
    </font>
    <font>
      <b/>
      <sz val="10"/>
      <color theme="0"/>
      <name val="Arial"/>
      <family val="2"/>
    </font>
    <font>
      <sz val="11"/>
      <color theme="1"/>
      <name val="Calibri"/>
      <family val="2"/>
      <scheme val="minor"/>
    </font>
    <font>
      <sz val="12"/>
      <color theme="1"/>
      <name val="Garamond"/>
      <family val="2"/>
    </font>
    <font>
      <sz val="11"/>
      <name val="Arial"/>
    </font>
    <font>
      <sz val="9"/>
      <color indexed="8"/>
      <name val="Times"/>
      <family val="1"/>
    </font>
    <font>
      <sz val="8"/>
      <name val="Helvetica"/>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indexed="12"/>
      <name val="Verdana"/>
      <family val="2"/>
    </font>
    <font>
      <sz val="10"/>
      <color rgb="FF3F3F76"/>
      <name val="Arial"/>
      <family val="2"/>
    </font>
    <font>
      <sz val="10"/>
      <color rgb="FFFA7D00"/>
      <name val="Arial"/>
      <family val="2"/>
    </font>
    <font>
      <sz val="10"/>
      <color rgb="FF9C6500"/>
      <name val="Arial"/>
      <family val="2"/>
    </font>
    <font>
      <sz val="11"/>
      <name val="Calibri"/>
    </font>
    <font>
      <sz val="11"/>
      <color indexed="8"/>
      <name val="Calibri"/>
      <family val="2"/>
      <scheme val="minor"/>
    </font>
    <font>
      <sz val="9"/>
      <name val="Times New Roman"/>
      <family val="1"/>
    </font>
    <font>
      <sz val="10"/>
      <color indexed="8"/>
      <name val="Times"/>
      <family val="1"/>
    </font>
    <font>
      <sz val="9"/>
      <name val="Times"/>
    </font>
    <font>
      <sz val="12"/>
      <name val="Arial CE"/>
    </font>
    <font>
      <b/>
      <sz val="10"/>
      <color rgb="FF3F3F3F"/>
      <name val="Arial"/>
      <family val="2"/>
    </font>
    <font>
      <b/>
      <sz val="10"/>
      <color theme="1"/>
      <name val="Arial"/>
      <family val="2"/>
    </font>
    <font>
      <sz val="10"/>
      <color rgb="FFFF0000"/>
      <name val="Arial"/>
      <family val="2"/>
    </font>
    <font>
      <sz val="10"/>
      <name val="Times"/>
      <family val="1"/>
    </font>
    <font>
      <sz val="14"/>
      <name val="Arial"/>
    </font>
    <font>
      <u/>
      <sz val="14"/>
      <name val="Arial"/>
    </font>
    <font>
      <b/>
      <sz val="18"/>
      <name val="Arial"/>
    </font>
    <font>
      <b/>
      <sz val="11"/>
      <name val="Arial"/>
    </font>
    <font>
      <b/>
      <sz val="10"/>
      <name val="Arial"/>
      <family val="2"/>
    </font>
    <font>
      <sz val="12"/>
      <color rgb="FF000000"/>
      <name val="Arial"/>
      <family val="2"/>
    </font>
    <font>
      <b/>
      <sz val="8"/>
      <name val="Arial"/>
      <family val="2"/>
    </font>
    <font>
      <b/>
      <sz val="24"/>
      <name val="Arial"/>
    </font>
    <font>
      <sz val="18"/>
      <name val="Arial"/>
    </font>
    <font>
      <b/>
      <sz val="22"/>
      <name val="Arial"/>
    </font>
    <font>
      <sz val="22"/>
      <name val="Arial"/>
    </font>
    <font>
      <sz val="22"/>
      <color rgb="FFFF0000"/>
      <name val="Arial"/>
    </font>
    <font>
      <b/>
      <sz val="26"/>
      <name val="Arial"/>
    </font>
    <font>
      <b/>
      <sz val="17"/>
      <name val="Arial"/>
    </font>
    <font>
      <sz val="24"/>
      <name val="Arial"/>
    </font>
    <font>
      <b/>
      <sz val="28"/>
      <name val="Arial"/>
    </font>
    <font>
      <i/>
      <sz val="12"/>
      <color theme="1"/>
      <name val="Arial"/>
    </font>
    <font>
      <sz val="16"/>
      <name val="Arial Narrow"/>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right/>
      <top/>
      <bottom style="double">
        <color auto="1"/>
      </bottom>
      <diagonal/>
    </border>
    <border>
      <left/>
      <right/>
      <top style="double">
        <color auto="1"/>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ck">
        <color auto="1"/>
      </left>
      <right/>
      <top style="thin">
        <color auto="1"/>
      </top>
      <bottom/>
      <diagonal/>
    </border>
    <border>
      <left style="thick">
        <color auto="1"/>
      </left>
      <right/>
      <top/>
      <bottom/>
      <diagonal/>
    </border>
    <border>
      <left style="thick">
        <color auto="1"/>
      </left>
      <right/>
      <top/>
      <bottom style="thick">
        <color auto="1"/>
      </bottom>
      <diagonal/>
    </border>
    <border>
      <left style="thin">
        <color theme="1"/>
      </left>
      <right style="thin">
        <color theme="1"/>
      </right>
      <top style="thin">
        <color auto="1"/>
      </top>
      <bottom style="thin">
        <color theme="0" tint="-0.24994659260841701"/>
      </bottom>
      <diagonal/>
    </border>
    <border>
      <left style="thick">
        <color auto="1"/>
      </left>
      <right/>
      <top style="dashed">
        <color auto="1"/>
      </top>
      <bottom/>
      <diagonal/>
    </border>
    <border>
      <left style="thick">
        <color auto="1"/>
      </left>
      <right/>
      <top/>
      <bottom style="dashed">
        <color auto="1"/>
      </bottom>
      <diagonal/>
    </border>
    <border>
      <left/>
      <right/>
      <top style="double">
        <color auto="1"/>
      </top>
      <bottom style="thin">
        <color auto="1"/>
      </bottom>
      <diagonal/>
    </border>
    <border>
      <left/>
      <right/>
      <top/>
      <bottom style="thin">
        <color auto="1"/>
      </bottom>
      <diagonal/>
    </border>
  </borders>
  <cellStyleXfs count="138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3" fontId="21" fillId="0" borderId="0" applyFont="0" applyFill="0" applyBorder="0" applyAlignment="0" applyProtection="0"/>
    <xf numFmtId="0" fontId="25"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9" fillId="7" borderId="1" applyNumberFormat="0" applyAlignment="0" applyProtection="0"/>
    <xf numFmtId="0" fontId="30" fillId="0" borderId="0" applyNumberFormat="0" applyFill="0" applyBorder="0" applyAlignment="0" applyProtection="0"/>
    <xf numFmtId="0" fontId="31" fillId="0" borderId="6" applyNumberFormat="0" applyFill="0" applyAlignment="0" applyProtection="0"/>
    <xf numFmtId="167" fontId="21" fillId="0" borderId="0" applyFont="0" applyFill="0" applyBorder="0" applyAlignment="0" applyProtection="0"/>
    <xf numFmtId="0" fontId="32" fillId="0" borderId="0"/>
    <xf numFmtId="0" fontId="33" fillId="18" borderId="0" applyNumberFormat="0" applyBorder="0" applyAlignment="0" applyProtection="0"/>
    <xf numFmtId="0" fontId="32" fillId="0" borderId="0"/>
    <xf numFmtId="0" fontId="32" fillId="0" borderId="0"/>
    <xf numFmtId="0" fontId="32" fillId="0" borderId="0"/>
    <xf numFmtId="0" fontId="32" fillId="0" borderId="0"/>
    <xf numFmtId="0" fontId="34" fillId="0" borderId="0"/>
    <xf numFmtId="0" fontId="35" fillId="0" borderId="0"/>
    <xf numFmtId="0" fontId="32" fillId="19" borderId="7" applyNumberFormat="0" applyFont="0" applyAlignment="0" applyProtection="0"/>
    <xf numFmtId="0" fontId="36" fillId="16" borderId="8" applyNumberFormat="0" applyAlignment="0" applyProtection="0"/>
    <xf numFmtId="9" fontId="32"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15" fillId="0" borderId="0" applyFont="0" applyFill="0" applyBorder="0" applyAlignment="0" applyProtection="0"/>
    <xf numFmtId="0" fontId="32" fillId="0" borderId="0"/>
    <xf numFmtId="0" fontId="37" fillId="0" borderId="9">
      <alignment horizontal="center"/>
    </xf>
    <xf numFmtId="0" fontId="38" fillId="0" borderId="0" applyNumberFormat="0" applyFill="0" applyBorder="0" applyAlignment="0" applyProtection="0"/>
    <xf numFmtId="2" fontId="21" fillId="0" borderId="0" applyFont="0" applyFill="0" applyBorder="0" applyAlignment="0" applyProtection="0"/>
    <xf numFmtId="0" fontId="39" fillId="0" borderId="0" applyNumberFormat="0" applyFill="0" applyBorder="0" applyAlignment="0" applyProtection="0"/>
    <xf numFmtId="9" fontId="14" fillId="0" borderId="0" applyFont="0" applyFill="0" applyBorder="0" applyAlignment="0" applyProtection="0"/>
    <xf numFmtId="0" fontId="13" fillId="0" borderId="0"/>
    <xf numFmtId="9" fontId="12" fillId="0" borderId="0" applyFont="0" applyFill="0" applyBorder="0" applyAlignment="0" applyProtection="0"/>
    <xf numFmtId="0" fontId="16" fillId="19" borderId="7" applyNumberFormat="0" applyFont="0" applyAlignment="0" applyProtection="0"/>
    <xf numFmtId="0" fontId="42" fillId="0" borderId="0"/>
    <xf numFmtId="0" fontId="32" fillId="0" borderId="0"/>
    <xf numFmtId="0" fontId="35" fillId="0" borderId="0"/>
    <xf numFmtId="0" fontId="11" fillId="0" borderId="0"/>
    <xf numFmtId="9" fontId="35" fillId="0" borderId="0" applyFont="0" applyFill="0" applyBorder="0" applyAlignment="0" applyProtection="0"/>
    <xf numFmtId="0" fontId="25" fillId="4" borderId="0" applyNumberFormat="0" applyBorder="0" applyAlignment="0" applyProtection="0"/>
    <xf numFmtId="0" fontId="32" fillId="0" borderId="0"/>
    <xf numFmtId="0" fontId="38" fillId="0" borderId="0" applyNumberFormat="0" applyFill="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0" fillId="17" borderId="2" applyNumberFormat="0" applyAlignment="0" applyProtection="0"/>
    <xf numFmtId="9" fontId="10" fillId="0" borderId="0" applyFont="0" applyFill="0" applyBorder="0" applyAlignment="0" applyProtection="0"/>
    <xf numFmtId="0" fontId="21"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3" fillId="38" borderId="0" applyNumberFormat="0" applyBorder="0" applyAlignment="0" applyProtection="0"/>
    <xf numFmtId="0" fontId="53" fillId="39"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4" fillId="44" borderId="0" applyNumberFormat="0" applyBorder="0" applyAlignment="0" applyProtection="0"/>
    <xf numFmtId="170" fontId="55" fillId="0" borderId="0">
      <alignment vertical="top"/>
    </xf>
    <xf numFmtId="0" fontId="56" fillId="45" borderId="13" applyNumberFormat="0" applyAlignment="0" applyProtection="0"/>
    <xf numFmtId="0" fontId="57" fillId="46" borderId="14" applyNumberFormat="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171" fontId="59" fillId="0" borderId="0" applyFont="0" applyFill="0" applyBorder="0" applyAlignment="0" applyProtection="0"/>
    <xf numFmtId="173"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66" fontId="58" fillId="0" borderId="0" applyFont="0" applyFill="0" applyBorder="0" applyAlignment="0" applyProtection="0"/>
    <xf numFmtId="166" fontId="58" fillId="0" borderId="0" applyFont="0" applyFill="0" applyBorder="0" applyAlignment="0" applyProtection="0"/>
    <xf numFmtId="171" fontId="5" fillId="0" borderId="0" applyFont="0" applyFill="0" applyBorder="0" applyAlignment="0" applyProtection="0"/>
    <xf numFmtId="173" fontId="58" fillId="0" borderId="0" applyFont="0" applyFill="0" applyBorder="0" applyAlignment="0" applyProtection="0"/>
    <xf numFmtId="173" fontId="58"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174" fontId="60" fillId="0" borderId="0" applyFont="0" applyFill="0" applyBorder="0" applyAlignment="0" applyProtection="0"/>
    <xf numFmtId="171" fontId="58" fillId="0" borderId="0" applyFont="0" applyFill="0" applyBorder="0" applyAlignment="0" applyProtection="0"/>
    <xf numFmtId="3" fontId="61" fillId="0" borderId="0" applyFill="0" applyBorder="0">
      <alignment horizontal="right" vertical="top"/>
    </xf>
    <xf numFmtId="175" fontId="61" fillId="0" borderId="0" applyFill="0" applyBorder="0">
      <alignment horizontal="right" vertical="top"/>
    </xf>
    <xf numFmtId="3" fontId="61" fillId="0" borderId="0" applyFill="0" applyBorder="0">
      <alignment horizontal="right" vertical="top"/>
    </xf>
    <xf numFmtId="176" fontId="55" fillId="0" borderId="0" applyFont="0" applyFill="0" applyBorder="0">
      <alignment horizontal="right" vertical="top"/>
    </xf>
    <xf numFmtId="177" fontId="61" fillId="0" borderId="0" applyFont="0" applyFill="0" applyBorder="0" applyAlignment="0" applyProtection="0">
      <alignment horizontal="right" vertical="top"/>
    </xf>
    <xf numFmtId="175" fontId="61" fillId="0" borderId="0">
      <alignment horizontal="right" vertical="top"/>
    </xf>
    <xf numFmtId="3"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0" fontId="21" fillId="0" borderId="0" applyFont="0" applyFill="0" applyBorder="0" applyAlignment="0" applyProtection="0"/>
    <xf numFmtId="171" fontId="62"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63" fillId="0" borderId="0" applyNumberFormat="0" applyFill="0" applyBorder="0" applyAlignment="0" applyProtection="0"/>
    <xf numFmtId="3" fontId="21" fillId="0" borderId="0" applyFont="0" applyFill="0" applyBorder="0" applyAlignment="0" applyProtection="0"/>
    <xf numFmtId="2" fontId="32" fillId="0" borderId="0" applyFont="0" applyFill="0" applyBorder="0" applyAlignment="0" applyProtection="0"/>
    <xf numFmtId="0" fontId="64" fillId="47" borderId="0" applyNumberFormat="0" applyBorder="0" applyAlignment="0" applyProtection="0"/>
    <xf numFmtId="0" fontId="65" fillId="0" borderId="15" applyNumberFormat="0" applyFill="0" applyAlignment="0" applyProtection="0"/>
    <xf numFmtId="0" fontId="66" fillId="0" borderId="16" applyNumberFormat="0" applyFill="0" applyAlignment="0" applyProtection="0"/>
    <xf numFmtId="0" fontId="67" fillId="0" borderId="17"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0" fontId="69" fillId="48" borderId="13" applyNumberFormat="0" applyAlignment="0" applyProtection="0"/>
    <xf numFmtId="0" fontId="44" fillId="0" borderId="0" applyNumberFormat="0" applyFill="0" applyBorder="0" applyAlignment="0" applyProtection="0"/>
    <xf numFmtId="0" fontId="70" fillId="0" borderId="18" applyNumberFormat="0" applyFill="0" applyAlignment="0" applyProtection="0"/>
    <xf numFmtId="178" fontId="6" fillId="0" borderId="0" applyFont="0" applyFill="0" applyBorder="0" applyAlignment="0" applyProtection="0"/>
    <xf numFmtId="171" fontId="32" fillId="0" borderId="0" applyFont="0" applyFill="0" applyBorder="0" applyAlignment="0" applyProtection="0"/>
    <xf numFmtId="167" fontId="21" fillId="0" borderId="0" applyFont="0" applyFill="0" applyBorder="0" applyAlignment="0" applyProtection="0"/>
    <xf numFmtId="0" fontId="71" fillId="49" borderId="0" applyNumberFormat="0" applyBorder="0" applyAlignment="0" applyProtection="0"/>
    <xf numFmtId="0" fontId="3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8" fillId="0" borderId="0"/>
    <xf numFmtId="0" fontId="58" fillId="0" borderId="0"/>
    <xf numFmtId="0" fontId="5" fillId="0" borderId="0"/>
    <xf numFmtId="0" fontId="5" fillId="0" borderId="0"/>
    <xf numFmtId="0" fontId="5" fillId="0" borderId="0"/>
    <xf numFmtId="0" fontId="6" fillId="0" borderId="0"/>
    <xf numFmtId="0" fontId="6" fillId="0" borderId="0"/>
    <xf numFmtId="0" fontId="5" fillId="0" borderId="0"/>
    <xf numFmtId="0" fontId="58" fillId="0" borderId="0"/>
    <xf numFmtId="0" fontId="58" fillId="0" borderId="0"/>
    <xf numFmtId="0" fontId="58" fillId="0" borderId="0"/>
    <xf numFmtId="0" fontId="58" fillId="0" borderId="0"/>
    <xf numFmtId="0" fontId="58" fillId="0" borderId="0"/>
    <xf numFmtId="0" fontId="6" fillId="0" borderId="0"/>
    <xf numFmtId="0" fontId="32" fillId="0" borderId="0"/>
    <xf numFmtId="0" fontId="58" fillId="0" borderId="0"/>
    <xf numFmtId="0" fontId="58" fillId="0" borderId="0"/>
    <xf numFmtId="0" fontId="32" fillId="0" borderId="0"/>
    <xf numFmtId="0" fontId="6" fillId="0" borderId="0"/>
    <xf numFmtId="0" fontId="6" fillId="0" borderId="0"/>
    <xf numFmtId="0" fontId="72" fillId="0" borderId="0"/>
    <xf numFmtId="179" fontId="32" fillId="0" borderId="0" applyNumberFormat="0" applyFont="0" applyFill="0" applyBorder="0" applyAlignment="0" applyProtection="0"/>
    <xf numFmtId="0" fontId="6"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6" fillId="0" borderId="0" applyFill="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3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32" fillId="0" borderId="0"/>
    <xf numFmtId="0" fontId="58" fillId="0" borderId="0"/>
    <xf numFmtId="0" fontId="58" fillId="0" borderId="0"/>
    <xf numFmtId="0" fontId="58" fillId="0" borderId="0"/>
    <xf numFmtId="0" fontId="5" fillId="0" borderId="0"/>
    <xf numFmtId="0" fontId="3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32" fillId="0" borderId="0"/>
    <xf numFmtId="0" fontId="58" fillId="0" borderId="0"/>
    <xf numFmtId="0" fontId="5" fillId="0" borderId="0"/>
    <xf numFmtId="0" fontId="59" fillId="0" borderId="0"/>
    <xf numFmtId="0" fontId="6" fillId="0" borderId="0"/>
    <xf numFmtId="0" fontId="6" fillId="0" borderId="0"/>
    <xf numFmtId="0" fontId="6" fillId="0" borderId="0"/>
    <xf numFmtId="0" fontId="6" fillId="0" borderId="0"/>
    <xf numFmtId="0" fontId="5" fillId="0" borderId="0"/>
    <xf numFmtId="0" fontId="73" fillId="0" borderId="0"/>
    <xf numFmtId="0" fontId="5" fillId="0" borderId="0"/>
    <xf numFmtId="0" fontId="58"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4" fillId="0" borderId="19" applyNumberFormat="0" applyFill="0" applyAlignment="0" applyProtection="0"/>
    <xf numFmtId="1" fontId="55" fillId="0" borderId="0">
      <alignment vertical="top" wrapText="1"/>
    </xf>
    <xf numFmtId="1" fontId="75" fillId="0" borderId="0" applyFill="0" applyBorder="0" applyProtection="0"/>
    <xf numFmtId="1" fontId="74" fillId="0" borderId="0" applyFont="0" applyFill="0" applyBorder="0" applyProtection="0">
      <alignment vertical="center"/>
    </xf>
    <xf numFmtId="1" fontId="76" fillId="0" borderId="0">
      <alignment horizontal="right" vertical="top"/>
    </xf>
    <xf numFmtId="1" fontId="61" fillId="0" borderId="0" applyNumberFormat="0" applyFill="0" applyBorder="0">
      <alignment vertical="top"/>
    </xf>
    <xf numFmtId="0" fontId="77" fillId="0" borderId="0"/>
    <xf numFmtId="0" fontId="52" fillId="50" borderId="20" applyNumberFormat="0" applyFont="0" applyAlignment="0" applyProtection="0"/>
    <xf numFmtId="0" fontId="58" fillId="50" borderId="20" applyNumberFormat="0" applyFont="0" applyAlignment="0" applyProtection="0"/>
    <xf numFmtId="0" fontId="78" fillId="45" borderId="21" applyNumberFormat="0" applyAlignment="0" applyProtection="0"/>
    <xf numFmtId="9" fontId="58" fillId="0" borderId="0" applyFont="0" applyFill="0" applyBorder="0" applyAlignment="0" applyProtection="0"/>
    <xf numFmtId="9" fontId="58" fillId="0" borderId="0" applyFont="0" applyFill="0" applyBorder="0" applyAlignment="0" applyProtection="0"/>
    <xf numFmtId="9" fontId="42"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60"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9"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58" fillId="0" borderId="0" applyFont="0" applyFill="0" applyBorder="0" applyAlignment="0" applyProtection="0"/>
    <xf numFmtId="9" fontId="6" fillId="0" borderId="0" applyFont="0" applyFill="0" applyBorder="0" applyAlignment="0" applyProtection="0"/>
    <xf numFmtId="9" fontId="58"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9" fontId="60" fillId="0" borderId="0" applyFont="0" applyFill="0" applyBorder="0" applyAlignment="0" applyProtection="0"/>
    <xf numFmtId="9" fontId="72" fillId="0" borderId="0" applyFont="0" applyFill="0" applyBorder="0" applyAlignment="0" applyProtection="0"/>
    <xf numFmtId="9" fontId="5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173" fontId="3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 fontId="32" fillId="0" borderId="0" applyFont="0" applyFill="0" applyBorder="0" applyProtection="0">
      <alignment horizontal="right"/>
    </xf>
    <xf numFmtId="2" fontId="32" fillId="0" borderId="0" applyFont="0" applyFill="0" applyBorder="0" applyProtection="0">
      <alignment horizontal="right"/>
    </xf>
    <xf numFmtId="49" fontId="61" fillId="0" borderId="0" applyFill="0" applyBorder="0" applyAlignment="0" applyProtection="0">
      <alignment vertical="top"/>
    </xf>
    <xf numFmtId="0" fontId="79" fillId="0" borderId="12" applyNumberFormat="0" applyFill="0" applyAlignment="0" applyProtection="0"/>
    <xf numFmtId="2" fontId="21" fillId="0" borderId="0" applyFont="0" applyFill="0" applyBorder="0" applyAlignment="0" applyProtection="0"/>
    <xf numFmtId="0" fontId="80" fillId="0" borderId="0" applyNumberFormat="0" applyFill="0" applyBorder="0" applyAlignment="0" applyProtection="0"/>
    <xf numFmtId="1" fontId="81" fillId="0" borderId="0">
      <alignment vertical="top" wrapText="1"/>
    </xf>
    <xf numFmtId="179" fontId="32" fillId="0" borderId="0" applyNumberFormat="0" applyFont="0" applyFill="0" applyBorder="0" applyAlignment="0" applyProtection="0"/>
    <xf numFmtId="0" fontId="32"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6" fillId="0" borderId="0"/>
    <xf numFmtId="0" fontId="59" fillId="0" borderId="0"/>
    <xf numFmtId="9" fontId="6" fillId="0" borderId="0" applyFon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32"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3"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2"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cellStyleXfs>
  <cellXfs count="180">
    <xf numFmtId="0" fontId="0" fillId="0" borderId="0" xfId="0"/>
    <xf numFmtId="0" fontId="21" fillId="0" borderId="0" xfId="74"/>
    <xf numFmtId="3" fontId="32" fillId="0" borderId="0" xfId="74" applyNumberFormat="1" applyFont="1" applyBorder="1" applyAlignment="1">
      <alignment horizontal="center"/>
    </xf>
    <xf numFmtId="3" fontId="32" fillId="0" borderId="0" xfId="74" applyNumberFormat="1" applyFont="1" applyAlignment="1">
      <alignment horizontal="center"/>
    </xf>
    <xf numFmtId="0" fontId="0" fillId="0" borderId="0" xfId="0" applyAlignment="1">
      <alignment horizontal="center"/>
    </xf>
    <xf numFmtId="168" fontId="0" fillId="0" borderId="0" xfId="58" applyNumberFormat="1" applyFont="1" applyAlignment="1">
      <alignment horizontal="center"/>
    </xf>
    <xf numFmtId="0" fontId="0" fillId="0" borderId="0" xfId="0" applyAlignment="1">
      <alignment horizontal="center" vertical="center" wrapText="1"/>
    </xf>
    <xf numFmtId="0" fontId="0" fillId="0" borderId="0" xfId="0" applyBorder="1"/>
    <xf numFmtId="9" fontId="0" fillId="0" borderId="0" xfId="0" applyNumberFormat="1"/>
    <xf numFmtId="168" fontId="0" fillId="0" borderId="0" xfId="0" applyNumberFormat="1" applyAlignment="1">
      <alignment horizontal="center"/>
    </xf>
    <xf numFmtId="0" fontId="21" fillId="0" borderId="0" xfId="74" applyAlignment="1">
      <alignment vertical="center"/>
    </xf>
    <xf numFmtId="0" fontId="43" fillId="0" borderId="0" xfId="0" applyFont="1" applyFill="1" applyBorder="1" applyAlignment="1">
      <alignment vertical="center" wrapText="1"/>
    </xf>
    <xf numFmtId="0" fontId="43" fillId="0" borderId="0" xfId="0" applyFont="1" applyFill="1" applyBorder="1" applyAlignment="1">
      <alignment horizontal="center" vertical="center" wrapText="1"/>
    </xf>
    <xf numFmtId="169" fontId="21" fillId="0" borderId="0" xfId="74" applyNumberFormat="1"/>
    <xf numFmtId="168" fontId="8" fillId="0" borderId="0" xfId="38" applyNumberFormat="1" applyFont="1" applyBorder="1" applyAlignment="1">
      <alignment horizontal="center" wrapText="1"/>
    </xf>
    <xf numFmtId="168" fontId="8" fillId="0" borderId="0" xfId="38" applyNumberFormat="1" applyFont="1" applyBorder="1" applyAlignment="1">
      <alignment horizontal="center" vertical="center"/>
    </xf>
    <xf numFmtId="168" fontId="8" fillId="0" borderId="0" xfId="73" applyNumberFormat="1" applyFont="1" applyBorder="1" applyAlignment="1">
      <alignment horizontal="center"/>
    </xf>
    <xf numFmtId="0" fontId="8" fillId="0" borderId="0" xfId="38" applyFont="1" applyBorder="1" applyAlignment="1">
      <alignment horizontal="center" vertical="center" wrapText="1"/>
    </xf>
    <xf numFmtId="0" fontId="9" fillId="0" borderId="0" xfId="38" applyFont="1" applyBorder="1" applyAlignment="1">
      <alignment horizontal="center" vertical="center" wrapText="1"/>
    </xf>
    <xf numFmtId="168" fontId="9" fillId="0" borderId="0" xfId="38" applyNumberFormat="1" applyFont="1" applyBorder="1"/>
    <xf numFmtId="0" fontId="46" fillId="0" borderId="0" xfId="74" applyFont="1"/>
    <xf numFmtId="0" fontId="46" fillId="0" borderId="0" xfId="74" applyFont="1" applyBorder="1"/>
    <xf numFmtId="0" fontId="48" fillId="0" borderId="11" xfId="74" applyFont="1" applyBorder="1" applyAlignment="1">
      <alignment horizontal="center" vertical="center" wrapText="1"/>
    </xf>
    <xf numFmtId="3" fontId="47" fillId="0" borderId="10" xfId="74" applyNumberFormat="1" applyFont="1" applyBorder="1" applyAlignment="1">
      <alignment horizontal="center"/>
    </xf>
    <xf numFmtId="0" fontId="47" fillId="0" borderId="0" xfId="74" applyFont="1" applyAlignment="1">
      <alignment horizontal="left"/>
    </xf>
    <xf numFmtId="9" fontId="47" fillId="0" borderId="0" xfId="74" quotePrefix="1" applyNumberFormat="1" applyFont="1" applyBorder="1" applyAlignment="1">
      <alignment horizontal="center"/>
    </xf>
    <xf numFmtId="0" fontId="48" fillId="0" borderId="0" xfId="74" applyFont="1" applyBorder="1" applyAlignment="1">
      <alignment horizontal="left"/>
    </xf>
    <xf numFmtId="0" fontId="47" fillId="0" borderId="0" xfId="74" applyFont="1" applyBorder="1" applyAlignment="1">
      <alignment horizontal="left" wrapText="1"/>
    </xf>
    <xf numFmtId="3" fontId="47" fillId="0" borderId="0" xfId="74" applyNumberFormat="1" applyFont="1" applyBorder="1" applyAlignment="1">
      <alignment horizontal="left"/>
    </xf>
    <xf numFmtId="0" fontId="40" fillId="0" borderId="0" xfId="0" applyFont="1" applyAlignment="1">
      <alignment horizontal="center" vertical="center"/>
    </xf>
    <xf numFmtId="168" fontId="0" fillId="0" borderId="0" xfId="0" applyNumberFormat="1"/>
    <xf numFmtId="0" fontId="0" fillId="0" borderId="0" xfId="0" applyFont="1" applyBorder="1" applyAlignment="1">
      <alignment horizontal="center" vertical="center" wrapText="1"/>
    </xf>
    <xf numFmtId="0" fontId="40" fillId="0" borderId="0" xfId="0" applyFont="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1" fontId="0" fillId="0" borderId="0" xfId="0" applyNumberFormat="1" applyFont="1" applyAlignment="1">
      <alignment horizontal="center"/>
    </xf>
    <xf numFmtId="9" fontId="0" fillId="0" borderId="0" xfId="0" applyNumberFormat="1" applyFont="1" applyAlignment="1">
      <alignment horizontal="center"/>
    </xf>
    <xf numFmtId="9" fontId="0" fillId="0" borderId="0" xfId="0" applyNumberFormat="1" applyFont="1"/>
    <xf numFmtId="9" fontId="0" fillId="0" borderId="0" xfId="58" applyFont="1"/>
    <xf numFmtId="0" fontId="49" fillId="0" borderId="0" xfId="0" applyFont="1"/>
    <xf numFmtId="0" fontId="0" fillId="0" borderId="0" xfId="456" applyFont="1"/>
    <xf numFmtId="0" fontId="6" fillId="0" borderId="0" xfId="456"/>
    <xf numFmtId="0" fontId="6" fillId="0" borderId="0" xfId="456" applyAlignment="1">
      <alignment wrapText="1"/>
    </xf>
    <xf numFmtId="0" fontId="0" fillId="0" borderId="0" xfId="456" applyFont="1" applyAlignment="1">
      <alignment wrapText="1"/>
    </xf>
    <xf numFmtId="10" fontId="0" fillId="0" borderId="0" xfId="0" applyNumberFormat="1"/>
    <xf numFmtId="169" fontId="0" fillId="0" borderId="0" xfId="0" applyNumberFormat="1"/>
    <xf numFmtId="3" fontId="48" fillId="0" borderId="0" xfId="74" applyNumberFormat="1" applyFont="1" applyBorder="1" applyAlignment="1">
      <alignment horizontal="left"/>
    </xf>
    <xf numFmtId="176" fontId="47" fillId="0" borderId="0" xfId="74" quotePrefix="1" applyNumberFormat="1" applyFont="1" applyBorder="1" applyAlignment="1">
      <alignment horizontal="center"/>
    </xf>
    <xf numFmtId="176" fontId="48" fillId="0" borderId="0" xfId="74" quotePrefix="1" applyNumberFormat="1" applyFont="1" applyBorder="1" applyAlignment="1">
      <alignment horizontal="center"/>
    </xf>
    <xf numFmtId="9" fontId="48" fillId="0" borderId="0" xfId="74" quotePrefix="1" applyNumberFormat="1" applyFont="1" applyBorder="1" applyAlignment="1">
      <alignment horizontal="center"/>
    </xf>
    <xf numFmtId="168" fontId="0" fillId="0" borderId="0" xfId="0" applyNumberFormat="1" applyAlignment="1">
      <alignment horizontal="center" vertical="center" wrapText="1"/>
    </xf>
    <xf numFmtId="168" fontId="0" fillId="0" borderId="0" xfId="0" applyNumberFormat="1" applyFont="1" applyAlignment="1">
      <alignment horizontal="center"/>
    </xf>
    <xf numFmtId="0" fontId="40" fillId="0" borderId="0" xfId="0" applyFont="1" applyAlignment="1">
      <alignment horizontal="center" vertical="center"/>
    </xf>
    <xf numFmtId="168" fontId="40" fillId="0" borderId="0" xfId="0" applyNumberFormat="1" applyFont="1"/>
    <xf numFmtId="0" fontId="48" fillId="0" borderId="11" xfId="0" applyFont="1" applyBorder="1" applyAlignment="1">
      <alignment horizontal="center" vertical="center" wrapText="1"/>
    </xf>
    <xf numFmtId="0" fontId="47" fillId="0" borderId="0" xfId="74" applyFont="1" applyBorder="1" applyAlignment="1">
      <alignment horizontal="left"/>
    </xf>
    <xf numFmtId="0" fontId="21" fillId="0" borderId="0" xfId="74" applyAlignment="1">
      <alignment vertical="center" wrapText="1"/>
    </xf>
    <xf numFmtId="168" fontId="47" fillId="0" borderId="0" xfId="74" quotePrefix="1" applyNumberFormat="1" applyFont="1" applyBorder="1" applyAlignment="1">
      <alignment horizontal="center"/>
    </xf>
    <xf numFmtId="169" fontId="47" fillId="0" borderId="0" xfId="74" quotePrefix="1" applyNumberFormat="1" applyFont="1" applyBorder="1" applyAlignment="1">
      <alignment horizontal="center"/>
    </xf>
    <xf numFmtId="9" fontId="21" fillId="0" borderId="0" xfId="74" applyNumberFormat="1"/>
    <xf numFmtId="168" fontId="11" fillId="0" borderId="0" xfId="63" applyNumberFormat="1"/>
    <xf numFmtId="3" fontId="21" fillId="0" borderId="0" xfId="74" applyNumberFormat="1" applyAlignment="1">
      <alignment vertical="center"/>
    </xf>
    <xf numFmtId="180" fontId="21" fillId="0" borderId="0" xfId="74" applyNumberFormat="1" applyAlignment="1">
      <alignment vertical="center"/>
    </xf>
    <xf numFmtId="2" fontId="21" fillId="0" borderId="0" xfId="74" applyNumberFormat="1"/>
    <xf numFmtId="181" fontId="21" fillId="0" borderId="0" xfId="74" applyNumberFormat="1"/>
    <xf numFmtId="168" fontId="40" fillId="0" borderId="0" xfId="0" applyNumberFormat="1" applyFont="1" applyAlignment="1">
      <alignment horizontal="center"/>
    </xf>
    <xf numFmtId="10" fontId="6" fillId="0" borderId="0" xfId="456" applyNumberFormat="1"/>
    <xf numFmtId="0" fontId="0" fillId="0" borderId="0" xfId="0" applyAlignment="1">
      <alignment wrapText="1"/>
    </xf>
    <xf numFmtId="0" fontId="85" fillId="0" borderId="22" xfId="454" applyFont="1" applyBorder="1" applyAlignment="1">
      <alignment horizontal="center"/>
    </xf>
    <xf numFmtId="9" fontId="0" fillId="0" borderId="0" xfId="556" applyFont="1"/>
    <xf numFmtId="168" fontId="0" fillId="0" borderId="0" xfId="556" applyNumberFormat="1" applyFont="1"/>
    <xf numFmtId="0" fontId="85" fillId="0" borderId="23" xfId="454" applyFont="1" applyBorder="1" applyAlignment="1">
      <alignment horizontal="center"/>
    </xf>
    <xf numFmtId="0" fontId="85" fillId="0" borderId="24" xfId="454" applyFont="1" applyBorder="1" applyAlignment="1">
      <alignment horizontal="center"/>
    </xf>
    <xf numFmtId="0" fontId="60" fillId="0" borderId="0" xfId="454" applyFont="1" applyFill="1" applyBorder="1" applyAlignment="1">
      <alignment horizontal="left"/>
    </xf>
    <xf numFmtId="0" fontId="86" fillId="0" borderId="0" xfId="0" applyFont="1" applyAlignment="1">
      <alignment horizontal="center" wrapText="1"/>
    </xf>
    <xf numFmtId="3" fontId="32" fillId="0" borderId="0" xfId="0" applyNumberFormat="1" applyFont="1" applyAlignment="1">
      <alignment horizontal="center"/>
    </xf>
    <xf numFmtId="3" fontId="0" fillId="0" borderId="0" xfId="0" applyNumberFormat="1"/>
    <xf numFmtId="0" fontId="87" fillId="0" borderId="0" xfId="0" applyFont="1"/>
    <xf numFmtId="3" fontId="32" fillId="0" borderId="0" xfId="1001" applyNumberFormat="1" applyFont="1" applyBorder="1" applyAlignment="1">
      <alignment horizontal="center"/>
    </xf>
    <xf numFmtId="10" fontId="87" fillId="0" borderId="0" xfId="0" applyNumberFormat="1" applyFont="1"/>
    <xf numFmtId="3" fontId="88" fillId="0" borderId="25" xfId="0" applyNumberFormat="1" applyFont="1" applyBorder="1"/>
    <xf numFmtId="0" fontId="91" fillId="0" borderId="11" xfId="74" applyFont="1" applyBorder="1" applyAlignment="1">
      <alignment horizontal="center" vertical="center" wrapText="1"/>
    </xf>
    <xf numFmtId="0" fontId="91" fillId="0" borderId="11" xfId="0" applyFont="1" applyBorder="1" applyAlignment="1">
      <alignment horizontal="center" vertical="center" wrapText="1"/>
    </xf>
    <xf numFmtId="0" fontId="91" fillId="0" borderId="0" xfId="74" applyFont="1" applyBorder="1" applyAlignment="1">
      <alignment horizontal="left"/>
    </xf>
    <xf numFmtId="176" fontId="91" fillId="0" borderId="0" xfId="74" quotePrefix="1" applyNumberFormat="1" applyFont="1" applyBorder="1" applyAlignment="1">
      <alignment horizontal="center"/>
    </xf>
    <xf numFmtId="9" fontId="91" fillId="0" borderId="0" xfId="74" quotePrefix="1" applyNumberFormat="1" applyFont="1" applyBorder="1" applyAlignment="1">
      <alignment horizontal="center"/>
    </xf>
    <xf numFmtId="0" fontId="92" fillId="0" borderId="0" xfId="74" applyFont="1" applyBorder="1" applyAlignment="1">
      <alignment horizontal="left"/>
    </xf>
    <xf numFmtId="176" fontId="92" fillId="0" borderId="0" xfId="74" quotePrefix="1" applyNumberFormat="1" applyFont="1" applyBorder="1" applyAlignment="1">
      <alignment horizontal="center"/>
    </xf>
    <xf numFmtId="169" fontId="92" fillId="0" borderId="0" xfId="74" quotePrefix="1" applyNumberFormat="1" applyFont="1" applyBorder="1" applyAlignment="1">
      <alignment horizontal="center"/>
    </xf>
    <xf numFmtId="9" fontId="92" fillId="0" borderId="0" xfId="74" quotePrefix="1" applyNumberFormat="1" applyFont="1" applyBorder="1" applyAlignment="1">
      <alignment horizontal="center"/>
    </xf>
    <xf numFmtId="3" fontId="91" fillId="0" borderId="0" xfId="74" applyNumberFormat="1" applyFont="1" applyBorder="1" applyAlignment="1">
      <alignment horizontal="left"/>
    </xf>
    <xf numFmtId="0" fontId="93" fillId="0" borderId="0" xfId="74" applyFont="1" applyBorder="1" applyAlignment="1">
      <alignment horizontal="left"/>
    </xf>
    <xf numFmtId="176" fontId="93" fillId="0" borderId="0" xfId="74" quotePrefix="1" applyNumberFormat="1" applyFont="1" applyBorder="1" applyAlignment="1">
      <alignment horizontal="center"/>
    </xf>
    <xf numFmtId="9" fontId="93" fillId="0" borderId="0" xfId="74" quotePrefix="1" applyNumberFormat="1" applyFont="1" applyBorder="1" applyAlignment="1">
      <alignment horizontal="center"/>
    </xf>
    <xf numFmtId="2" fontId="93" fillId="0" borderId="0" xfId="74" quotePrefix="1" applyNumberFormat="1" applyFont="1" applyBorder="1" applyAlignment="1">
      <alignment horizontal="center"/>
    </xf>
    <xf numFmtId="3" fontId="92" fillId="0" borderId="0" xfId="74" applyNumberFormat="1" applyFont="1" applyBorder="1" applyAlignment="1">
      <alignment horizontal="left"/>
    </xf>
    <xf numFmtId="168" fontId="92" fillId="0" borderId="0" xfId="74" quotePrefix="1" applyNumberFormat="1" applyFont="1" applyBorder="1" applyAlignment="1">
      <alignment horizontal="center"/>
    </xf>
    <xf numFmtId="0" fontId="72" fillId="0" borderId="0" xfId="454"/>
    <xf numFmtId="0" fontId="89" fillId="0" borderId="11" xfId="74" applyFont="1" applyBorder="1" applyAlignment="1">
      <alignment horizontal="center" vertical="center" wrapText="1"/>
    </xf>
    <xf numFmtId="0" fontId="89" fillId="0" borderId="0" xfId="74" applyFont="1" applyBorder="1" applyAlignment="1">
      <alignment horizontal="left"/>
    </xf>
    <xf numFmtId="176" fontId="89" fillId="0" borderId="0" xfId="74" quotePrefix="1" applyNumberFormat="1" applyFont="1" applyBorder="1" applyAlignment="1">
      <alignment horizontal="center"/>
    </xf>
    <xf numFmtId="9" fontId="89" fillId="0" borderId="0" xfId="74" quotePrefix="1" applyNumberFormat="1" applyFont="1" applyBorder="1" applyAlignment="1">
      <alignment horizontal="center"/>
    </xf>
    <xf numFmtId="0" fontId="96" fillId="0" borderId="0" xfId="74" applyFont="1" applyBorder="1" applyAlignment="1">
      <alignment horizontal="left"/>
    </xf>
    <xf numFmtId="176" fontId="96" fillId="0" borderId="0" xfId="74" quotePrefix="1" applyNumberFormat="1" applyFont="1" applyBorder="1" applyAlignment="1">
      <alignment horizontal="center"/>
    </xf>
    <xf numFmtId="0" fontId="96" fillId="0" borderId="0" xfId="74" applyFont="1" applyBorder="1" applyAlignment="1">
      <alignment horizontal="left" wrapText="1"/>
    </xf>
    <xf numFmtId="3" fontId="96" fillId="0" borderId="0" xfId="74" applyNumberFormat="1" applyFont="1" applyBorder="1" applyAlignment="1">
      <alignment horizontal="left"/>
    </xf>
    <xf numFmtId="169" fontId="96" fillId="0" borderId="0" xfId="74" quotePrefix="1" applyNumberFormat="1" applyFont="1" applyBorder="1" applyAlignment="1">
      <alignment horizontal="center"/>
    </xf>
    <xf numFmtId="0" fontId="4" fillId="0" borderId="23" xfId="0" applyFont="1" applyFill="1" applyBorder="1" applyAlignment="1">
      <alignment horizontal="center"/>
    </xf>
    <xf numFmtId="0" fontId="4" fillId="0" borderId="23"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24" xfId="0" applyFont="1" applyBorder="1" applyAlignment="1">
      <alignment horizontal="center"/>
    </xf>
    <xf numFmtId="168" fontId="0" fillId="0" borderId="0" xfId="58" applyNumberFormat="1" applyFont="1"/>
    <xf numFmtId="0" fontId="98" fillId="0" borderId="0" xfId="0" applyFont="1" applyAlignment="1">
      <alignment wrapText="1"/>
    </xf>
    <xf numFmtId="168" fontId="98" fillId="0" borderId="0" xfId="58" applyNumberFormat="1" applyFont="1" applyAlignment="1">
      <alignment horizontal="center"/>
    </xf>
    <xf numFmtId="9" fontId="49" fillId="0" borderId="0" xfId="58" applyFont="1"/>
    <xf numFmtId="168" fontId="49" fillId="0" borderId="0" xfId="0" applyNumberFormat="1" applyFont="1"/>
    <xf numFmtId="168" fontId="49" fillId="0" borderId="0" xfId="0" applyNumberFormat="1" applyFont="1" applyAlignment="1">
      <alignment horizontal="center"/>
    </xf>
    <xf numFmtId="0" fontId="40" fillId="0" borderId="0" xfId="0" applyFont="1"/>
    <xf numFmtId="168" fontId="98" fillId="0" borderId="0" xfId="58" applyNumberFormat="1" applyFont="1"/>
    <xf numFmtId="0" fontId="98" fillId="0" borderId="0" xfId="0" applyFont="1"/>
    <xf numFmtId="0" fontId="40" fillId="0" borderId="0" xfId="0" applyFont="1" applyAlignment="1">
      <alignment wrapText="1"/>
    </xf>
    <xf numFmtId="168" fontId="98" fillId="0" borderId="0" xfId="0" applyNumberFormat="1" applyFont="1"/>
    <xf numFmtId="9" fontId="0" fillId="0" borderId="0" xfId="58" applyNumberFormat="1" applyFont="1"/>
    <xf numFmtId="1" fontId="0" fillId="0" borderId="0" xfId="0" applyNumberFormat="1"/>
    <xf numFmtId="0" fontId="46" fillId="0" borderId="10" xfId="74" applyFont="1" applyBorder="1"/>
    <xf numFmtId="0" fontId="48" fillId="0" borderId="28" xfId="74" applyFont="1" applyBorder="1" applyAlignment="1">
      <alignment horizontal="center" vertical="center" wrapText="1"/>
    </xf>
    <xf numFmtId="176" fontId="47" fillId="0" borderId="29" xfId="74" quotePrefix="1" applyNumberFormat="1" applyFont="1" applyBorder="1" applyAlignment="1">
      <alignment horizontal="center"/>
    </xf>
    <xf numFmtId="1" fontId="47" fillId="0" borderId="0" xfId="74" quotePrefix="1" applyNumberFormat="1" applyFont="1" applyBorder="1" applyAlignment="1">
      <alignment horizontal="center"/>
    </xf>
    <xf numFmtId="3" fontId="47" fillId="0" borderId="0" xfId="74" quotePrefix="1" applyNumberFormat="1" applyFont="1" applyBorder="1" applyAlignment="1">
      <alignment horizontal="center"/>
    </xf>
    <xf numFmtId="9" fontId="47" fillId="0" borderId="0" xfId="74" applyNumberFormat="1" applyFont="1" applyBorder="1" applyAlignment="1">
      <alignment horizontal="center"/>
    </xf>
    <xf numFmtId="9" fontId="47" fillId="0" borderId="0" xfId="74" applyNumberFormat="1" applyFont="1" applyBorder="1" applyAlignment="1">
      <alignment horizontal="center" wrapText="1"/>
    </xf>
    <xf numFmtId="3" fontId="47" fillId="0" borderId="0" xfId="74" applyNumberFormat="1" applyFont="1" applyBorder="1" applyAlignment="1">
      <alignment horizontal="center"/>
    </xf>
    <xf numFmtId="0" fontId="48" fillId="0" borderId="0" xfId="74" applyFont="1" applyBorder="1" applyAlignment="1">
      <alignment horizontal="center"/>
    </xf>
    <xf numFmtId="3" fontId="48" fillId="0" borderId="0" xfId="74" applyNumberFormat="1" applyFont="1" applyBorder="1" applyAlignment="1">
      <alignment horizontal="center"/>
    </xf>
    <xf numFmtId="0" fontId="21" fillId="0" borderId="0" xfId="74" applyBorder="1"/>
    <xf numFmtId="0" fontId="48" fillId="0" borderId="0" xfId="74" applyFont="1" applyBorder="1" applyAlignment="1">
      <alignment horizontal="center" vertical="center" wrapText="1"/>
    </xf>
    <xf numFmtId="3" fontId="48" fillId="0" borderId="0" xfId="74" quotePrefix="1" applyNumberFormat="1" applyFont="1" applyBorder="1" applyAlignment="1">
      <alignment horizontal="center"/>
    </xf>
    <xf numFmtId="168" fontId="48" fillId="0" borderId="0" xfId="74" quotePrefix="1" applyNumberFormat="1" applyFont="1" applyBorder="1" applyAlignment="1">
      <alignment horizontal="center"/>
    </xf>
    <xf numFmtId="0" fontId="47" fillId="0" borderId="0" xfId="74" quotePrefix="1" applyFont="1" applyBorder="1" applyAlignment="1">
      <alignment horizontal="center"/>
    </xf>
    <xf numFmtId="168" fontId="0" fillId="0" borderId="0" xfId="556" applyNumberFormat="1" applyFont="1" applyBorder="1" applyAlignment="1">
      <alignment horizontal="center"/>
    </xf>
    <xf numFmtId="0" fontId="6" fillId="0" borderId="0" xfId="0" applyFont="1" applyBorder="1" applyAlignment="1">
      <alignment horizontal="center"/>
    </xf>
    <xf numFmtId="168" fontId="0" fillId="0" borderId="0" xfId="556" applyNumberFormat="1" applyFont="1" applyAlignment="1">
      <alignment horizontal="center"/>
    </xf>
    <xf numFmtId="0" fontId="6" fillId="0" borderId="0" xfId="0" applyFont="1"/>
    <xf numFmtId="0" fontId="6" fillId="0" borderId="0" xfId="0" applyFont="1" applyBorder="1"/>
    <xf numFmtId="0" fontId="43" fillId="0" borderId="0" xfId="0" applyFont="1" applyBorder="1" applyAlignment="1">
      <alignment horizontal="center" vertical="center" wrapText="1"/>
    </xf>
    <xf numFmtId="168" fontId="43"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Alignment="1">
      <alignment vertical="center" wrapText="1"/>
    </xf>
    <xf numFmtId="0" fontId="0" fillId="0" borderId="0" xfId="0" applyFont="1" applyFill="1" applyBorder="1" applyAlignment="1">
      <alignment horizontal="center" vertical="center" wrapText="1"/>
    </xf>
    <xf numFmtId="0" fontId="0" fillId="0" borderId="0" xfId="0" applyBorder="1" applyAlignment="1">
      <alignment vertical="center" wrapText="1"/>
    </xf>
    <xf numFmtId="0" fontId="40" fillId="0" borderId="0" xfId="0" applyFont="1" applyBorder="1" applyAlignment="1">
      <alignment horizontal="center" vertical="center" wrapText="1"/>
    </xf>
    <xf numFmtId="0" fontId="0" fillId="0" borderId="0" xfId="0" applyFont="1" applyFill="1" applyBorder="1" applyAlignment="1">
      <alignment horizontal="center"/>
    </xf>
    <xf numFmtId="0" fontId="2" fillId="0" borderId="0" xfId="1221"/>
    <xf numFmtId="14" fontId="0" fillId="0" borderId="0" xfId="0" applyNumberFormat="1"/>
    <xf numFmtId="2" fontId="2" fillId="0" borderId="0" xfId="1221" applyNumberFormat="1"/>
    <xf numFmtId="168" fontId="0" fillId="51" borderId="0" xfId="58" applyNumberFormat="1" applyFont="1" applyFill="1"/>
    <xf numFmtId="0" fontId="0" fillId="51" borderId="0" xfId="0" applyFill="1"/>
    <xf numFmtId="2" fontId="0" fillId="0" borderId="0" xfId="0" applyNumberFormat="1"/>
    <xf numFmtId="0" fontId="40" fillId="0" borderId="0" xfId="0" applyFont="1" applyBorder="1" applyAlignment="1">
      <alignment horizontal="center" vertical="center" wrapText="1"/>
    </xf>
    <xf numFmtId="0" fontId="84" fillId="0" borderId="0" xfId="74" applyFont="1" applyAlignment="1">
      <alignment horizontal="center" vertical="center"/>
    </xf>
    <xf numFmtId="0" fontId="82" fillId="0" borderId="0" xfId="74" quotePrefix="1" applyFont="1" applyBorder="1" applyAlignment="1">
      <alignment horizontal="justify" vertical="center" wrapText="1"/>
    </xf>
    <xf numFmtId="0" fontId="48" fillId="0" borderId="0" xfId="74" applyFont="1" applyAlignment="1">
      <alignment horizontal="center" vertical="center"/>
    </xf>
    <xf numFmtId="0" fontId="82" fillId="0" borderId="0" xfId="74" quotePrefix="1" applyFont="1" applyBorder="1" applyAlignment="1">
      <alignment horizontal="left" vertical="center" wrapText="1"/>
    </xf>
    <xf numFmtId="0" fontId="84" fillId="0" borderId="0" xfId="74" applyFont="1" applyAlignment="1">
      <alignment horizontal="center" vertical="center"/>
    </xf>
    <xf numFmtId="0" fontId="82" fillId="0" borderId="0" xfId="74" quotePrefix="1" applyFont="1" applyBorder="1" applyAlignment="1">
      <alignment horizontal="justify" vertical="center" wrapText="1"/>
    </xf>
    <xf numFmtId="0" fontId="95" fillId="0" borderId="0" xfId="74" applyFont="1" applyAlignment="1">
      <alignment horizontal="center" vertical="center"/>
    </xf>
    <xf numFmtId="0" fontId="0" fillId="0" borderId="0" xfId="0" applyAlignment="1"/>
    <xf numFmtId="0" fontId="40" fillId="0" borderId="0" xfId="0" applyFont="1" applyAlignment="1">
      <alignment horizontal="center" vertical="center"/>
    </xf>
    <xf numFmtId="0" fontId="40" fillId="0" borderId="0" xfId="0" applyFont="1" applyBorder="1" applyAlignment="1">
      <alignment horizontal="center" vertical="center" wrapText="1"/>
    </xf>
    <xf numFmtId="0" fontId="40" fillId="0" borderId="0" xfId="0" applyFont="1" applyAlignment="1">
      <alignment horizontal="center" vertical="center" wrapText="1"/>
    </xf>
    <xf numFmtId="0" fontId="94" fillId="0" borderId="0" xfId="74" applyFont="1" applyAlignment="1">
      <alignment horizontal="center" vertical="center"/>
    </xf>
    <xf numFmtId="0" fontId="90" fillId="0" borderId="0" xfId="74" quotePrefix="1" applyFont="1" applyBorder="1" applyAlignment="1">
      <alignment horizontal="justify" vertical="center" wrapText="1"/>
    </xf>
    <xf numFmtId="0" fontId="97" fillId="0" borderId="0" xfId="74" applyFont="1" applyAlignment="1">
      <alignment horizontal="center" vertical="center"/>
    </xf>
    <xf numFmtId="0" fontId="0"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0" borderId="0" xfId="41" applyFont="1" applyFill="1" applyBorder="1" applyAlignment="1">
      <alignment horizontal="center" vertical="center" wrapText="1"/>
    </xf>
    <xf numFmtId="0" fontId="7" fillId="0" borderId="0" xfId="41" applyFont="1" applyFill="1" applyBorder="1" applyAlignment="1">
      <alignment horizontal="center" vertical="center" wrapText="1"/>
    </xf>
  </cellXfs>
  <cellStyles count="1380">
    <cellStyle name="20% - Accent1" xfId="1"/>
    <cellStyle name="20% - Accent1 2" xfId="328"/>
    <cellStyle name="20% - Accent2" xfId="2"/>
    <cellStyle name="20% - Accent2 2" xfId="329"/>
    <cellStyle name="20% - Accent3" xfId="3"/>
    <cellStyle name="20% - Accent3 2" xfId="330"/>
    <cellStyle name="20% - Accent4" xfId="4"/>
    <cellStyle name="20% - Accent4 2" xfId="331"/>
    <cellStyle name="20% - Accent5" xfId="5"/>
    <cellStyle name="20% - Accent5 2" xfId="332"/>
    <cellStyle name="20% - Accent6" xfId="6"/>
    <cellStyle name="20% - Accent6 2" xfId="333"/>
    <cellStyle name="40% - Accent1" xfId="7"/>
    <cellStyle name="40% - Accent1 2" xfId="334"/>
    <cellStyle name="40% - Accent2" xfId="8"/>
    <cellStyle name="40% - Accent2 2" xfId="335"/>
    <cellStyle name="40% - Accent3" xfId="9"/>
    <cellStyle name="40% - Accent3 2" xfId="336"/>
    <cellStyle name="40% - Accent4" xfId="10"/>
    <cellStyle name="40% - Accent4 2" xfId="337"/>
    <cellStyle name="40% - Accent5" xfId="11"/>
    <cellStyle name="40% - Accent5 2" xfId="338"/>
    <cellStyle name="40% - Accent6" xfId="12"/>
    <cellStyle name="40% - Accent6 2" xfId="339"/>
    <cellStyle name="60% - Accent1" xfId="13"/>
    <cellStyle name="60% - Accent1 2" xfId="340"/>
    <cellStyle name="60% - Accent2" xfId="14"/>
    <cellStyle name="60% - Accent2 2" xfId="341"/>
    <cellStyle name="60% - Accent3" xfId="15"/>
    <cellStyle name="60% - Accent3 2" xfId="342"/>
    <cellStyle name="60% - Accent4" xfId="16"/>
    <cellStyle name="60% - Accent4 2" xfId="343"/>
    <cellStyle name="60% - Accent5" xfId="17"/>
    <cellStyle name="60% - Accent5 2" xfId="344"/>
    <cellStyle name="60% - Accent6" xfId="18"/>
    <cellStyle name="60% - Accent6 2" xfId="345"/>
    <cellStyle name="Accent1 2" xfId="346"/>
    <cellStyle name="Accent2 2" xfId="347"/>
    <cellStyle name="Accent3 2" xfId="348"/>
    <cellStyle name="Accent4 2" xfId="349"/>
    <cellStyle name="Accent5 2" xfId="350"/>
    <cellStyle name="Accent6 2" xfId="351"/>
    <cellStyle name="Bad" xfId="19"/>
    <cellStyle name="Bad 2" xfId="352"/>
    <cellStyle name="caché" xfId="353"/>
    <cellStyle name="Calculation" xfId="20"/>
    <cellStyle name="Calculation 2" xfId="354"/>
    <cellStyle name="Check Cell" xfId="21"/>
    <cellStyle name="Check Cell 2" xfId="355"/>
    <cellStyle name="Comma 10" xfId="356"/>
    <cellStyle name="Comma 10 2" xfId="357"/>
    <cellStyle name="Comma 11" xfId="358"/>
    <cellStyle name="Comma 11 2" xfId="359"/>
    <cellStyle name="Comma 12" xfId="360"/>
    <cellStyle name="Comma 12 2" xfId="361"/>
    <cellStyle name="Comma 13" xfId="362"/>
    <cellStyle name="Comma 14" xfId="363"/>
    <cellStyle name="Comma 15" xfId="364"/>
    <cellStyle name="Comma 16" xfId="365"/>
    <cellStyle name="Comma 2" xfId="366"/>
    <cellStyle name="Comma 2 2" xfId="367"/>
    <cellStyle name="Comma 2 2 2" xfId="368"/>
    <cellStyle name="Comma 2 2 2 2" xfId="369"/>
    <cellStyle name="Comma 2 2 2 2 2" xfId="370"/>
    <cellStyle name="Comma 2 2 2 3" xfId="371"/>
    <cellStyle name="Comma 2 2 3" xfId="372"/>
    <cellStyle name="Comma 2 3" xfId="373"/>
    <cellStyle name="Comma 2 3 2" xfId="374"/>
    <cellStyle name="Comma 2 4" xfId="375"/>
    <cellStyle name="Comma 3" xfId="376"/>
    <cellStyle name="Comma 3 2" xfId="377"/>
    <cellStyle name="Comma 4" xfId="378"/>
    <cellStyle name="Comma 4 2" xfId="379"/>
    <cellStyle name="Comma 5" xfId="380"/>
    <cellStyle name="Comma 5 2" xfId="381"/>
    <cellStyle name="Comma 5 3" xfId="382"/>
    <cellStyle name="Comma 6" xfId="383"/>
    <cellStyle name="Comma 6 2" xfId="384"/>
    <cellStyle name="Comma 7" xfId="385"/>
    <cellStyle name="Comma 7 2" xfId="386"/>
    <cellStyle name="Comma 8" xfId="387"/>
    <cellStyle name="Comma 9" xfId="388"/>
    <cellStyle name="Comma(0)" xfId="389"/>
    <cellStyle name="Comma(3)" xfId="390"/>
    <cellStyle name="Comma[0]" xfId="391"/>
    <cellStyle name="Comma[1]" xfId="392"/>
    <cellStyle name="Comma[2]__" xfId="393"/>
    <cellStyle name="Comma[3]" xfId="394"/>
    <cellStyle name="Comma0" xfId="395"/>
    <cellStyle name="Commentaire" xfId="59"/>
    <cellStyle name="Currency 2" xfId="396"/>
    <cellStyle name="Currency0" xfId="397"/>
    <cellStyle name="Date" xfId="22"/>
    <cellStyle name="Date 2" xfId="398"/>
    <cellStyle name="Dezimal_03-09-03" xfId="399"/>
    <cellStyle name="En-tête 1" xfId="23"/>
    <cellStyle name="En-tête 1 2" xfId="400"/>
    <cellStyle name="En-tête 2" xfId="24"/>
    <cellStyle name="En-tête 2 2" xfId="401"/>
    <cellStyle name="Explanatory Text" xfId="25"/>
    <cellStyle name="Explanatory Text 2" xfId="402"/>
    <cellStyle name="Financier0" xfId="26"/>
    <cellStyle name="Financier0 2" xfId="403"/>
    <cellStyle name="Fixed" xfId="404"/>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Good" xfId="27"/>
    <cellStyle name="Good 2" xfId="405"/>
    <cellStyle name="Heading 1" xfId="28"/>
    <cellStyle name="Heading 1 2" xfId="406"/>
    <cellStyle name="Heading 2" xfId="29"/>
    <cellStyle name="Heading 2 2" xfId="407"/>
    <cellStyle name="Heading 3" xfId="30"/>
    <cellStyle name="Heading 3 2" xfId="408"/>
    <cellStyle name="Heading 4" xfId="31"/>
    <cellStyle name="Heading 4 2" xfId="409"/>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2" xfId="410"/>
    <cellStyle name="Input" xfId="32"/>
    <cellStyle name="Input 2" xfId="411"/>
    <cellStyle name="Lien hypertexte 2" xfId="33"/>
    <cellStyle name="Lien hypertexte 3" xfId="412"/>
    <cellStyle name="Linked Cell" xfId="34"/>
    <cellStyle name="Linked Cell 2" xfId="413"/>
    <cellStyle name="Milliers 2" xfId="414"/>
    <cellStyle name="Milliers 3" xfId="415"/>
    <cellStyle name="Monétaire0" xfId="35"/>
    <cellStyle name="Monétaire0 2" xfId="416"/>
    <cellStyle name="Motif" xfId="36"/>
    <cellStyle name="Neutral" xfId="37"/>
    <cellStyle name="Neutral 2" xfId="417"/>
    <cellStyle name="Normaali_Eduskuntavaalit" xfId="418"/>
    <cellStyle name="Normal" xfId="0" builtinId="0"/>
    <cellStyle name="Normal 10" xfId="419"/>
    <cellStyle name="Normal 10 2" xfId="420"/>
    <cellStyle name="Normal 10 2 2" xfId="421"/>
    <cellStyle name="Normal 10 3" xfId="422"/>
    <cellStyle name="Normal 10 3 2" xfId="423"/>
    <cellStyle name="Normal 10 4" xfId="424"/>
    <cellStyle name="Normal 10 4 2" xfId="425"/>
    <cellStyle name="Normal 10 5" xfId="426"/>
    <cellStyle name="Normal 11" xfId="427"/>
    <cellStyle name="Normal 11 2" xfId="428"/>
    <cellStyle name="Normal 11 2 2" xfId="429"/>
    <cellStyle name="Normal 11 3" xfId="430"/>
    <cellStyle name="Normal 11 4" xfId="431"/>
    <cellStyle name="Normal 12" xfId="432"/>
    <cellStyle name="Normal 12 2" xfId="433"/>
    <cellStyle name="Normal 12 2 2" xfId="434"/>
    <cellStyle name="Normal 12 3" xfId="435"/>
    <cellStyle name="Normal 13" xfId="436"/>
    <cellStyle name="Normal 13 2" xfId="437"/>
    <cellStyle name="Normal 13 3" xfId="438"/>
    <cellStyle name="Normal 13 4" xfId="439"/>
    <cellStyle name="Normal 14" xfId="440"/>
    <cellStyle name="Normal 15" xfId="441"/>
    <cellStyle name="Normal 15 2" xfId="442"/>
    <cellStyle name="Normal 15 2 2" xfId="443"/>
    <cellStyle name="Normal 15 3" xfId="444"/>
    <cellStyle name="Normal 15 4" xfId="445"/>
    <cellStyle name="Normal 16" xfId="446"/>
    <cellStyle name="Normal 16 2" xfId="447"/>
    <cellStyle name="Normal 16 2 2" xfId="978"/>
    <cellStyle name="Normal 17" xfId="448"/>
    <cellStyle name="Normal 18" xfId="449"/>
    <cellStyle name="Normal 19" xfId="450"/>
    <cellStyle name="Normal 2" xfId="38"/>
    <cellStyle name="Normal 2 2" xfId="39"/>
    <cellStyle name="Normal 2 2 2" xfId="74"/>
    <cellStyle name="Normal 2 2 3" xfId="451"/>
    <cellStyle name="Normal 2 3" xfId="40"/>
    <cellStyle name="Normal 2 4" xfId="57"/>
    <cellStyle name="Normal 2 4 2" xfId="452"/>
    <cellStyle name="Normal 2 4 3" xfId="453"/>
    <cellStyle name="Normal 2 5" xfId="454"/>
    <cellStyle name="Normal 2 6" xfId="455"/>
    <cellStyle name="Normal 2 7" xfId="456"/>
    <cellStyle name="Normal 2_AccumulationEquation" xfId="41"/>
    <cellStyle name="Normal 20" xfId="457"/>
    <cellStyle name="Normal 20 2" xfId="458"/>
    <cellStyle name="Normal 21" xfId="459"/>
    <cellStyle name="Normal 21 2" xfId="460"/>
    <cellStyle name="Normal 22" xfId="461"/>
    <cellStyle name="Normal 22 2" xfId="462"/>
    <cellStyle name="Normal 23" xfId="463"/>
    <cellStyle name="Normal 23 2" xfId="464"/>
    <cellStyle name="Normal 24" xfId="465"/>
    <cellStyle name="Normal 24 2" xfId="466"/>
    <cellStyle name="Normal 25" xfId="467"/>
    <cellStyle name="Normal 25 2" xfId="468"/>
    <cellStyle name="Normal 26" xfId="469"/>
    <cellStyle name="Normal 27" xfId="470"/>
    <cellStyle name="Normal 27 2" xfId="471"/>
    <cellStyle name="Normal 28" xfId="472"/>
    <cellStyle name="Normal 28 2" xfId="473"/>
    <cellStyle name="Normal 29" xfId="474"/>
    <cellStyle name="Normal 29 2" xfId="475"/>
    <cellStyle name="Normal 3" xfId="42"/>
    <cellStyle name="Normal 3 10" xfId="476"/>
    <cellStyle name="Normal 3 2" xfId="60"/>
    <cellStyle name="Normal 3 2 2" xfId="477"/>
    <cellStyle name="Normal 3 2 2 2" xfId="478"/>
    <cellStyle name="Normal 3 2 2 3" xfId="479"/>
    <cellStyle name="Normal 3 2 2 3 2" xfId="480"/>
    <cellStyle name="Normal 3 2 2 4" xfId="481"/>
    <cellStyle name="Normal 3 2 2 5" xfId="482"/>
    <cellStyle name="Normal 3 2 3" xfId="483"/>
    <cellStyle name="Normal 3 2 4" xfId="484"/>
    <cellStyle name="Normal 3 2 4 2" xfId="485"/>
    <cellStyle name="Normal 3 2 4 2 2" xfId="486"/>
    <cellStyle name="Normal 3 2 5" xfId="487"/>
    <cellStyle name="Normal 3 2 6" xfId="488"/>
    <cellStyle name="Normal 3 2 6 2" xfId="489"/>
    <cellStyle name="Normal 3 2 7" xfId="490"/>
    <cellStyle name="Normal 3 2 7 2" xfId="491"/>
    <cellStyle name="Normal 3 3" xfId="492"/>
    <cellStyle name="Normal 3 4" xfId="493"/>
    <cellStyle name="Normal 3 4 2" xfId="494"/>
    <cellStyle name="Normal 3 5" xfId="495"/>
    <cellStyle name="Normal 3 6" xfId="496"/>
    <cellStyle name="Normal 3 7" xfId="497"/>
    <cellStyle name="Normal 3 8" xfId="498"/>
    <cellStyle name="Normal 3 8 2" xfId="499"/>
    <cellStyle name="Normal 3 9" xfId="500"/>
    <cellStyle name="Normal 30" xfId="501"/>
    <cellStyle name="Normal 30 2" xfId="502"/>
    <cellStyle name="Normal 31" xfId="503"/>
    <cellStyle name="Normal 31 2" xfId="504"/>
    <cellStyle name="Normal 32" xfId="505"/>
    <cellStyle name="Normal 32 2" xfId="979"/>
    <cellStyle name="Normal 33" xfId="506"/>
    <cellStyle name="Normal 33 2" xfId="507"/>
    <cellStyle name="Normal 34" xfId="508"/>
    <cellStyle name="Normal 35" xfId="509"/>
    <cellStyle name="Normal 36" xfId="510"/>
    <cellStyle name="Normal 36 2" xfId="511"/>
    <cellStyle name="Normal 37" xfId="512"/>
    <cellStyle name="Normal 38" xfId="513"/>
    <cellStyle name="Normal 39" xfId="514"/>
    <cellStyle name="Normal 4" xfId="43"/>
    <cellStyle name="Normal 4 2" xfId="515"/>
    <cellStyle name="Normal 4 3" xfId="516"/>
    <cellStyle name="Normal 4 4" xfId="517"/>
    <cellStyle name="Normal 4 4 2" xfId="518"/>
    <cellStyle name="Normal 4 5" xfId="519"/>
    <cellStyle name="Normal 4 5 2" xfId="520"/>
    <cellStyle name="Normal 4 6" xfId="521"/>
    <cellStyle name="Normal 40" xfId="1148"/>
    <cellStyle name="Normal 41" xfId="1221"/>
    <cellStyle name="Normal 5" xfId="61"/>
    <cellStyle name="Normal 5 2" xfId="522"/>
    <cellStyle name="Normal 6" xfId="62"/>
    <cellStyle name="Normal 6 2" xfId="523"/>
    <cellStyle name="Normal 7" xfId="63"/>
    <cellStyle name="Normal 7 2" xfId="524"/>
    <cellStyle name="Normal 8" xfId="525"/>
    <cellStyle name="Normal 8 2" xfId="526"/>
    <cellStyle name="Normal 8 2 2" xfId="527"/>
    <cellStyle name="Normal 8 3" xfId="528"/>
    <cellStyle name="Normal 8 3 2" xfId="529"/>
    <cellStyle name="Normal 8 4" xfId="530"/>
    <cellStyle name="Normal 9" xfId="531"/>
    <cellStyle name="Normal 9 2" xfId="532"/>
    <cellStyle name="Normal GHG whole table" xfId="533"/>
    <cellStyle name="Normal_TabAnnexeB" xfId="1001"/>
    <cellStyle name="Normal-blank" xfId="534"/>
    <cellStyle name="Normal-bottom" xfId="535"/>
    <cellStyle name="Normal-center" xfId="536"/>
    <cellStyle name="Normal-droit" xfId="537"/>
    <cellStyle name="Normal-top" xfId="538"/>
    <cellStyle name="normální_Nove vystupy_DOPOCTENE" xfId="539"/>
    <cellStyle name="Note" xfId="44"/>
    <cellStyle name="Note 2" xfId="540"/>
    <cellStyle name="Note 3" xfId="541"/>
    <cellStyle name="Output" xfId="45"/>
    <cellStyle name="Output 2" xfId="542"/>
    <cellStyle name="Percent" xfId="58" builtinId="5"/>
    <cellStyle name="Percent 10" xfId="543"/>
    <cellStyle name="Percent 10 2" xfId="544"/>
    <cellStyle name="Percent 11" xfId="545"/>
    <cellStyle name="Percent 12" xfId="546"/>
    <cellStyle name="Percent 12 2" xfId="547"/>
    <cellStyle name="Percent 12 2 2" xfId="548"/>
    <cellStyle name="Percent 13" xfId="549"/>
    <cellStyle name="Percent 14" xfId="550"/>
    <cellStyle name="Percent 15" xfId="551"/>
    <cellStyle name="Percent 15 2" xfId="552"/>
    <cellStyle name="Percent 16" xfId="553"/>
    <cellStyle name="Percent 16 2" xfId="554"/>
    <cellStyle name="Percent 17" xfId="555"/>
    <cellStyle name="Percent 18" xfId="556"/>
    <cellStyle name="Percent 19" xfId="557"/>
    <cellStyle name="Percent 2" xfId="73"/>
    <cellStyle name="Percent 2 2" xfId="558"/>
    <cellStyle name="Percent 2 2 2" xfId="559"/>
    <cellStyle name="Percent 2 3" xfId="560"/>
    <cellStyle name="Percent 2 4" xfId="561"/>
    <cellStyle name="Percent 2 5" xfId="562"/>
    <cellStyle name="Percent 3" xfId="563"/>
    <cellStyle name="Percent 3 2" xfId="564"/>
    <cellStyle name="Percent 3 3" xfId="565"/>
    <cellStyle name="Percent 4" xfId="566"/>
    <cellStyle name="Percent 4 2" xfId="567"/>
    <cellStyle name="Percent 4 2 2" xfId="568"/>
    <cellStyle name="Percent 4 3" xfId="569"/>
    <cellStyle name="Percent 4 3 2" xfId="570"/>
    <cellStyle name="Percent 4 4" xfId="571"/>
    <cellStyle name="Percent 5" xfId="572"/>
    <cellStyle name="Percent 6" xfId="573"/>
    <cellStyle name="Percent 6 2" xfId="574"/>
    <cellStyle name="Percent 7" xfId="575"/>
    <cellStyle name="Percent 7 2" xfId="576"/>
    <cellStyle name="Percent 7 2 2" xfId="577"/>
    <cellStyle name="Percent 8" xfId="578"/>
    <cellStyle name="Percent 8 2" xfId="579"/>
    <cellStyle name="Percent 8 3" xfId="580"/>
    <cellStyle name="Percent 9" xfId="581"/>
    <cellStyle name="Percent 9 2" xfId="582"/>
    <cellStyle name="Percent 9 3" xfId="583"/>
    <cellStyle name="Pilkku_Esimerkkejä kaavioista.xls Kaavio 1" xfId="584"/>
    <cellStyle name="Pourcentage 10" xfId="585"/>
    <cellStyle name="Pourcentage 10 2" xfId="586"/>
    <cellStyle name="Pourcentage 10 2 2" xfId="587"/>
    <cellStyle name="Pourcentage 10 3" xfId="588"/>
    <cellStyle name="Pourcentage 10 4" xfId="589"/>
    <cellStyle name="Pourcentage 10 5" xfId="590"/>
    <cellStyle name="Pourcentage 11" xfId="591"/>
    <cellStyle name="Pourcentage 12" xfId="592"/>
    <cellStyle name="Pourcentage 12 2" xfId="593"/>
    <cellStyle name="Pourcentage 12 3" xfId="594"/>
    <cellStyle name="Pourcentage 13" xfId="595"/>
    <cellStyle name="Pourcentage 13 2" xfId="596"/>
    <cellStyle name="Pourcentage 14" xfId="597"/>
    <cellStyle name="Pourcentage 15" xfId="598"/>
    <cellStyle name="Pourcentage 15 2" xfId="599"/>
    <cellStyle name="Pourcentage 16" xfId="600"/>
    <cellStyle name="Pourcentage 17" xfId="601"/>
    <cellStyle name="Pourcentage 18" xfId="602"/>
    <cellStyle name="Pourcentage 19" xfId="603"/>
    <cellStyle name="Pourcentage 2" xfId="46"/>
    <cellStyle name="Pourcentage 2 2" xfId="47"/>
    <cellStyle name="Pourcentage 2 3" xfId="604"/>
    <cellStyle name="Pourcentage 2 3 2" xfId="605"/>
    <cellStyle name="Pourcentage 2 3 2 2" xfId="606"/>
    <cellStyle name="Pourcentage 2 3 3" xfId="607"/>
    <cellStyle name="Pourcentage 2 4" xfId="608"/>
    <cellStyle name="Pourcentage 20" xfId="980"/>
    <cellStyle name="Pourcentage 3" xfId="48"/>
    <cellStyle name="Pourcentage 3 2" xfId="64"/>
    <cellStyle name="Pourcentage 4" xfId="49"/>
    <cellStyle name="Pourcentage 4 2" xfId="609"/>
    <cellStyle name="Pourcentage 5" xfId="50"/>
    <cellStyle name="Pourcentage 5 2" xfId="281"/>
    <cellStyle name="Pourcentage 6" xfId="56"/>
    <cellStyle name="Pourcentage 6 2" xfId="282"/>
    <cellStyle name="Pourcentage 6 2 2" xfId="610"/>
    <cellStyle name="Pourcentage 7" xfId="283"/>
    <cellStyle name="Pourcentage 7 2" xfId="611"/>
    <cellStyle name="Pourcentage 7 3" xfId="612"/>
    <cellStyle name="Pourcentage 8" xfId="613"/>
    <cellStyle name="Pourcentage 8 2" xfId="614"/>
    <cellStyle name="Pourcentage 8 2 2" xfId="615"/>
    <cellStyle name="Pourcentage 9" xfId="616"/>
    <cellStyle name="Pourcentage 9 2" xfId="617"/>
    <cellStyle name="Pourcentage 9 2 2" xfId="618"/>
    <cellStyle name="Satisfaisant" xfId="65"/>
    <cellStyle name="Standard 11" xfId="66"/>
    <cellStyle name="Standard_2 + 3" xfId="51"/>
    <cellStyle name="Style 24" xfId="619"/>
    <cellStyle name="Style 25" xfId="620"/>
    <cellStyle name="style_col_headings" xfId="52"/>
    <cellStyle name="TEXT" xfId="621"/>
    <cellStyle name="Title" xfId="53"/>
    <cellStyle name="Titre" xfId="67"/>
    <cellStyle name="Titre 1" xfId="68"/>
    <cellStyle name="Titre 2" xfId="69"/>
    <cellStyle name="Titre 3" xfId="70"/>
    <cellStyle name="Titre 4" xfId="71"/>
    <cellStyle name="Total 2" xfId="622"/>
    <cellStyle name="Vérification" xfId="72"/>
    <cellStyle name="Virgule fixe" xfId="54"/>
    <cellStyle name="Virgule fixe 2" xfId="623"/>
    <cellStyle name="Warning Text" xfId="55"/>
    <cellStyle name="Warning Text 2" xfId="624"/>
    <cellStyle name="Wrapped" xfId="625"/>
    <cellStyle name="一般 2 3" xfId="626"/>
    <cellStyle name="一般 3" xfId="62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9.xml"/><Relationship Id="rId14" Type="http://schemas.openxmlformats.org/officeDocument/2006/relationships/worksheet" Target="worksheets/sheet10.xml"/><Relationship Id="rId15" Type="http://schemas.openxmlformats.org/officeDocument/2006/relationships/chartsheet" Target="chartsheets/sheet5.xml"/><Relationship Id="rId16" Type="http://schemas.openxmlformats.org/officeDocument/2006/relationships/worksheet" Target="worksheets/sheet11.xml"/><Relationship Id="rId17" Type="http://schemas.openxmlformats.org/officeDocument/2006/relationships/chartsheet" Target="chartsheets/sheet6.xml"/><Relationship Id="rId18" Type="http://schemas.openxmlformats.org/officeDocument/2006/relationships/chartsheet" Target="chartsheets/sheet7.xml"/><Relationship Id="rId19" Type="http://schemas.openxmlformats.org/officeDocument/2006/relationships/worksheet" Target="worksheets/sheet12.xml"/><Relationship Id="rId63" Type="http://schemas.openxmlformats.org/officeDocument/2006/relationships/worksheet" Target="worksheets/sheet23.xml"/><Relationship Id="rId64" Type="http://schemas.openxmlformats.org/officeDocument/2006/relationships/worksheet" Target="worksheets/sheet24.xml"/><Relationship Id="rId65" Type="http://schemas.openxmlformats.org/officeDocument/2006/relationships/worksheet" Target="worksheets/sheet25.xml"/><Relationship Id="rId66" Type="http://schemas.openxmlformats.org/officeDocument/2006/relationships/worksheet" Target="worksheets/sheet26.xml"/><Relationship Id="rId67" Type="http://schemas.openxmlformats.org/officeDocument/2006/relationships/externalLink" Target="externalLinks/externalLink1.xml"/><Relationship Id="rId68" Type="http://schemas.openxmlformats.org/officeDocument/2006/relationships/externalLink" Target="externalLinks/externalLink2.xml"/><Relationship Id="rId69" Type="http://schemas.openxmlformats.org/officeDocument/2006/relationships/externalLink" Target="externalLinks/externalLink3.xml"/><Relationship Id="rId50" Type="http://schemas.openxmlformats.org/officeDocument/2006/relationships/chartsheet" Target="chartsheets/sheet28.xml"/><Relationship Id="rId51" Type="http://schemas.openxmlformats.org/officeDocument/2006/relationships/chartsheet" Target="chartsheets/sheet29.xml"/><Relationship Id="rId52" Type="http://schemas.openxmlformats.org/officeDocument/2006/relationships/chartsheet" Target="chartsheets/sheet30.xml"/><Relationship Id="rId53" Type="http://schemas.openxmlformats.org/officeDocument/2006/relationships/chartsheet" Target="chartsheets/sheet31.xml"/><Relationship Id="rId54" Type="http://schemas.openxmlformats.org/officeDocument/2006/relationships/chartsheet" Target="chartsheets/sheet32.xml"/><Relationship Id="rId55" Type="http://schemas.openxmlformats.org/officeDocument/2006/relationships/chartsheet" Target="chartsheets/sheet33.xml"/><Relationship Id="rId56" Type="http://schemas.openxmlformats.org/officeDocument/2006/relationships/chartsheet" Target="chartsheets/sheet34.xml"/><Relationship Id="rId57" Type="http://schemas.openxmlformats.org/officeDocument/2006/relationships/chartsheet" Target="chartsheets/sheet35.xml"/><Relationship Id="rId58" Type="http://schemas.openxmlformats.org/officeDocument/2006/relationships/chartsheet" Target="chartsheets/sheet36.xml"/><Relationship Id="rId59" Type="http://schemas.openxmlformats.org/officeDocument/2006/relationships/chartsheet" Target="chartsheets/sheet37.xml"/><Relationship Id="rId40" Type="http://schemas.openxmlformats.org/officeDocument/2006/relationships/chartsheet" Target="chartsheets/sheet18.xml"/><Relationship Id="rId41" Type="http://schemas.openxmlformats.org/officeDocument/2006/relationships/chartsheet" Target="chartsheets/sheet19.xml"/><Relationship Id="rId42" Type="http://schemas.openxmlformats.org/officeDocument/2006/relationships/chartsheet" Target="chartsheets/sheet20.xml"/><Relationship Id="rId43" Type="http://schemas.openxmlformats.org/officeDocument/2006/relationships/chartsheet" Target="chartsheets/sheet21.xml"/><Relationship Id="rId44" Type="http://schemas.openxmlformats.org/officeDocument/2006/relationships/chartsheet" Target="chartsheets/sheet22.xml"/><Relationship Id="rId45" Type="http://schemas.openxmlformats.org/officeDocument/2006/relationships/chartsheet" Target="chartsheets/sheet23.xml"/><Relationship Id="rId46" Type="http://schemas.openxmlformats.org/officeDocument/2006/relationships/chartsheet" Target="chartsheets/sheet24.xml"/><Relationship Id="rId47" Type="http://schemas.openxmlformats.org/officeDocument/2006/relationships/chartsheet" Target="chartsheets/sheet25.xml"/><Relationship Id="rId48" Type="http://schemas.openxmlformats.org/officeDocument/2006/relationships/chartsheet" Target="chartsheets/sheet26.xml"/><Relationship Id="rId49" Type="http://schemas.openxmlformats.org/officeDocument/2006/relationships/chartsheet" Target="chartsheets/sheet27.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chartsheet" Target="chartsheets/sheet1.xml"/><Relationship Id="rId9" Type="http://schemas.openxmlformats.org/officeDocument/2006/relationships/chartsheet" Target="chartsheets/sheet2.xml"/><Relationship Id="rId30" Type="http://schemas.openxmlformats.org/officeDocument/2006/relationships/worksheet" Target="worksheets/sheet21.xml"/><Relationship Id="rId31" Type="http://schemas.openxmlformats.org/officeDocument/2006/relationships/worksheet" Target="worksheets/sheet22.xml"/><Relationship Id="rId32" Type="http://schemas.openxmlformats.org/officeDocument/2006/relationships/chartsheet" Target="chartsheets/sheet10.xml"/><Relationship Id="rId33" Type="http://schemas.openxmlformats.org/officeDocument/2006/relationships/chartsheet" Target="chartsheets/sheet11.xml"/><Relationship Id="rId34" Type="http://schemas.openxmlformats.org/officeDocument/2006/relationships/chartsheet" Target="chartsheets/sheet12.xml"/><Relationship Id="rId35" Type="http://schemas.openxmlformats.org/officeDocument/2006/relationships/chartsheet" Target="chartsheets/sheet13.xml"/><Relationship Id="rId36" Type="http://schemas.openxmlformats.org/officeDocument/2006/relationships/chartsheet" Target="chartsheets/sheet14.xml"/><Relationship Id="rId37" Type="http://schemas.openxmlformats.org/officeDocument/2006/relationships/chartsheet" Target="chartsheets/sheet15.xml"/><Relationship Id="rId38" Type="http://schemas.openxmlformats.org/officeDocument/2006/relationships/chartsheet" Target="chartsheets/sheet16.xml"/><Relationship Id="rId39" Type="http://schemas.openxmlformats.org/officeDocument/2006/relationships/chartsheet" Target="chartsheets/sheet17.xml"/><Relationship Id="rId80" Type="http://schemas.openxmlformats.org/officeDocument/2006/relationships/calcChain" Target="calcChain.xml"/><Relationship Id="rId70" Type="http://schemas.openxmlformats.org/officeDocument/2006/relationships/externalLink" Target="externalLinks/externalLink4.xml"/><Relationship Id="rId71" Type="http://schemas.openxmlformats.org/officeDocument/2006/relationships/externalLink" Target="externalLinks/externalLink5.xml"/><Relationship Id="rId72" Type="http://schemas.openxmlformats.org/officeDocument/2006/relationships/externalLink" Target="externalLinks/externalLink6.xml"/><Relationship Id="rId20" Type="http://schemas.openxmlformats.org/officeDocument/2006/relationships/chartsheet" Target="chartsheets/sheet8.xml"/><Relationship Id="rId21" Type="http://schemas.openxmlformats.org/officeDocument/2006/relationships/worksheet" Target="worksheets/sheet13.xml"/><Relationship Id="rId22" Type="http://schemas.openxmlformats.org/officeDocument/2006/relationships/chartsheet" Target="chartsheets/sheet9.xml"/><Relationship Id="rId23" Type="http://schemas.openxmlformats.org/officeDocument/2006/relationships/worksheet" Target="worksheets/sheet14.xml"/><Relationship Id="rId24" Type="http://schemas.openxmlformats.org/officeDocument/2006/relationships/worksheet" Target="worksheets/sheet15.xml"/><Relationship Id="rId25" Type="http://schemas.openxmlformats.org/officeDocument/2006/relationships/worksheet" Target="worksheets/sheet16.xml"/><Relationship Id="rId26" Type="http://schemas.openxmlformats.org/officeDocument/2006/relationships/worksheet" Target="worksheets/sheet17.xml"/><Relationship Id="rId27" Type="http://schemas.openxmlformats.org/officeDocument/2006/relationships/worksheet" Target="worksheets/sheet18.xml"/><Relationship Id="rId28" Type="http://schemas.openxmlformats.org/officeDocument/2006/relationships/worksheet" Target="worksheets/sheet19.xml"/><Relationship Id="rId29" Type="http://schemas.openxmlformats.org/officeDocument/2006/relationships/worksheet" Target="worksheets/sheet20.xml"/><Relationship Id="rId73" Type="http://schemas.openxmlformats.org/officeDocument/2006/relationships/externalLink" Target="externalLinks/externalLink7.xml"/><Relationship Id="rId74" Type="http://schemas.openxmlformats.org/officeDocument/2006/relationships/externalLink" Target="externalLinks/externalLink8.xml"/><Relationship Id="rId75" Type="http://schemas.openxmlformats.org/officeDocument/2006/relationships/externalLink" Target="externalLinks/externalLink9.xml"/><Relationship Id="rId76" Type="http://schemas.openxmlformats.org/officeDocument/2006/relationships/externalLink" Target="externalLinks/externalLink10.xml"/><Relationship Id="rId77" Type="http://schemas.openxmlformats.org/officeDocument/2006/relationships/theme" Target="theme/theme1.xml"/><Relationship Id="rId78" Type="http://schemas.openxmlformats.org/officeDocument/2006/relationships/styles" Target="styles.xml"/><Relationship Id="rId79" Type="http://schemas.openxmlformats.org/officeDocument/2006/relationships/sharedStrings" Target="sharedStrings.xml"/><Relationship Id="rId60" Type="http://schemas.openxmlformats.org/officeDocument/2006/relationships/chartsheet" Target="chartsheets/sheet38.xml"/><Relationship Id="rId61" Type="http://schemas.openxmlformats.org/officeDocument/2006/relationships/chartsheet" Target="chartsheets/sheet39.xml"/><Relationship Id="rId62" Type="http://schemas.openxmlformats.org/officeDocument/2006/relationships/chartsheet" Target="chartsheets/sheet40.xml"/><Relationship Id="rId10" Type="http://schemas.openxmlformats.org/officeDocument/2006/relationships/worksheet" Target="worksheets/sheet8.xml"/><Relationship Id="rId11" Type="http://schemas.openxmlformats.org/officeDocument/2006/relationships/chartsheet" Target="chartsheets/sheet3.xml"/><Relationship Id="rId12" Type="http://schemas.openxmlformats.org/officeDocument/2006/relationships/chartsheet" Target="chart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 Id="rId2"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6.xml"/><Relationship Id="rId2"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 Id="rId2"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 Id="rId2" Type="http://schemas.openxmlformats.org/officeDocument/2006/relationships/chartUserShapes" Target="../drawings/drawing22.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 Id="rId2"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0.xml"/><Relationship Id="rId2" Type="http://schemas.openxmlformats.org/officeDocument/2006/relationships/chartUserShapes" Target="../drawings/drawing28.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1.xml"/><Relationship Id="rId2" Type="http://schemas.openxmlformats.org/officeDocument/2006/relationships/chartUserShapes" Target="../drawings/drawing3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2.xml"/><Relationship Id="rId2" Type="http://schemas.openxmlformats.org/officeDocument/2006/relationships/chartUserShapes" Target="../drawings/drawing32.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13.xml"/><Relationship Id="rId2" Type="http://schemas.openxmlformats.org/officeDocument/2006/relationships/chartUserShapes" Target="../drawings/drawing34.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14.xml"/><Relationship Id="rId2" Type="http://schemas.openxmlformats.org/officeDocument/2006/relationships/chartUserShapes" Target="../drawings/drawing36.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5.xml"/><Relationship Id="rId2" Type="http://schemas.openxmlformats.org/officeDocument/2006/relationships/chartUserShapes" Target="../drawings/drawing38.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6.xml"/><Relationship Id="rId2" Type="http://schemas.openxmlformats.org/officeDocument/2006/relationships/chartUserShapes" Target="../drawings/drawing40.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17.xml"/><Relationship Id="rId2" Type="http://schemas.openxmlformats.org/officeDocument/2006/relationships/chartUserShapes" Target="../drawings/drawing4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 Id="rId2" Type="http://schemas.openxmlformats.org/officeDocument/2006/relationships/chartUserShapes" Target="../drawings/drawing5.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19.xml"/><Relationship Id="rId2" Type="http://schemas.openxmlformats.org/officeDocument/2006/relationships/chartUserShapes" Target="../drawings/drawing52.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 Id="rId2" Type="http://schemas.openxmlformats.org/officeDocument/2006/relationships/chartUserShapes" Target="../drawings/drawing7.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9.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763127884876"/>
          <c:y val="0.071719278868422"/>
          <c:w val="0.8633940809123"/>
          <c:h val="0.741176470588235"/>
        </c:manualLayout>
      </c:layout>
      <c:lineChart>
        <c:grouping val="standard"/>
        <c:varyColors val="0"/>
        <c:ser>
          <c:idx val="0"/>
          <c:order val="0"/>
          <c:tx>
            <c:strRef>
              <c:f>DataFig1!$G$2</c:f>
              <c:strCache>
                <c:ptCount val="1"/>
                <c:pt idx="0">
                  <c:v>Total</c:v>
                </c:pt>
              </c:strCache>
            </c:strRef>
          </c:tx>
          <c:spPr>
            <a:ln w="12700">
              <a:solidFill>
                <a:srgbClr val="000000"/>
              </a:solidFill>
              <a:prstDash val="solid"/>
            </a:ln>
          </c:spPr>
          <c:marker>
            <c:symbol val="circle"/>
            <c:size val="8"/>
            <c:spPr>
              <a:solidFill>
                <a:sysClr val="windowText" lastClr="000000"/>
              </a:solidFill>
              <a:ln>
                <a:solidFill>
                  <a:srgbClr val="000000"/>
                </a:solidFill>
                <a:prstDash val="solid"/>
              </a:ln>
            </c:spPr>
          </c:marke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DataFig1!$G$3:$G$108</c:f>
              <c:numCache>
                <c:formatCode>0%</c:formatCode>
                <c:ptCount val="106"/>
                <c:pt idx="0">
                  <c:v>4.714002260875313</c:v>
                </c:pt>
                <c:pt idx="1">
                  <c:v>5.220545795785727</c:v>
                </c:pt>
                <c:pt idx="2">
                  <c:v>5.467118217976377</c:v>
                </c:pt>
                <c:pt idx="3">
                  <c:v>4.920480319978411</c:v>
                </c:pt>
                <c:pt idx="4">
                  <c:v>4.28629348640098</c:v>
                </c:pt>
                <c:pt idx="5">
                  <c:v>3.700201969617853</c:v>
                </c:pt>
                <c:pt idx="6">
                  <c:v>3.841923075641129</c:v>
                </c:pt>
                <c:pt idx="7">
                  <c:v>3.426278756111631</c:v>
                </c:pt>
                <c:pt idx="8">
                  <c:v>4.147690104444687</c:v>
                </c:pt>
                <c:pt idx="9">
                  <c:v>4.293084524714774</c:v>
                </c:pt>
                <c:pt idx="10">
                  <c:v>3.825741837452462</c:v>
                </c:pt>
                <c:pt idx="11">
                  <c:v>3.954832554323129</c:v>
                </c:pt>
                <c:pt idx="12">
                  <c:v>4.096870220354278</c:v>
                </c:pt>
                <c:pt idx="13">
                  <c:v>4.041464436797625</c:v>
                </c:pt>
                <c:pt idx="14">
                  <c:v>4.402484296998554</c:v>
                </c:pt>
                <c:pt idx="15">
                  <c:v>4.967270657285921</c:v>
                </c:pt>
                <c:pt idx="16">
                  <c:v>4.90947745593701</c:v>
                </c:pt>
                <c:pt idx="17">
                  <c:v>4.98360777635472</c:v>
                </c:pt>
                <c:pt idx="18">
                  <c:v>4.810497146355543</c:v>
                </c:pt>
                <c:pt idx="19">
                  <c:v>5.076311918055719</c:v>
                </c:pt>
                <c:pt idx="20">
                  <c:v>5.52354984941709</c:v>
                </c:pt>
                <c:pt idx="21">
                  <c:v>5.037079918575788</c:v>
                </c:pt>
                <c:pt idx="22">
                  <c:v>4.806913812420932</c:v>
                </c:pt>
                <c:pt idx="23">
                  <c:v>5.004471636077371</c:v>
                </c:pt>
                <c:pt idx="24">
                  <c:v>4.501818062995015</c:v>
                </c:pt>
                <c:pt idx="25">
                  <c:v>4.638755420936047</c:v>
                </c:pt>
                <c:pt idx="26">
                  <c:v>4.474461569818142</c:v>
                </c:pt>
                <c:pt idx="27">
                  <c:v>4.098993730625969</c:v>
                </c:pt>
                <c:pt idx="28">
                  <c:v>3.245443059175659</c:v>
                </c:pt>
                <c:pt idx="29">
                  <c:v>2.6343145904204</c:v>
                </c:pt>
                <c:pt idx="30">
                  <c:v>2.449482578137323</c:v>
                </c:pt>
                <c:pt idx="31">
                  <c:v>2.671099983398745</c:v>
                </c:pt>
                <c:pt idx="32">
                  <c:v>3.138048829899958</c:v>
                </c:pt>
                <c:pt idx="33">
                  <c:v>3.451400279343841</c:v>
                </c:pt>
                <c:pt idx="34">
                  <c:v>3.485628390316379</c:v>
                </c:pt>
                <c:pt idx="35">
                  <c:v>3.344489785941387</c:v>
                </c:pt>
                <c:pt idx="36">
                  <c:v>3.546776041565137</c:v>
                </c:pt>
                <c:pt idx="37">
                  <c:v>3.359639277532783</c:v>
                </c:pt>
                <c:pt idx="38">
                  <c:v>3.148438584949348</c:v>
                </c:pt>
                <c:pt idx="39">
                  <c:v>3.153418153069304</c:v>
                </c:pt>
                <c:pt idx="40">
                  <c:v>3.085162935336533</c:v>
                </c:pt>
                <c:pt idx="41">
                  <c:v>3.239498595518982</c:v>
                </c:pt>
                <c:pt idx="42">
                  <c:v>3.175234507369892</c:v>
                </c:pt>
                <c:pt idx="43">
                  <c:v>3.200491830577561</c:v>
                </c:pt>
                <c:pt idx="44">
                  <c:v>3.189861679840241</c:v>
                </c:pt>
                <c:pt idx="45">
                  <c:v>3.354322454354623</c:v>
                </c:pt>
                <c:pt idx="46">
                  <c:v>3.287892643565404</c:v>
                </c:pt>
                <c:pt idx="47">
                  <c:v>3.277392825437586</c:v>
                </c:pt>
                <c:pt idx="48">
                  <c:v>3.358033567288573</c:v>
                </c:pt>
                <c:pt idx="49">
                  <c:v>3.293429461487831</c:v>
                </c:pt>
                <c:pt idx="50">
                  <c:v>3.216568617707998</c:v>
                </c:pt>
                <c:pt idx="51">
                  <c:v>3.17826048295529</c:v>
                </c:pt>
                <c:pt idx="52">
                  <c:v>3.15803128048431</c:v>
                </c:pt>
                <c:pt idx="53">
                  <c:v>3.035772241302912</c:v>
                </c:pt>
                <c:pt idx="54">
                  <c:v>3.061941990493811</c:v>
                </c:pt>
                <c:pt idx="55">
                  <c:v>3.126533534252403</c:v>
                </c:pt>
                <c:pt idx="56">
                  <c:v>3.050318636349866</c:v>
                </c:pt>
                <c:pt idx="57">
                  <c:v>2.973075253179842</c:v>
                </c:pt>
                <c:pt idx="58">
                  <c:v>2.967088723775643</c:v>
                </c:pt>
                <c:pt idx="59">
                  <c:v>3.044462714270312</c:v>
                </c:pt>
                <c:pt idx="60">
                  <c:v>2.95086718236087</c:v>
                </c:pt>
                <c:pt idx="61">
                  <c:v>2.759184304793326</c:v>
                </c:pt>
                <c:pt idx="62">
                  <c:v>2.734858550569434</c:v>
                </c:pt>
                <c:pt idx="63">
                  <c:v>2.798148863484726</c:v>
                </c:pt>
                <c:pt idx="64">
                  <c:v>2.78654147520466</c:v>
                </c:pt>
                <c:pt idx="65">
                  <c:v>2.744580740887748</c:v>
                </c:pt>
                <c:pt idx="66">
                  <c:v>2.835508356093708</c:v>
                </c:pt>
                <c:pt idx="67">
                  <c:v>3.036151553883581</c:v>
                </c:pt>
                <c:pt idx="68">
                  <c:v>3.024681648776081</c:v>
                </c:pt>
                <c:pt idx="69">
                  <c:v>3.140425335838895</c:v>
                </c:pt>
                <c:pt idx="70">
                  <c:v>3.151561211584981</c:v>
                </c:pt>
                <c:pt idx="71">
                  <c:v>3.022139161374711</c:v>
                </c:pt>
                <c:pt idx="72">
                  <c:v>3.111956215218912</c:v>
                </c:pt>
                <c:pt idx="73">
                  <c:v>3.311958680977326</c:v>
                </c:pt>
                <c:pt idx="74">
                  <c:v>3.361922100483409</c:v>
                </c:pt>
                <c:pt idx="75">
                  <c:v>3.340386446685684</c:v>
                </c:pt>
                <c:pt idx="76">
                  <c:v>3.435294271531463</c:v>
                </c:pt>
                <c:pt idx="77">
                  <c:v>3.43943534364098</c:v>
                </c:pt>
                <c:pt idx="78">
                  <c:v>3.510814733961456</c:v>
                </c:pt>
                <c:pt idx="79">
                  <c:v>3.518665302755889</c:v>
                </c:pt>
                <c:pt idx="80">
                  <c:v>3.546061674402288</c:v>
                </c:pt>
                <c:pt idx="81">
                  <c:v>3.486435329596162</c:v>
                </c:pt>
                <c:pt idx="82">
                  <c:v>3.534452171315173</c:v>
                </c:pt>
                <c:pt idx="83">
                  <c:v>3.627266135408794</c:v>
                </c:pt>
                <c:pt idx="84">
                  <c:v>3.735363364697106</c:v>
                </c:pt>
                <c:pt idx="85">
                  <c:v>3.920303584751316</c:v>
                </c:pt>
                <c:pt idx="86">
                  <c:v>4.165879582683608</c:v>
                </c:pt>
                <c:pt idx="87">
                  <c:v>4.153290166087414</c:v>
                </c:pt>
                <c:pt idx="88">
                  <c:v>4.056993544166746</c:v>
                </c:pt>
                <c:pt idx="89">
                  <c:v>3.905075182650906</c:v>
                </c:pt>
                <c:pt idx="90">
                  <c:v>3.95135131688892</c:v>
                </c:pt>
                <c:pt idx="91">
                  <c:v>4.237642599348675</c:v>
                </c:pt>
                <c:pt idx="92">
                  <c:v>4.494244623238225</c:v>
                </c:pt>
                <c:pt idx="93">
                  <c:v>4.604440267298768</c:v>
                </c:pt>
                <c:pt idx="94">
                  <c:v>4.625536641369197</c:v>
                </c:pt>
                <c:pt idx="95">
                  <c:v>4.163232631843045</c:v>
                </c:pt>
                <c:pt idx="96">
                  <c:v>3.905367762242108</c:v>
                </c:pt>
                <c:pt idx="97">
                  <c:v>3.897710323286485</c:v>
                </c:pt>
                <c:pt idx="98">
                  <c:v>3.853155950603392</c:v>
                </c:pt>
                <c:pt idx="99">
                  <c:v>3.862266321413528</c:v>
                </c:pt>
                <c:pt idx="100">
                  <c:v>4.255520208106851</c:v>
                </c:pt>
                <c:pt idx="101">
                  <c:v>4.487829753332052</c:v>
                </c:pt>
                <c:pt idx="102">
                  <c:v>4.551589977833701</c:v>
                </c:pt>
                <c:pt idx="103">
                  <c:v>4.705989886504389</c:v>
                </c:pt>
                <c:pt idx="104">
                  <c:v>4.895536240639706</c:v>
                </c:pt>
                <c:pt idx="105">
                  <c:v>5.026707240106836</c:v>
                </c:pt>
              </c:numCache>
            </c:numRef>
          </c:val>
          <c:smooth val="0"/>
          <c:extLst xmlns:c16r2="http://schemas.microsoft.com/office/drawing/2015/06/chart">
            <c:ext xmlns:c16="http://schemas.microsoft.com/office/drawing/2014/chart" uri="{C3380CC4-5D6E-409C-BE32-E72D297353CC}">
              <c16:uniqueId val="{00000000-A759-FE42-B38E-29A93E41DEDC}"/>
            </c:ext>
          </c:extLst>
        </c:ser>
        <c:ser>
          <c:idx val="1"/>
          <c:order val="1"/>
          <c:spPr>
            <a:ln>
              <a:solidFill>
                <a:sysClr val="windowText" lastClr="000000"/>
              </a:solidFill>
            </a:ln>
          </c:spPr>
          <c:marker>
            <c:symbol val="circle"/>
            <c:size val="8"/>
            <c:spPr>
              <a:solidFill>
                <a:sysClr val="window" lastClr="FFFFFF"/>
              </a:solidFill>
              <a:ln>
                <a:solidFill>
                  <a:sysClr val="windowText" lastClr="000000"/>
                </a:solidFill>
              </a:ln>
            </c:spPr>
          </c:marke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DataFig1!$J$3:$J$108</c:f>
              <c:numCache>
                <c:formatCode>General</c:formatCode>
                <c:ptCount val="106"/>
                <c:pt idx="17" formatCode="0%">
                  <c:v>2.954873646209386</c:v>
                </c:pt>
                <c:pt idx="18" formatCode="0%">
                  <c:v>3.287266277436996</c:v>
                </c:pt>
                <c:pt idx="19" formatCode="0%">
                  <c:v>3.832276938078986</c:v>
                </c:pt>
                <c:pt idx="20" formatCode="0%">
                  <c:v>3.925396014307614</c:v>
                </c:pt>
                <c:pt idx="21" formatCode="0%">
                  <c:v>3.389845050362922</c:v>
                </c:pt>
                <c:pt idx="22" formatCode="0%">
                  <c:v>3.000814086715311</c:v>
                </c:pt>
                <c:pt idx="23" formatCode="0%">
                  <c:v>2.79527087299791</c:v>
                </c:pt>
                <c:pt idx="24" formatCode="0%">
                  <c:v>2.702298836833989</c:v>
                </c:pt>
                <c:pt idx="25" formatCode="0%">
                  <c:v>3.010726158321213</c:v>
                </c:pt>
                <c:pt idx="26" formatCode="0%">
                  <c:v>2.836862221682946</c:v>
                </c:pt>
                <c:pt idx="27" formatCode="0%">
                  <c:v>2.67651332248162</c:v>
                </c:pt>
                <c:pt idx="28" formatCode="0%">
                  <c:v>2.28899645486774</c:v>
                </c:pt>
                <c:pt idx="29" formatCode="0%">
                  <c:v>1.920110789506501</c:v>
                </c:pt>
                <c:pt idx="30" formatCode="0%">
                  <c:v>1.654291971582715</c:v>
                </c:pt>
                <c:pt idx="31" formatCode="0%">
                  <c:v>1.608792609111182</c:v>
                </c:pt>
                <c:pt idx="32" formatCode="0%">
                  <c:v>1.694456447775576</c:v>
                </c:pt>
                <c:pt idx="33" formatCode="0%">
                  <c:v>1.95514349312346</c:v>
                </c:pt>
                <c:pt idx="34" formatCode="0%">
                  <c:v>2.172869531825019</c:v>
                </c:pt>
                <c:pt idx="35" formatCode="0%">
                  <c:v>2.202990414500366</c:v>
                </c:pt>
                <c:pt idx="36" formatCode="0%">
                  <c:v>2.38458746824513</c:v>
                </c:pt>
                <c:pt idx="37" formatCode="0%">
                  <c:v>2.319671731473945</c:v>
                </c:pt>
                <c:pt idx="38" formatCode="0%">
                  <c:v>2.226169889089703</c:v>
                </c:pt>
                <c:pt idx="39" formatCode="0%">
                  <c:v>2.247359835150683</c:v>
                </c:pt>
                <c:pt idx="40" formatCode="0%">
                  <c:v>2.232459661001175</c:v>
                </c:pt>
                <c:pt idx="41" formatCode="0%">
                  <c:v>2.325063853802428</c:v>
                </c:pt>
                <c:pt idx="42" formatCode="0%">
                  <c:v>2.26051057823436</c:v>
                </c:pt>
                <c:pt idx="43" formatCode="0%">
                  <c:v>2.308795996570489</c:v>
                </c:pt>
                <c:pt idx="44" formatCode="0%">
                  <c:v>2.350357917674156</c:v>
                </c:pt>
                <c:pt idx="45" formatCode="0%">
                  <c:v>2.427654032265731</c:v>
                </c:pt>
                <c:pt idx="46" formatCode="0%">
                  <c:v>2.301895922611133</c:v>
                </c:pt>
                <c:pt idx="47" formatCode="0%">
                  <c:v>2.285554991762354</c:v>
                </c:pt>
                <c:pt idx="48" formatCode="0%">
                  <c:v>2.276630916861543</c:v>
                </c:pt>
                <c:pt idx="49" formatCode="0%">
                  <c:v>2.189347671781387</c:v>
                </c:pt>
                <c:pt idx="50" formatCode="0%">
                  <c:v>2.139365168082239</c:v>
                </c:pt>
                <c:pt idx="51" formatCode="0%">
                  <c:v>2.094343041644702</c:v>
                </c:pt>
                <c:pt idx="52" formatCode="0%">
                  <c:v>2.061947211601366</c:v>
                </c:pt>
                <c:pt idx="53" formatCode="0%">
                  <c:v>2.036635770147724</c:v>
                </c:pt>
                <c:pt idx="54" formatCode="0%">
                  <c:v>2.082374673176546</c:v>
                </c:pt>
                <c:pt idx="55" formatCode="0%">
                  <c:v>2.072455546361505</c:v>
                </c:pt>
                <c:pt idx="56" formatCode="0%">
                  <c:v>2.099528670413675</c:v>
                </c:pt>
                <c:pt idx="57" formatCode="0%">
                  <c:v>2.178028888922073</c:v>
                </c:pt>
                <c:pt idx="58" formatCode="0%">
                  <c:v>2.205964293920815</c:v>
                </c:pt>
                <c:pt idx="59" formatCode="0%">
                  <c:v>2.209338471350552</c:v>
                </c:pt>
                <c:pt idx="60" formatCode="0%">
                  <c:v>2.210762349730482</c:v>
                </c:pt>
                <c:pt idx="61" formatCode="0%">
                  <c:v>2.382340555270435</c:v>
                </c:pt>
                <c:pt idx="62" formatCode="0%">
                  <c:v>2.508467942148292</c:v>
                </c:pt>
                <c:pt idx="63" formatCode="0%">
                  <c:v>2.471551050284147</c:v>
                </c:pt>
                <c:pt idx="64" formatCode="0%">
                  <c:v>2.483378327123446</c:v>
                </c:pt>
                <c:pt idx="65" formatCode="0%">
                  <c:v>2.508724892604346</c:v>
                </c:pt>
                <c:pt idx="66" formatCode="0%">
                  <c:v>2.606189023805071</c:v>
                </c:pt>
                <c:pt idx="67" formatCode="0%">
                  <c:v>2.766551242958292</c:v>
                </c:pt>
                <c:pt idx="68" formatCode="0%">
                  <c:v>2.758783153820169</c:v>
                </c:pt>
                <c:pt idx="69" formatCode="0%">
                  <c:v>2.850130746901375</c:v>
                </c:pt>
                <c:pt idx="70" formatCode="0%">
                  <c:v>2.768532005918313</c:v>
                </c:pt>
                <c:pt idx="71" formatCode="0%">
                  <c:v>2.579008630718976</c:v>
                </c:pt>
                <c:pt idx="72" formatCode="0%">
                  <c:v>2.552019980729909</c:v>
                </c:pt>
                <c:pt idx="73" formatCode="0%">
                  <c:v>2.590492895250624</c:v>
                </c:pt>
                <c:pt idx="74" formatCode="0%">
                  <c:v>2.570957178650787</c:v>
                </c:pt>
                <c:pt idx="75" formatCode="0%">
                  <c:v>2.50519054046922</c:v>
                </c:pt>
                <c:pt idx="76" formatCode="0%">
                  <c:v>2.498979018193644</c:v>
                </c:pt>
                <c:pt idx="77" formatCode="0%">
                  <c:v>2.496410377922034</c:v>
                </c:pt>
                <c:pt idx="78" formatCode="0%">
                  <c:v>2.506962143213154</c:v>
                </c:pt>
                <c:pt idx="79" formatCode="0%">
                  <c:v>2.44140696344113</c:v>
                </c:pt>
                <c:pt idx="80" formatCode="0%">
                  <c:v>2.443305890177232</c:v>
                </c:pt>
                <c:pt idx="81" formatCode="0%">
                  <c:v>2.420443446912036</c:v>
                </c:pt>
                <c:pt idx="82" formatCode="0%">
                  <c:v>2.420512963574286</c:v>
                </c:pt>
                <c:pt idx="83" formatCode="0%">
                  <c:v>2.387447966698687</c:v>
                </c:pt>
                <c:pt idx="84" formatCode="0%">
                  <c:v>2.351419596043126</c:v>
                </c:pt>
                <c:pt idx="85" formatCode="0%">
                  <c:v>2.337227242558709</c:v>
                </c:pt>
                <c:pt idx="86" formatCode="0%">
                  <c:v>2.346896139615638</c:v>
                </c:pt>
                <c:pt idx="87" formatCode="0%">
                  <c:v>2.342472898684404</c:v>
                </c:pt>
                <c:pt idx="88" formatCode="0%">
                  <c:v>2.4198453664618</c:v>
                </c:pt>
                <c:pt idx="89" formatCode="0%">
                  <c:v>2.483905984770682</c:v>
                </c:pt>
                <c:pt idx="90" formatCode="0%">
                  <c:v>2.50618477599247</c:v>
                </c:pt>
                <c:pt idx="91" formatCode="0%">
                  <c:v>2.529593042882868</c:v>
                </c:pt>
                <c:pt idx="92" formatCode="0%">
                  <c:v>2.610727568849861</c:v>
                </c:pt>
                <c:pt idx="93" formatCode="0%">
                  <c:v>2.663391538127035</c:v>
                </c:pt>
                <c:pt idx="94" formatCode="0%">
                  <c:v>2.731455071999638</c:v>
                </c:pt>
                <c:pt idx="95" formatCode="0%">
                  <c:v>2.804528889090814</c:v>
                </c:pt>
                <c:pt idx="96" formatCode="0%">
                  <c:v>2.871915998627115</c:v>
                </c:pt>
                <c:pt idx="97" formatCode="0%">
                  <c:v>2.696463750636983</c:v>
                </c:pt>
                <c:pt idx="98" formatCode="0%">
                  <c:v>2.625439988285445</c:v>
                </c:pt>
                <c:pt idx="99" formatCode="0%">
                  <c:v>2.563056704828887</c:v>
                </c:pt>
                <c:pt idx="100" formatCode="0%">
                  <c:v>2.600702464628402</c:v>
                </c:pt>
                <c:pt idx="101" formatCode="0%">
                  <c:v>2.605632042538007</c:v>
                </c:pt>
                <c:pt idx="102" formatCode="0%">
                  <c:v>2.6091166417625</c:v>
                </c:pt>
                <c:pt idx="103" formatCode="0%">
                  <c:v>2.650329468382428</c:v>
                </c:pt>
                <c:pt idx="104" formatCode="0%">
                  <c:v>2.654739403120529</c:v>
                </c:pt>
                <c:pt idx="105" formatCode="0%">
                  <c:v>2.63456003615722</c:v>
                </c:pt>
              </c:numCache>
            </c:numRef>
          </c:val>
          <c:smooth val="0"/>
          <c:extLst xmlns:c16r2="http://schemas.microsoft.com/office/drawing/2015/06/chart">
            <c:ext xmlns:c16="http://schemas.microsoft.com/office/drawing/2014/chart" uri="{C3380CC4-5D6E-409C-BE32-E72D297353CC}">
              <c16:uniqueId val="{00000001-A759-FE42-B38E-29A93E41DEDC}"/>
            </c:ext>
          </c:extLst>
        </c:ser>
        <c:dLbls>
          <c:showLegendKey val="0"/>
          <c:showVal val="0"/>
          <c:showCatName val="0"/>
          <c:showSerName val="0"/>
          <c:showPercent val="0"/>
          <c:showBubbleSize val="0"/>
        </c:dLbls>
        <c:marker val="1"/>
        <c:smooth val="0"/>
        <c:axId val="2101385624"/>
        <c:axId val="2101383176"/>
      </c:lineChart>
      <c:catAx>
        <c:axId val="2101385624"/>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101383176"/>
        <c:crossesAt val="0.0"/>
        <c:auto val="1"/>
        <c:lblAlgn val="ctr"/>
        <c:lblOffset val="100"/>
        <c:tickLblSkip val="5"/>
        <c:tickMarkSkip val="5"/>
        <c:noMultiLvlLbl val="0"/>
      </c:catAx>
      <c:valAx>
        <c:axId val="2101383176"/>
        <c:scaling>
          <c:orientation val="minMax"/>
          <c:max val="5.6"/>
          <c:min val="0.0"/>
        </c:scaling>
        <c:delete val="0"/>
        <c:axPos val="l"/>
        <c:majorGridlines>
          <c:spPr>
            <a:ln w="3175">
              <a:solidFill>
                <a:schemeClr val="bg1">
                  <a:lumMod val="65000"/>
                </a:schemeClr>
              </a:solidFill>
              <a:prstDash val="solid"/>
            </a:ln>
          </c:spPr>
        </c:majorGridlines>
        <c:title>
          <c:tx>
            <c:rich>
              <a:bodyPr rot="-5400000" vert="horz"/>
              <a:lstStyle/>
              <a:p>
                <a:pPr>
                  <a:defRPr sz="1600"/>
                </a:pPr>
                <a:r>
                  <a:rPr lang="fr-FR" sz="1600"/>
                  <a:t>% of national income</a:t>
                </a:r>
              </a:p>
            </c:rich>
          </c:tx>
          <c:layout>
            <c:manualLayout>
              <c:xMode val="edge"/>
              <c:yMode val="edge"/>
              <c:x val="0.000296388813467282"/>
              <c:y val="0.28702551038586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01385624"/>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763127884876"/>
          <c:y val="0.071719278868422"/>
          <c:w val="0.8633940809123"/>
          <c:h val="0.741176470588235"/>
        </c:manualLayout>
      </c:layout>
      <c:lineChart>
        <c:grouping val="standard"/>
        <c:varyColors val="0"/>
        <c:ser>
          <c:idx val="0"/>
          <c:order val="0"/>
          <c:tx>
            <c:strRef>
              <c:f>DataFig4!$B$21</c:f>
              <c:strCache>
                <c:ptCount val="1"/>
                <c:pt idx="0">
                  <c:v>Kopczuk-Saez</c:v>
                </c:pt>
              </c:strCache>
            </c:strRef>
          </c:tx>
          <c:spPr>
            <a:ln w="19050">
              <a:solidFill>
                <a:srgbClr val="000000"/>
              </a:solidFill>
              <a:prstDash val="solid"/>
            </a:ln>
          </c:spPr>
          <c:marker>
            <c:symbol val="diamond"/>
            <c:size val="10"/>
            <c:spPr>
              <a:solidFill>
                <a:sysClr val="window" lastClr="FFFFFF"/>
              </a:solidFill>
              <a:ln>
                <a:solidFill>
                  <a:srgbClr val="000000"/>
                </a:solidFill>
                <a:prstDash val="solid"/>
              </a:ln>
            </c:spPr>
          </c:marker>
          <c:cat>
            <c:numRef>
              <c:f>DataFig4!$A$23:$A$87</c:f>
              <c:numCache>
                <c:formatCode>General</c:formatCode>
                <c:ptCount val="65"/>
                <c:pt idx="0">
                  <c:v>24.0</c:v>
                </c:pt>
                <c:pt idx="1">
                  <c:v>25.0</c:v>
                </c:pt>
                <c:pt idx="2">
                  <c:v>26.0</c:v>
                </c:pt>
                <c:pt idx="3">
                  <c:v>27.0</c:v>
                </c:pt>
                <c:pt idx="4">
                  <c:v>28.0</c:v>
                </c:pt>
                <c:pt idx="5">
                  <c:v>29.0</c:v>
                </c:pt>
                <c:pt idx="6">
                  <c:v>30.0</c:v>
                </c:pt>
                <c:pt idx="7">
                  <c:v>31.0</c:v>
                </c:pt>
                <c:pt idx="8">
                  <c:v>32.0</c:v>
                </c:pt>
                <c:pt idx="9">
                  <c:v>33.0</c:v>
                </c:pt>
                <c:pt idx="10">
                  <c:v>34.0</c:v>
                </c:pt>
                <c:pt idx="11">
                  <c:v>35.0</c:v>
                </c:pt>
                <c:pt idx="12">
                  <c:v>36.0</c:v>
                </c:pt>
                <c:pt idx="13">
                  <c:v>37.0</c:v>
                </c:pt>
                <c:pt idx="14">
                  <c:v>38.0</c:v>
                </c:pt>
                <c:pt idx="15">
                  <c:v>39.0</c:v>
                </c:pt>
                <c:pt idx="16">
                  <c:v>40.0</c:v>
                </c:pt>
                <c:pt idx="17">
                  <c:v>41.0</c:v>
                </c:pt>
                <c:pt idx="18">
                  <c:v>42.0</c:v>
                </c:pt>
                <c:pt idx="19">
                  <c:v>43.0</c:v>
                </c:pt>
                <c:pt idx="20">
                  <c:v>44.0</c:v>
                </c:pt>
                <c:pt idx="21">
                  <c:v>45.0</c:v>
                </c:pt>
                <c:pt idx="22">
                  <c:v>46.0</c:v>
                </c:pt>
                <c:pt idx="23">
                  <c:v>47.0</c:v>
                </c:pt>
                <c:pt idx="24">
                  <c:v>48.0</c:v>
                </c:pt>
                <c:pt idx="25">
                  <c:v>49.0</c:v>
                </c:pt>
                <c:pt idx="26">
                  <c:v>50.0</c:v>
                </c:pt>
                <c:pt idx="27">
                  <c:v>51.0</c:v>
                </c:pt>
                <c:pt idx="28">
                  <c:v>52.0</c:v>
                </c:pt>
                <c:pt idx="29">
                  <c:v>53.0</c:v>
                </c:pt>
                <c:pt idx="30">
                  <c:v>54.0</c:v>
                </c:pt>
                <c:pt idx="31">
                  <c:v>55.0</c:v>
                </c:pt>
                <c:pt idx="32">
                  <c:v>56.0</c:v>
                </c:pt>
                <c:pt idx="33">
                  <c:v>57.0</c:v>
                </c:pt>
                <c:pt idx="34">
                  <c:v>58.0</c:v>
                </c:pt>
                <c:pt idx="35">
                  <c:v>59.0</c:v>
                </c:pt>
                <c:pt idx="36">
                  <c:v>60.0</c:v>
                </c:pt>
                <c:pt idx="37">
                  <c:v>61.0</c:v>
                </c:pt>
                <c:pt idx="38">
                  <c:v>62.0</c:v>
                </c:pt>
                <c:pt idx="39">
                  <c:v>63.0</c:v>
                </c:pt>
                <c:pt idx="40">
                  <c:v>64.0</c:v>
                </c:pt>
                <c:pt idx="41">
                  <c:v>65.0</c:v>
                </c:pt>
                <c:pt idx="42">
                  <c:v>66.0</c:v>
                </c:pt>
                <c:pt idx="43">
                  <c:v>67.0</c:v>
                </c:pt>
                <c:pt idx="44">
                  <c:v>68.0</c:v>
                </c:pt>
                <c:pt idx="45">
                  <c:v>69.0</c:v>
                </c:pt>
                <c:pt idx="46">
                  <c:v>70.0</c:v>
                </c:pt>
                <c:pt idx="47">
                  <c:v>71.0</c:v>
                </c:pt>
                <c:pt idx="48">
                  <c:v>72.0</c:v>
                </c:pt>
                <c:pt idx="49">
                  <c:v>73.0</c:v>
                </c:pt>
                <c:pt idx="50">
                  <c:v>74.0</c:v>
                </c:pt>
                <c:pt idx="51">
                  <c:v>75.0</c:v>
                </c:pt>
                <c:pt idx="52">
                  <c:v>76.0</c:v>
                </c:pt>
                <c:pt idx="53">
                  <c:v>77.0</c:v>
                </c:pt>
                <c:pt idx="54">
                  <c:v>78.0</c:v>
                </c:pt>
                <c:pt idx="55">
                  <c:v>79.0</c:v>
                </c:pt>
                <c:pt idx="56">
                  <c:v>80.0</c:v>
                </c:pt>
                <c:pt idx="57">
                  <c:v>81.0</c:v>
                </c:pt>
                <c:pt idx="58">
                  <c:v>82.0</c:v>
                </c:pt>
                <c:pt idx="59">
                  <c:v>83.0</c:v>
                </c:pt>
                <c:pt idx="60">
                  <c:v>84.0</c:v>
                </c:pt>
                <c:pt idx="61">
                  <c:v>85.0</c:v>
                </c:pt>
                <c:pt idx="62">
                  <c:v>86.0</c:v>
                </c:pt>
                <c:pt idx="63">
                  <c:v>87.0</c:v>
                </c:pt>
                <c:pt idx="64">
                  <c:v>88.0</c:v>
                </c:pt>
              </c:numCache>
            </c:numRef>
          </c:cat>
          <c:val>
            <c:numRef>
              <c:f>DataFig4!$B$23:$B$87</c:f>
              <c:numCache>
                <c:formatCode>General</c:formatCode>
                <c:ptCount val="65"/>
                <c:pt idx="0">
                  <c:v>0.719848</c:v>
                </c:pt>
                <c:pt idx="1">
                  <c:v>0.719848</c:v>
                </c:pt>
                <c:pt idx="2">
                  <c:v>0.707339</c:v>
                </c:pt>
                <c:pt idx="3">
                  <c:v>0.69494</c:v>
                </c:pt>
                <c:pt idx="4">
                  <c:v>0.682718</c:v>
                </c:pt>
                <c:pt idx="5">
                  <c:v>0.670741</c:v>
                </c:pt>
                <c:pt idx="6">
                  <c:v>0.659077</c:v>
                </c:pt>
                <c:pt idx="7">
                  <c:v>0.647796</c:v>
                </c:pt>
                <c:pt idx="8">
                  <c:v>0.636961</c:v>
                </c:pt>
                <c:pt idx="9">
                  <c:v>0.626637</c:v>
                </c:pt>
                <c:pt idx="10">
                  <c:v>0.616884</c:v>
                </c:pt>
                <c:pt idx="11">
                  <c:v>0.607757</c:v>
                </c:pt>
                <c:pt idx="12">
                  <c:v>0.599307</c:v>
                </c:pt>
                <c:pt idx="13">
                  <c:v>0.591579</c:v>
                </c:pt>
                <c:pt idx="14">
                  <c:v>0.584612</c:v>
                </c:pt>
                <c:pt idx="15">
                  <c:v>0.578441</c:v>
                </c:pt>
                <c:pt idx="16">
                  <c:v>0.573091</c:v>
                </c:pt>
                <c:pt idx="17">
                  <c:v>0.568585</c:v>
                </c:pt>
                <c:pt idx="18">
                  <c:v>0.564936</c:v>
                </c:pt>
                <c:pt idx="19">
                  <c:v>0.562155</c:v>
                </c:pt>
                <c:pt idx="20">
                  <c:v>0.560244</c:v>
                </c:pt>
                <c:pt idx="21">
                  <c:v>0.559202</c:v>
                </c:pt>
                <c:pt idx="22">
                  <c:v>0.559022</c:v>
                </c:pt>
                <c:pt idx="23">
                  <c:v>0.559694</c:v>
                </c:pt>
                <c:pt idx="24">
                  <c:v>0.561204</c:v>
                </c:pt>
                <c:pt idx="25">
                  <c:v>0.563533</c:v>
                </c:pt>
                <c:pt idx="26">
                  <c:v>0.566664</c:v>
                </c:pt>
                <c:pt idx="27">
                  <c:v>0.570571</c:v>
                </c:pt>
                <c:pt idx="28">
                  <c:v>0.575233</c:v>
                </c:pt>
                <c:pt idx="29">
                  <c:v>0.580622</c:v>
                </c:pt>
                <c:pt idx="30">
                  <c:v>0.586713</c:v>
                </c:pt>
                <c:pt idx="31">
                  <c:v>0.593479</c:v>
                </c:pt>
                <c:pt idx="32">
                  <c:v>0.600891</c:v>
                </c:pt>
                <c:pt idx="33">
                  <c:v>0.608922</c:v>
                </c:pt>
                <c:pt idx="34">
                  <c:v>0.617543</c:v>
                </c:pt>
                <c:pt idx="35">
                  <c:v>0.626728</c:v>
                </c:pt>
                <c:pt idx="36">
                  <c:v>0.636447</c:v>
                </c:pt>
                <c:pt idx="37">
                  <c:v>0.646674</c:v>
                </c:pt>
                <c:pt idx="38">
                  <c:v>0.657382</c:v>
                </c:pt>
                <c:pt idx="39">
                  <c:v>0.668543</c:v>
                </c:pt>
                <c:pt idx="40">
                  <c:v>0.68013</c:v>
                </c:pt>
                <c:pt idx="41">
                  <c:v>0.692117</c:v>
                </c:pt>
                <c:pt idx="42">
                  <c:v>0.704476</c:v>
                </c:pt>
                <c:pt idx="43">
                  <c:v>0.717182</c:v>
                </c:pt>
                <c:pt idx="44">
                  <c:v>0.730207</c:v>
                </c:pt>
                <c:pt idx="45">
                  <c:v>0.743524</c:v>
                </c:pt>
                <c:pt idx="46">
                  <c:v>0.757105</c:v>
                </c:pt>
                <c:pt idx="47">
                  <c:v>0.770923</c:v>
                </c:pt>
                <c:pt idx="48">
                  <c:v>0.784948</c:v>
                </c:pt>
                <c:pt idx="49">
                  <c:v>0.799153</c:v>
                </c:pt>
                <c:pt idx="50">
                  <c:v>0.813506</c:v>
                </c:pt>
                <c:pt idx="51">
                  <c:v>0.827979</c:v>
                </c:pt>
                <c:pt idx="52">
                  <c:v>0.84254</c:v>
                </c:pt>
                <c:pt idx="53">
                  <c:v>0.857159</c:v>
                </c:pt>
                <c:pt idx="54">
                  <c:v>0.871804</c:v>
                </c:pt>
                <c:pt idx="55">
                  <c:v>0.886445</c:v>
                </c:pt>
                <c:pt idx="56">
                  <c:v>0.901052</c:v>
                </c:pt>
                <c:pt idx="57">
                  <c:v>0.915595</c:v>
                </c:pt>
                <c:pt idx="58">
                  <c:v>0.930048</c:v>
                </c:pt>
                <c:pt idx="59">
                  <c:v>0.944385</c:v>
                </c:pt>
                <c:pt idx="60">
                  <c:v>0.958587</c:v>
                </c:pt>
                <c:pt idx="61">
                  <c:v>0.972637</c:v>
                </c:pt>
                <c:pt idx="62">
                  <c:v>0.986525</c:v>
                </c:pt>
                <c:pt idx="63">
                  <c:v>1.0</c:v>
                </c:pt>
                <c:pt idx="64">
                  <c:v>1.0</c:v>
                </c:pt>
              </c:numCache>
            </c:numRef>
          </c:val>
          <c:smooth val="0"/>
          <c:extLst xmlns:c16r2="http://schemas.microsoft.com/office/drawing/2015/06/chart">
            <c:ext xmlns:c16="http://schemas.microsoft.com/office/drawing/2014/chart" uri="{C3380CC4-5D6E-409C-BE32-E72D297353CC}">
              <c16:uniqueId val="{00000000-AE35-1842-843B-1662A2014C02}"/>
            </c:ext>
          </c:extLst>
        </c:ser>
        <c:ser>
          <c:idx val="1"/>
          <c:order val="1"/>
          <c:tx>
            <c:strRef>
              <c:f>DataFig4!$J$21</c:f>
              <c:strCache>
                <c:ptCount val="1"/>
                <c:pt idx="0">
                  <c:v>P80-90</c:v>
                </c:pt>
              </c:strCache>
            </c:strRef>
          </c:tx>
          <c:spPr>
            <a:ln w="19050">
              <a:solidFill>
                <a:srgbClr val="FF0000"/>
              </a:solidFill>
            </a:ln>
          </c:spPr>
          <c:marker>
            <c:symbol val="diamond"/>
            <c:size val="10"/>
            <c:spPr>
              <a:solidFill>
                <a:srgbClr val="FF0000"/>
              </a:solidFill>
              <a:ln>
                <a:solidFill>
                  <a:srgbClr val="FF0000"/>
                </a:solidFill>
              </a:ln>
            </c:spPr>
          </c:marker>
          <c:cat>
            <c:numRef>
              <c:f>DataFig4!$A$23:$A$87</c:f>
              <c:numCache>
                <c:formatCode>General</c:formatCode>
                <c:ptCount val="65"/>
                <c:pt idx="0">
                  <c:v>24.0</c:v>
                </c:pt>
                <c:pt idx="1">
                  <c:v>25.0</c:v>
                </c:pt>
                <c:pt idx="2">
                  <c:v>26.0</c:v>
                </c:pt>
                <c:pt idx="3">
                  <c:v>27.0</c:v>
                </c:pt>
                <c:pt idx="4">
                  <c:v>28.0</c:v>
                </c:pt>
                <c:pt idx="5">
                  <c:v>29.0</c:v>
                </c:pt>
                <c:pt idx="6">
                  <c:v>30.0</c:v>
                </c:pt>
                <c:pt idx="7">
                  <c:v>31.0</c:v>
                </c:pt>
                <c:pt idx="8">
                  <c:v>32.0</c:v>
                </c:pt>
                <c:pt idx="9">
                  <c:v>33.0</c:v>
                </c:pt>
                <c:pt idx="10">
                  <c:v>34.0</c:v>
                </c:pt>
                <c:pt idx="11">
                  <c:v>35.0</c:v>
                </c:pt>
                <c:pt idx="12">
                  <c:v>36.0</c:v>
                </c:pt>
                <c:pt idx="13">
                  <c:v>37.0</c:v>
                </c:pt>
                <c:pt idx="14">
                  <c:v>38.0</c:v>
                </c:pt>
                <c:pt idx="15">
                  <c:v>39.0</c:v>
                </c:pt>
                <c:pt idx="16">
                  <c:v>40.0</c:v>
                </c:pt>
                <c:pt idx="17">
                  <c:v>41.0</c:v>
                </c:pt>
                <c:pt idx="18">
                  <c:v>42.0</c:v>
                </c:pt>
                <c:pt idx="19">
                  <c:v>43.0</c:v>
                </c:pt>
                <c:pt idx="20">
                  <c:v>44.0</c:v>
                </c:pt>
                <c:pt idx="21">
                  <c:v>45.0</c:v>
                </c:pt>
                <c:pt idx="22">
                  <c:v>46.0</c:v>
                </c:pt>
                <c:pt idx="23">
                  <c:v>47.0</c:v>
                </c:pt>
                <c:pt idx="24">
                  <c:v>48.0</c:v>
                </c:pt>
                <c:pt idx="25">
                  <c:v>49.0</c:v>
                </c:pt>
                <c:pt idx="26">
                  <c:v>50.0</c:v>
                </c:pt>
                <c:pt idx="27">
                  <c:v>51.0</c:v>
                </c:pt>
                <c:pt idx="28">
                  <c:v>52.0</c:v>
                </c:pt>
                <c:pt idx="29">
                  <c:v>53.0</c:v>
                </c:pt>
                <c:pt idx="30">
                  <c:v>54.0</c:v>
                </c:pt>
                <c:pt idx="31">
                  <c:v>55.0</c:v>
                </c:pt>
                <c:pt idx="32">
                  <c:v>56.0</c:v>
                </c:pt>
                <c:pt idx="33">
                  <c:v>57.0</c:v>
                </c:pt>
                <c:pt idx="34">
                  <c:v>58.0</c:v>
                </c:pt>
                <c:pt idx="35">
                  <c:v>59.0</c:v>
                </c:pt>
                <c:pt idx="36">
                  <c:v>60.0</c:v>
                </c:pt>
                <c:pt idx="37">
                  <c:v>61.0</c:v>
                </c:pt>
                <c:pt idx="38">
                  <c:v>62.0</c:v>
                </c:pt>
                <c:pt idx="39">
                  <c:v>63.0</c:v>
                </c:pt>
                <c:pt idx="40">
                  <c:v>64.0</c:v>
                </c:pt>
                <c:pt idx="41">
                  <c:v>65.0</c:v>
                </c:pt>
                <c:pt idx="42">
                  <c:v>66.0</c:v>
                </c:pt>
                <c:pt idx="43">
                  <c:v>67.0</c:v>
                </c:pt>
                <c:pt idx="44">
                  <c:v>68.0</c:v>
                </c:pt>
                <c:pt idx="45">
                  <c:v>69.0</c:v>
                </c:pt>
                <c:pt idx="46">
                  <c:v>70.0</c:v>
                </c:pt>
                <c:pt idx="47">
                  <c:v>71.0</c:v>
                </c:pt>
                <c:pt idx="48">
                  <c:v>72.0</c:v>
                </c:pt>
                <c:pt idx="49">
                  <c:v>73.0</c:v>
                </c:pt>
                <c:pt idx="50">
                  <c:v>74.0</c:v>
                </c:pt>
                <c:pt idx="51">
                  <c:v>75.0</c:v>
                </c:pt>
                <c:pt idx="52">
                  <c:v>76.0</c:v>
                </c:pt>
                <c:pt idx="53">
                  <c:v>77.0</c:v>
                </c:pt>
                <c:pt idx="54">
                  <c:v>78.0</c:v>
                </c:pt>
                <c:pt idx="55">
                  <c:v>79.0</c:v>
                </c:pt>
                <c:pt idx="56">
                  <c:v>80.0</c:v>
                </c:pt>
                <c:pt idx="57">
                  <c:v>81.0</c:v>
                </c:pt>
                <c:pt idx="58">
                  <c:v>82.0</c:v>
                </c:pt>
                <c:pt idx="59">
                  <c:v>83.0</c:v>
                </c:pt>
                <c:pt idx="60">
                  <c:v>84.0</c:v>
                </c:pt>
                <c:pt idx="61">
                  <c:v>85.0</c:v>
                </c:pt>
                <c:pt idx="62">
                  <c:v>86.0</c:v>
                </c:pt>
                <c:pt idx="63">
                  <c:v>87.0</c:v>
                </c:pt>
                <c:pt idx="64">
                  <c:v>88.0</c:v>
                </c:pt>
              </c:numCache>
            </c:numRef>
          </c:cat>
          <c:val>
            <c:numRef>
              <c:f>DataFig4!$J$23:$J$87</c:f>
              <c:numCache>
                <c:formatCode>General</c:formatCode>
                <c:ptCount val="65"/>
                <c:pt idx="16">
                  <c:v>0.3830834</c:v>
                </c:pt>
                <c:pt idx="17">
                  <c:v>0.3906657</c:v>
                </c:pt>
                <c:pt idx="18">
                  <c:v>0.4503385</c:v>
                </c:pt>
                <c:pt idx="19">
                  <c:v>0.395782</c:v>
                </c:pt>
                <c:pt idx="20">
                  <c:v>0.4059162</c:v>
                </c:pt>
                <c:pt idx="21">
                  <c:v>0.4105457</c:v>
                </c:pt>
                <c:pt idx="22">
                  <c:v>0.4191643</c:v>
                </c:pt>
                <c:pt idx="23">
                  <c:v>0.4071761</c:v>
                </c:pt>
                <c:pt idx="24">
                  <c:v>0.3933153</c:v>
                </c:pt>
                <c:pt idx="25">
                  <c:v>0.4052128</c:v>
                </c:pt>
                <c:pt idx="26">
                  <c:v>0.4183949</c:v>
                </c:pt>
                <c:pt idx="27">
                  <c:v>0.425879</c:v>
                </c:pt>
                <c:pt idx="28">
                  <c:v>0.4076724</c:v>
                </c:pt>
                <c:pt idx="29">
                  <c:v>0.4187382</c:v>
                </c:pt>
                <c:pt idx="30">
                  <c:v>0.4228753</c:v>
                </c:pt>
                <c:pt idx="31">
                  <c:v>0.4335563</c:v>
                </c:pt>
                <c:pt idx="32">
                  <c:v>0.4325843</c:v>
                </c:pt>
                <c:pt idx="33">
                  <c:v>0.4890616</c:v>
                </c:pt>
                <c:pt idx="34">
                  <c:v>0.456236</c:v>
                </c:pt>
                <c:pt idx="35">
                  <c:v>0.4581362</c:v>
                </c:pt>
                <c:pt idx="36">
                  <c:v>0.4847886</c:v>
                </c:pt>
                <c:pt idx="37">
                  <c:v>0.5010505</c:v>
                </c:pt>
                <c:pt idx="38">
                  <c:v>0.5099357</c:v>
                </c:pt>
                <c:pt idx="39">
                  <c:v>0.516242</c:v>
                </c:pt>
                <c:pt idx="40">
                  <c:v>0.536553</c:v>
                </c:pt>
                <c:pt idx="41">
                  <c:v>0.559208</c:v>
                </c:pt>
                <c:pt idx="42">
                  <c:v>0.5701149</c:v>
                </c:pt>
                <c:pt idx="43">
                  <c:v>0.5772551</c:v>
                </c:pt>
                <c:pt idx="44">
                  <c:v>0.5986518</c:v>
                </c:pt>
                <c:pt idx="45">
                  <c:v>0.5929641</c:v>
                </c:pt>
                <c:pt idx="46">
                  <c:v>0.6180173</c:v>
                </c:pt>
                <c:pt idx="47">
                  <c:v>0.6551902</c:v>
                </c:pt>
                <c:pt idx="48">
                  <c:v>0.6600245</c:v>
                </c:pt>
                <c:pt idx="49">
                  <c:v>0.6675589</c:v>
                </c:pt>
                <c:pt idx="50">
                  <c:v>0.6968818</c:v>
                </c:pt>
                <c:pt idx="51">
                  <c:v>0.7108828</c:v>
                </c:pt>
                <c:pt idx="52">
                  <c:v>0.7285116</c:v>
                </c:pt>
              </c:numCache>
            </c:numRef>
          </c:val>
          <c:smooth val="0"/>
          <c:extLst xmlns:c16r2="http://schemas.microsoft.com/office/drawing/2015/06/chart">
            <c:ext xmlns:c16="http://schemas.microsoft.com/office/drawing/2014/chart" uri="{C3380CC4-5D6E-409C-BE32-E72D297353CC}">
              <c16:uniqueId val="{00000001-AE35-1842-843B-1662A2014C02}"/>
            </c:ext>
          </c:extLst>
        </c:ser>
        <c:ser>
          <c:idx val="2"/>
          <c:order val="2"/>
          <c:tx>
            <c:strRef>
              <c:f>DataFig4!$K$21</c:f>
              <c:strCache>
                <c:ptCount val="1"/>
                <c:pt idx="0">
                  <c:v>P90-99</c:v>
                </c:pt>
              </c:strCache>
            </c:strRef>
          </c:tx>
          <c:spPr>
            <a:ln w="19050">
              <a:solidFill>
                <a:sysClr val="windowText" lastClr="000000">
                  <a:lumMod val="50000"/>
                  <a:lumOff val="50000"/>
                </a:sysClr>
              </a:solidFill>
            </a:ln>
          </c:spPr>
          <c:marker>
            <c:symbol val="triangle"/>
            <c:size val="10"/>
            <c:spPr>
              <a:solidFill>
                <a:sysClr val="windowText" lastClr="000000">
                  <a:lumMod val="50000"/>
                  <a:lumOff val="50000"/>
                </a:sysClr>
              </a:solidFill>
              <a:ln>
                <a:solidFill>
                  <a:sysClr val="windowText" lastClr="000000">
                    <a:lumMod val="50000"/>
                    <a:lumOff val="50000"/>
                  </a:sysClr>
                </a:solidFill>
              </a:ln>
            </c:spPr>
          </c:marker>
          <c:cat>
            <c:numRef>
              <c:f>DataFig4!$A$23:$A$87</c:f>
              <c:numCache>
                <c:formatCode>General</c:formatCode>
                <c:ptCount val="65"/>
                <c:pt idx="0">
                  <c:v>24.0</c:v>
                </c:pt>
                <c:pt idx="1">
                  <c:v>25.0</c:v>
                </c:pt>
                <c:pt idx="2">
                  <c:v>26.0</c:v>
                </c:pt>
                <c:pt idx="3">
                  <c:v>27.0</c:v>
                </c:pt>
                <c:pt idx="4">
                  <c:v>28.0</c:v>
                </c:pt>
                <c:pt idx="5">
                  <c:v>29.0</c:v>
                </c:pt>
                <c:pt idx="6">
                  <c:v>30.0</c:v>
                </c:pt>
                <c:pt idx="7">
                  <c:v>31.0</c:v>
                </c:pt>
                <c:pt idx="8">
                  <c:v>32.0</c:v>
                </c:pt>
                <c:pt idx="9">
                  <c:v>33.0</c:v>
                </c:pt>
                <c:pt idx="10">
                  <c:v>34.0</c:v>
                </c:pt>
                <c:pt idx="11">
                  <c:v>35.0</c:v>
                </c:pt>
                <c:pt idx="12">
                  <c:v>36.0</c:v>
                </c:pt>
                <c:pt idx="13">
                  <c:v>37.0</c:v>
                </c:pt>
                <c:pt idx="14">
                  <c:v>38.0</c:v>
                </c:pt>
                <c:pt idx="15">
                  <c:v>39.0</c:v>
                </c:pt>
                <c:pt idx="16">
                  <c:v>40.0</c:v>
                </c:pt>
                <c:pt idx="17">
                  <c:v>41.0</c:v>
                </c:pt>
                <c:pt idx="18">
                  <c:v>42.0</c:v>
                </c:pt>
                <c:pt idx="19">
                  <c:v>43.0</c:v>
                </c:pt>
                <c:pt idx="20">
                  <c:v>44.0</c:v>
                </c:pt>
                <c:pt idx="21">
                  <c:v>45.0</c:v>
                </c:pt>
                <c:pt idx="22">
                  <c:v>46.0</c:v>
                </c:pt>
                <c:pt idx="23">
                  <c:v>47.0</c:v>
                </c:pt>
                <c:pt idx="24">
                  <c:v>48.0</c:v>
                </c:pt>
                <c:pt idx="25">
                  <c:v>49.0</c:v>
                </c:pt>
                <c:pt idx="26">
                  <c:v>50.0</c:v>
                </c:pt>
                <c:pt idx="27">
                  <c:v>51.0</c:v>
                </c:pt>
                <c:pt idx="28">
                  <c:v>52.0</c:v>
                </c:pt>
                <c:pt idx="29">
                  <c:v>53.0</c:v>
                </c:pt>
                <c:pt idx="30">
                  <c:v>54.0</c:v>
                </c:pt>
                <c:pt idx="31">
                  <c:v>55.0</c:v>
                </c:pt>
                <c:pt idx="32">
                  <c:v>56.0</c:v>
                </c:pt>
                <c:pt idx="33">
                  <c:v>57.0</c:v>
                </c:pt>
                <c:pt idx="34">
                  <c:v>58.0</c:v>
                </c:pt>
                <c:pt idx="35">
                  <c:v>59.0</c:v>
                </c:pt>
                <c:pt idx="36">
                  <c:v>60.0</c:v>
                </c:pt>
                <c:pt idx="37">
                  <c:v>61.0</c:v>
                </c:pt>
                <c:pt idx="38">
                  <c:v>62.0</c:v>
                </c:pt>
                <c:pt idx="39">
                  <c:v>63.0</c:v>
                </c:pt>
                <c:pt idx="40">
                  <c:v>64.0</c:v>
                </c:pt>
                <c:pt idx="41">
                  <c:v>65.0</c:v>
                </c:pt>
                <c:pt idx="42">
                  <c:v>66.0</c:v>
                </c:pt>
                <c:pt idx="43">
                  <c:v>67.0</c:v>
                </c:pt>
                <c:pt idx="44">
                  <c:v>68.0</c:v>
                </c:pt>
                <c:pt idx="45">
                  <c:v>69.0</c:v>
                </c:pt>
                <c:pt idx="46">
                  <c:v>70.0</c:v>
                </c:pt>
                <c:pt idx="47">
                  <c:v>71.0</c:v>
                </c:pt>
                <c:pt idx="48">
                  <c:v>72.0</c:v>
                </c:pt>
                <c:pt idx="49">
                  <c:v>73.0</c:v>
                </c:pt>
                <c:pt idx="50">
                  <c:v>74.0</c:v>
                </c:pt>
                <c:pt idx="51">
                  <c:v>75.0</c:v>
                </c:pt>
                <c:pt idx="52">
                  <c:v>76.0</c:v>
                </c:pt>
                <c:pt idx="53">
                  <c:v>77.0</c:v>
                </c:pt>
                <c:pt idx="54">
                  <c:v>78.0</c:v>
                </c:pt>
                <c:pt idx="55">
                  <c:v>79.0</c:v>
                </c:pt>
                <c:pt idx="56">
                  <c:v>80.0</c:v>
                </c:pt>
                <c:pt idx="57">
                  <c:v>81.0</c:v>
                </c:pt>
                <c:pt idx="58">
                  <c:v>82.0</c:v>
                </c:pt>
                <c:pt idx="59">
                  <c:v>83.0</c:v>
                </c:pt>
                <c:pt idx="60">
                  <c:v>84.0</c:v>
                </c:pt>
                <c:pt idx="61">
                  <c:v>85.0</c:v>
                </c:pt>
                <c:pt idx="62">
                  <c:v>86.0</c:v>
                </c:pt>
                <c:pt idx="63">
                  <c:v>87.0</c:v>
                </c:pt>
                <c:pt idx="64">
                  <c:v>88.0</c:v>
                </c:pt>
              </c:numCache>
            </c:numRef>
          </c:cat>
          <c:val>
            <c:numRef>
              <c:f>DataFig4!$K$23:$K$87</c:f>
              <c:numCache>
                <c:formatCode>General</c:formatCode>
                <c:ptCount val="65"/>
                <c:pt idx="16">
                  <c:v>0.3045706</c:v>
                </c:pt>
                <c:pt idx="17">
                  <c:v>0.2936172</c:v>
                </c:pt>
                <c:pt idx="18">
                  <c:v>0.3276897</c:v>
                </c:pt>
                <c:pt idx="19">
                  <c:v>0.3385848</c:v>
                </c:pt>
                <c:pt idx="20">
                  <c:v>0.2956292</c:v>
                </c:pt>
                <c:pt idx="21">
                  <c:v>0.3250337</c:v>
                </c:pt>
                <c:pt idx="22">
                  <c:v>0.3153155</c:v>
                </c:pt>
                <c:pt idx="23">
                  <c:v>0.3291453</c:v>
                </c:pt>
                <c:pt idx="24">
                  <c:v>0.337088</c:v>
                </c:pt>
                <c:pt idx="25">
                  <c:v>0.3381401</c:v>
                </c:pt>
                <c:pt idx="26">
                  <c:v>0.3319534</c:v>
                </c:pt>
                <c:pt idx="27">
                  <c:v>0.3348045</c:v>
                </c:pt>
                <c:pt idx="28">
                  <c:v>0.3653958</c:v>
                </c:pt>
                <c:pt idx="29">
                  <c:v>0.347626</c:v>
                </c:pt>
                <c:pt idx="30">
                  <c:v>0.3394301</c:v>
                </c:pt>
                <c:pt idx="31">
                  <c:v>0.3565223</c:v>
                </c:pt>
                <c:pt idx="32">
                  <c:v>0.3305988</c:v>
                </c:pt>
                <c:pt idx="33">
                  <c:v>0.3529868</c:v>
                </c:pt>
                <c:pt idx="34">
                  <c:v>0.3583414</c:v>
                </c:pt>
                <c:pt idx="35">
                  <c:v>0.3868363</c:v>
                </c:pt>
                <c:pt idx="36">
                  <c:v>0.3882978</c:v>
                </c:pt>
                <c:pt idx="37">
                  <c:v>0.3882719</c:v>
                </c:pt>
                <c:pt idx="38">
                  <c:v>0.4083837</c:v>
                </c:pt>
                <c:pt idx="39">
                  <c:v>0.4056905</c:v>
                </c:pt>
                <c:pt idx="40">
                  <c:v>0.4259079</c:v>
                </c:pt>
                <c:pt idx="41">
                  <c:v>0.4431251</c:v>
                </c:pt>
                <c:pt idx="42">
                  <c:v>0.4546614</c:v>
                </c:pt>
                <c:pt idx="43">
                  <c:v>0.4591368</c:v>
                </c:pt>
                <c:pt idx="44">
                  <c:v>0.4754559</c:v>
                </c:pt>
                <c:pt idx="45">
                  <c:v>0.4937835</c:v>
                </c:pt>
                <c:pt idx="46">
                  <c:v>0.4920709</c:v>
                </c:pt>
                <c:pt idx="47">
                  <c:v>0.5299891</c:v>
                </c:pt>
                <c:pt idx="48">
                  <c:v>0.5288741</c:v>
                </c:pt>
                <c:pt idx="49">
                  <c:v>0.5502751</c:v>
                </c:pt>
                <c:pt idx="50">
                  <c:v>0.5459813</c:v>
                </c:pt>
                <c:pt idx="51">
                  <c:v>0.5875181</c:v>
                </c:pt>
                <c:pt idx="52">
                  <c:v>0.5887449</c:v>
                </c:pt>
              </c:numCache>
            </c:numRef>
          </c:val>
          <c:smooth val="0"/>
          <c:extLst xmlns:c16r2="http://schemas.microsoft.com/office/drawing/2015/06/chart">
            <c:ext xmlns:c16="http://schemas.microsoft.com/office/drawing/2014/chart" uri="{C3380CC4-5D6E-409C-BE32-E72D297353CC}">
              <c16:uniqueId val="{00000002-AE35-1842-843B-1662A2014C02}"/>
            </c:ext>
          </c:extLst>
        </c:ser>
        <c:ser>
          <c:idx val="3"/>
          <c:order val="3"/>
          <c:tx>
            <c:strRef>
              <c:f>DataFig4!$L$21</c:f>
              <c:strCache>
                <c:ptCount val="1"/>
                <c:pt idx="0">
                  <c:v>Top 1%</c:v>
                </c:pt>
              </c:strCache>
            </c:strRef>
          </c:tx>
          <c:spPr>
            <a:ln w="19050">
              <a:solidFill>
                <a:srgbClr val="3366FF"/>
              </a:solidFill>
            </a:ln>
          </c:spPr>
          <c:marker>
            <c:symbol val="triangle"/>
            <c:size val="10"/>
            <c:spPr>
              <a:solidFill>
                <a:sysClr val="window" lastClr="FFFFFF"/>
              </a:solidFill>
              <a:ln>
                <a:solidFill>
                  <a:srgbClr val="3366FF"/>
                </a:solidFill>
              </a:ln>
            </c:spPr>
          </c:marker>
          <c:cat>
            <c:numRef>
              <c:f>DataFig4!$A$23:$A$87</c:f>
              <c:numCache>
                <c:formatCode>General</c:formatCode>
                <c:ptCount val="65"/>
                <c:pt idx="0">
                  <c:v>24.0</c:v>
                </c:pt>
                <c:pt idx="1">
                  <c:v>25.0</c:v>
                </c:pt>
                <c:pt idx="2">
                  <c:v>26.0</c:v>
                </c:pt>
                <c:pt idx="3">
                  <c:v>27.0</c:v>
                </c:pt>
                <c:pt idx="4">
                  <c:v>28.0</c:v>
                </c:pt>
                <c:pt idx="5">
                  <c:v>29.0</c:v>
                </c:pt>
                <c:pt idx="6">
                  <c:v>30.0</c:v>
                </c:pt>
                <c:pt idx="7">
                  <c:v>31.0</c:v>
                </c:pt>
                <c:pt idx="8">
                  <c:v>32.0</c:v>
                </c:pt>
                <c:pt idx="9">
                  <c:v>33.0</c:v>
                </c:pt>
                <c:pt idx="10">
                  <c:v>34.0</c:v>
                </c:pt>
                <c:pt idx="11">
                  <c:v>35.0</c:v>
                </c:pt>
                <c:pt idx="12">
                  <c:v>36.0</c:v>
                </c:pt>
                <c:pt idx="13">
                  <c:v>37.0</c:v>
                </c:pt>
                <c:pt idx="14">
                  <c:v>38.0</c:v>
                </c:pt>
                <c:pt idx="15">
                  <c:v>39.0</c:v>
                </c:pt>
                <c:pt idx="16">
                  <c:v>40.0</c:v>
                </c:pt>
                <c:pt idx="17">
                  <c:v>41.0</c:v>
                </c:pt>
                <c:pt idx="18">
                  <c:v>42.0</c:v>
                </c:pt>
                <c:pt idx="19">
                  <c:v>43.0</c:v>
                </c:pt>
                <c:pt idx="20">
                  <c:v>44.0</c:v>
                </c:pt>
                <c:pt idx="21">
                  <c:v>45.0</c:v>
                </c:pt>
                <c:pt idx="22">
                  <c:v>46.0</c:v>
                </c:pt>
                <c:pt idx="23">
                  <c:v>47.0</c:v>
                </c:pt>
                <c:pt idx="24">
                  <c:v>48.0</c:v>
                </c:pt>
                <c:pt idx="25">
                  <c:v>49.0</c:v>
                </c:pt>
                <c:pt idx="26">
                  <c:v>50.0</c:v>
                </c:pt>
                <c:pt idx="27">
                  <c:v>51.0</c:v>
                </c:pt>
                <c:pt idx="28">
                  <c:v>52.0</c:v>
                </c:pt>
                <c:pt idx="29">
                  <c:v>53.0</c:v>
                </c:pt>
                <c:pt idx="30">
                  <c:v>54.0</c:v>
                </c:pt>
                <c:pt idx="31">
                  <c:v>55.0</c:v>
                </c:pt>
                <c:pt idx="32">
                  <c:v>56.0</c:v>
                </c:pt>
                <c:pt idx="33">
                  <c:v>57.0</c:v>
                </c:pt>
                <c:pt idx="34">
                  <c:v>58.0</c:v>
                </c:pt>
                <c:pt idx="35">
                  <c:v>59.0</c:v>
                </c:pt>
                <c:pt idx="36">
                  <c:v>60.0</c:v>
                </c:pt>
                <c:pt idx="37">
                  <c:v>61.0</c:v>
                </c:pt>
                <c:pt idx="38">
                  <c:v>62.0</c:v>
                </c:pt>
                <c:pt idx="39">
                  <c:v>63.0</c:v>
                </c:pt>
                <c:pt idx="40">
                  <c:v>64.0</c:v>
                </c:pt>
                <c:pt idx="41">
                  <c:v>65.0</c:v>
                </c:pt>
                <c:pt idx="42">
                  <c:v>66.0</c:v>
                </c:pt>
                <c:pt idx="43">
                  <c:v>67.0</c:v>
                </c:pt>
                <c:pt idx="44">
                  <c:v>68.0</c:v>
                </c:pt>
                <c:pt idx="45">
                  <c:v>69.0</c:v>
                </c:pt>
                <c:pt idx="46">
                  <c:v>70.0</c:v>
                </c:pt>
                <c:pt idx="47">
                  <c:v>71.0</c:v>
                </c:pt>
                <c:pt idx="48">
                  <c:v>72.0</c:v>
                </c:pt>
                <c:pt idx="49">
                  <c:v>73.0</c:v>
                </c:pt>
                <c:pt idx="50">
                  <c:v>74.0</c:v>
                </c:pt>
                <c:pt idx="51">
                  <c:v>75.0</c:v>
                </c:pt>
                <c:pt idx="52">
                  <c:v>76.0</c:v>
                </c:pt>
                <c:pt idx="53">
                  <c:v>77.0</c:v>
                </c:pt>
                <c:pt idx="54">
                  <c:v>78.0</c:v>
                </c:pt>
                <c:pt idx="55">
                  <c:v>79.0</c:v>
                </c:pt>
                <c:pt idx="56">
                  <c:v>80.0</c:v>
                </c:pt>
                <c:pt idx="57">
                  <c:v>81.0</c:v>
                </c:pt>
                <c:pt idx="58">
                  <c:v>82.0</c:v>
                </c:pt>
                <c:pt idx="59">
                  <c:v>83.0</c:v>
                </c:pt>
                <c:pt idx="60">
                  <c:v>84.0</c:v>
                </c:pt>
                <c:pt idx="61">
                  <c:v>85.0</c:v>
                </c:pt>
                <c:pt idx="62">
                  <c:v>86.0</c:v>
                </c:pt>
                <c:pt idx="63">
                  <c:v>87.0</c:v>
                </c:pt>
                <c:pt idx="64">
                  <c:v>88.0</c:v>
                </c:pt>
              </c:numCache>
            </c:numRef>
          </c:cat>
          <c:val>
            <c:numRef>
              <c:f>DataFig4!$L$23:$L$87</c:f>
              <c:numCache>
                <c:formatCode>General</c:formatCode>
                <c:ptCount val="65"/>
                <c:pt idx="16">
                  <c:v>0.3049508</c:v>
                </c:pt>
                <c:pt idx="17">
                  <c:v>0.2624215</c:v>
                </c:pt>
                <c:pt idx="18">
                  <c:v>0.2344789</c:v>
                </c:pt>
                <c:pt idx="19">
                  <c:v>0.2197328</c:v>
                </c:pt>
                <c:pt idx="20">
                  <c:v>0.2380824</c:v>
                </c:pt>
                <c:pt idx="21">
                  <c:v>0.2605415</c:v>
                </c:pt>
                <c:pt idx="22">
                  <c:v>0.2679781</c:v>
                </c:pt>
                <c:pt idx="23">
                  <c:v>0.2496855</c:v>
                </c:pt>
                <c:pt idx="24">
                  <c:v>0.246162</c:v>
                </c:pt>
                <c:pt idx="25">
                  <c:v>0.254535</c:v>
                </c:pt>
                <c:pt idx="26">
                  <c:v>0.2547375</c:v>
                </c:pt>
                <c:pt idx="27">
                  <c:v>0.2664654</c:v>
                </c:pt>
                <c:pt idx="28">
                  <c:v>0.2792974</c:v>
                </c:pt>
                <c:pt idx="29">
                  <c:v>0.2757662</c:v>
                </c:pt>
                <c:pt idx="30">
                  <c:v>0.2797877</c:v>
                </c:pt>
                <c:pt idx="31">
                  <c:v>0.2874956</c:v>
                </c:pt>
                <c:pt idx="32">
                  <c:v>0.2881254</c:v>
                </c:pt>
                <c:pt idx="33">
                  <c:v>0.2959686</c:v>
                </c:pt>
                <c:pt idx="34">
                  <c:v>0.3029561</c:v>
                </c:pt>
                <c:pt idx="35">
                  <c:v>0.2947731</c:v>
                </c:pt>
                <c:pt idx="36">
                  <c:v>0.2909885</c:v>
                </c:pt>
                <c:pt idx="37">
                  <c:v>0.2956416</c:v>
                </c:pt>
                <c:pt idx="38">
                  <c:v>0.3097442</c:v>
                </c:pt>
                <c:pt idx="39">
                  <c:v>0.3256025</c:v>
                </c:pt>
                <c:pt idx="40">
                  <c:v>0.3409798</c:v>
                </c:pt>
                <c:pt idx="41">
                  <c:v>0.3435117</c:v>
                </c:pt>
                <c:pt idx="42">
                  <c:v>0.3438511</c:v>
                </c:pt>
                <c:pt idx="43">
                  <c:v>0.3641602</c:v>
                </c:pt>
                <c:pt idx="44">
                  <c:v>0.3969424</c:v>
                </c:pt>
                <c:pt idx="45">
                  <c:v>0.4150701</c:v>
                </c:pt>
                <c:pt idx="46">
                  <c:v>0.4161016</c:v>
                </c:pt>
                <c:pt idx="47">
                  <c:v>0.4201</c:v>
                </c:pt>
                <c:pt idx="48">
                  <c:v>0.4323884</c:v>
                </c:pt>
                <c:pt idx="49">
                  <c:v>0.4610007</c:v>
                </c:pt>
                <c:pt idx="50">
                  <c:v>0.4844979</c:v>
                </c:pt>
                <c:pt idx="51">
                  <c:v>0.4862809</c:v>
                </c:pt>
                <c:pt idx="52">
                  <c:v>0.4812022</c:v>
                </c:pt>
              </c:numCache>
            </c:numRef>
          </c:val>
          <c:smooth val="0"/>
          <c:extLst xmlns:c16r2="http://schemas.microsoft.com/office/drawing/2015/06/chart">
            <c:ext xmlns:c16="http://schemas.microsoft.com/office/drawing/2014/chart" uri="{C3380CC4-5D6E-409C-BE32-E72D297353CC}">
              <c16:uniqueId val="{00000003-AE35-1842-843B-1662A2014C02}"/>
            </c:ext>
          </c:extLst>
        </c:ser>
        <c:dLbls>
          <c:showLegendKey val="0"/>
          <c:showVal val="0"/>
          <c:showCatName val="0"/>
          <c:showSerName val="0"/>
          <c:showPercent val="0"/>
          <c:showBubbleSize val="0"/>
        </c:dLbls>
        <c:marker val="1"/>
        <c:smooth val="0"/>
        <c:axId val="-2115129784"/>
        <c:axId val="-2115136552"/>
      </c:lineChart>
      <c:catAx>
        <c:axId val="-2115129784"/>
        <c:scaling>
          <c:orientation val="minMax"/>
        </c:scaling>
        <c:delete val="0"/>
        <c:axPos val="b"/>
        <c:majorGridlines>
          <c:spPr>
            <a:ln w="12700">
              <a:solidFill>
                <a:schemeClr val="bg1">
                  <a:lumMod val="65000"/>
                </a:schemeClr>
              </a:solidFill>
              <a:prstDash val="sysDash"/>
            </a:ln>
          </c:spPr>
        </c:majorGridlines>
        <c:title>
          <c:tx>
            <c:rich>
              <a:bodyPr/>
              <a:lstStyle/>
              <a:p>
                <a:pPr>
                  <a:defRPr/>
                </a:pPr>
                <a:r>
                  <a:rPr lang="en-US" sz="2000"/>
                  <a:t>age</a:t>
                </a:r>
              </a:p>
            </c:rich>
          </c:tx>
          <c:layout>
            <c:manualLayout>
              <c:xMode val="edge"/>
              <c:yMode val="edge"/>
              <c:x val="0.480446918273147"/>
              <c:y val="0.899886877828054"/>
            </c:manualLayout>
          </c:layout>
          <c:overlay val="0"/>
        </c:title>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115136552"/>
        <c:crosses val="autoZero"/>
        <c:auto val="1"/>
        <c:lblAlgn val="ctr"/>
        <c:lblOffset val="100"/>
        <c:tickLblSkip val="4"/>
        <c:tickMarkSkip val="4"/>
        <c:noMultiLvlLbl val="0"/>
      </c:catAx>
      <c:valAx>
        <c:axId val="-2115136552"/>
        <c:scaling>
          <c:orientation val="minMax"/>
          <c:max val="1.0"/>
        </c:scaling>
        <c:delete val="0"/>
        <c:axPos val="l"/>
        <c:majorGridlines>
          <c:spPr>
            <a:ln w="3175">
              <a:solidFill>
                <a:schemeClr val="bg1">
                  <a:lumMod val="65000"/>
                </a:schemeClr>
              </a:solidFill>
              <a:prstDash val="solid"/>
            </a:ln>
          </c:spPr>
        </c:majorGridlines>
        <c:title>
          <c:tx>
            <c:rich>
              <a:bodyPr rot="-5400000" vert="horz"/>
              <a:lstStyle/>
              <a:p>
                <a:pPr>
                  <a:defRPr/>
                </a:pPr>
                <a:r>
                  <a:rPr lang="en-US" sz="2000"/>
                  <a:t>Mortality rate (relative to average)</a:t>
                </a:r>
              </a:p>
            </c:rich>
          </c:tx>
          <c:overlay val="0"/>
        </c:title>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15129784"/>
        <c:crosses val="autoZero"/>
        <c:crossBetween val="midCat"/>
      </c:valAx>
      <c:spPr>
        <a:solidFill>
          <a:srgbClr val="FFFFFF"/>
        </a:solidFill>
        <a:ln w="3175">
          <a:noFill/>
          <a:prstDash val="solid"/>
        </a:ln>
      </c:spPr>
    </c:plotArea>
    <c:legend>
      <c:legendPos val="r"/>
      <c:layout>
        <c:manualLayout>
          <c:xMode val="edge"/>
          <c:yMode val="edge"/>
          <c:x val="0.12"/>
          <c:y val="0.418534577974133"/>
          <c:w val="0.244137931034483"/>
          <c:h val="0.303202337264403"/>
        </c:manualLayout>
      </c:layout>
      <c:overlay val="1"/>
      <c:txPr>
        <a:bodyPr/>
        <a:lstStyle/>
        <a:p>
          <a:pPr>
            <a:defRPr sz="1800"/>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763127884876"/>
          <c:y val="0.071719278868422"/>
          <c:w val="0.8633940809123"/>
          <c:h val="0.741176470588235"/>
        </c:manualLayout>
      </c:layout>
      <c:lineChart>
        <c:grouping val="standard"/>
        <c:varyColors val="0"/>
        <c:ser>
          <c:idx val="3"/>
          <c:order val="0"/>
          <c:tx>
            <c:strRef>
              <c:f>DataFig2!$F$2</c:f>
              <c:strCache>
                <c:ptCount val="1"/>
                <c:pt idx="0">
                  <c:v>Estate multiplier (raw)</c:v>
                </c:pt>
              </c:strCache>
            </c:strRef>
          </c:tx>
          <c:spPr>
            <a:ln w="19050">
              <a:solidFill>
                <a:srgbClr val="3366FF"/>
              </a:solidFill>
            </a:ln>
          </c:spPr>
          <c:marker>
            <c:symbol val="triangle"/>
            <c:size val="10"/>
            <c:spPr>
              <a:solidFill>
                <a:sysClr val="window" lastClr="FFFFFF"/>
              </a:solidFill>
              <a:ln>
                <a:solidFill>
                  <a:srgbClr val="3366FF"/>
                </a:solidFill>
              </a:ln>
            </c:spPr>
          </c:marker>
          <c:cat>
            <c:numRef>
              <c:f>DataFig2!$A$66:$A$106</c:f>
              <c:numCache>
                <c:formatCode>General</c:formatCode>
                <c:ptCount val="41"/>
                <c:pt idx="0">
                  <c:v>1976.0</c:v>
                </c:pt>
                <c:pt idx="1">
                  <c:v>1977.0</c:v>
                </c:pt>
                <c:pt idx="2">
                  <c:v>1978.0</c:v>
                </c:pt>
                <c:pt idx="3">
                  <c:v>1979.0</c:v>
                </c:pt>
                <c:pt idx="4">
                  <c:v>1980.0</c:v>
                </c:pt>
                <c:pt idx="5">
                  <c:v>1981.0</c:v>
                </c:pt>
                <c:pt idx="6">
                  <c:v>1982.0</c:v>
                </c:pt>
                <c:pt idx="7">
                  <c:v>1983.0</c:v>
                </c:pt>
                <c:pt idx="8">
                  <c:v>1984.0</c:v>
                </c:pt>
                <c:pt idx="9">
                  <c:v>1985.0</c:v>
                </c:pt>
                <c:pt idx="10">
                  <c:v>1986.0</c:v>
                </c:pt>
                <c:pt idx="11">
                  <c:v>1987.0</c:v>
                </c:pt>
                <c:pt idx="12">
                  <c:v>1988.0</c:v>
                </c:pt>
                <c:pt idx="13">
                  <c:v>1989.0</c:v>
                </c:pt>
                <c:pt idx="14">
                  <c:v>1990.0</c:v>
                </c:pt>
                <c:pt idx="15">
                  <c:v>1991.0</c:v>
                </c:pt>
                <c:pt idx="16">
                  <c:v>1992.0</c:v>
                </c:pt>
                <c:pt idx="17">
                  <c:v>1993.0</c:v>
                </c:pt>
                <c:pt idx="18">
                  <c:v>1994.0</c:v>
                </c:pt>
                <c:pt idx="19">
                  <c:v>1995.0</c:v>
                </c:pt>
                <c:pt idx="20">
                  <c:v>1996.0</c:v>
                </c:pt>
                <c:pt idx="21">
                  <c:v>1997.0</c:v>
                </c:pt>
                <c:pt idx="22">
                  <c:v>1998.0</c:v>
                </c:pt>
                <c:pt idx="23">
                  <c:v>1999.0</c:v>
                </c:pt>
                <c:pt idx="24">
                  <c:v>2000.0</c:v>
                </c:pt>
                <c:pt idx="25">
                  <c:v>2001.0</c:v>
                </c:pt>
                <c:pt idx="26">
                  <c:v>2002.0</c:v>
                </c:pt>
                <c:pt idx="27">
                  <c:v>2003.0</c:v>
                </c:pt>
                <c:pt idx="28">
                  <c:v>2004.0</c:v>
                </c:pt>
                <c:pt idx="29">
                  <c:v>2005.0</c:v>
                </c:pt>
                <c:pt idx="30">
                  <c:v>2006.0</c:v>
                </c:pt>
                <c:pt idx="31">
                  <c:v>2007.0</c:v>
                </c:pt>
                <c:pt idx="32">
                  <c:v>2008.0</c:v>
                </c:pt>
                <c:pt idx="33">
                  <c:v>2009.0</c:v>
                </c:pt>
                <c:pt idx="34">
                  <c:v>2010.0</c:v>
                </c:pt>
                <c:pt idx="35">
                  <c:v>2011.0</c:v>
                </c:pt>
                <c:pt idx="36" formatCode="0">
                  <c:v>2012.0</c:v>
                </c:pt>
                <c:pt idx="37" formatCode="0">
                  <c:v>2013.0</c:v>
                </c:pt>
                <c:pt idx="38" formatCode="0">
                  <c:v>2014.0</c:v>
                </c:pt>
                <c:pt idx="39" formatCode="0">
                  <c:v>2015.0</c:v>
                </c:pt>
                <c:pt idx="40" formatCode="0">
                  <c:v>2016.0</c:v>
                </c:pt>
              </c:numCache>
            </c:numRef>
          </c:cat>
          <c:val>
            <c:numRef>
              <c:f>DataFig2!$J$66:$J$106</c:f>
              <c:numCache>
                <c:formatCode>0.0%</c:formatCode>
                <c:ptCount val="41"/>
                <c:pt idx="0">
                  <c:v>0.0772329265161306</c:v>
                </c:pt>
                <c:pt idx="5">
                  <c:v>0.0777267868305527</c:v>
                </c:pt>
                <c:pt idx="6">
                  <c:v>0.0783018193008126</c:v>
                </c:pt>
                <c:pt idx="7">
                  <c:v>0.0912330389696167</c:v>
                </c:pt>
                <c:pt idx="8">
                  <c:v>0.0935264382387846</c:v>
                </c:pt>
                <c:pt idx="9">
                  <c:v>0.105103938665947</c:v>
                </c:pt>
                <c:pt idx="10">
                  <c:v>0.1078255760765</c:v>
                </c:pt>
                <c:pt idx="11">
                  <c:v>0.105153673730546</c:v>
                </c:pt>
                <c:pt idx="12">
                  <c:v>0.106437426227346</c:v>
                </c:pt>
                <c:pt idx="13">
                  <c:v>0.112861808506153</c:v>
                </c:pt>
                <c:pt idx="14">
                  <c:v>0.107688998411814</c:v>
                </c:pt>
                <c:pt idx="15">
                  <c:v>0.111903847484979</c:v>
                </c:pt>
                <c:pt idx="16">
                  <c:v>0.112951677928232</c:v>
                </c:pt>
                <c:pt idx="17">
                  <c:v>0.111082788049762</c:v>
                </c:pt>
                <c:pt idx="18">
                  <c:v>0.116530281330538</c:v>
                </c:pt>
                <c:pt idx="19">
                  <c:v>0.122045692694426</c:v>
                </c:pt>
                <c:pt idx="20">
                  <c:v>0.121527759721734</c:v>
                </c:pt>
                <c:pt idx="21">
                  <c:v>0.120796129928523</c:v>
                </c:pt>
                <c:pt idx="22">
                  <c:v>0.129041657175542</c:v>
                </c:pt>
                <c:pt idx="23">
                  <c:v>0.130466084762431</c:v>
                </c:pt>
                <c:pt idx="24">
                  <c:v>0.127417725294642</c:v>
                </c:pt>
                <c:pt idx="25">
                  <c:v>0.142919076202007</c:v>
                </c:pt>
                <c:pt idx="26">
                  <c:v>0.14555130469969</c:v>
                </c:pt>
                <c:pt idx="27">
                  <c:v>0.139838319525398</c:v>
                </c:pt>
                <c:pt idx="28">
                  <c:v>0.133067767649757</c:v>
                </c:pt>
                <c:pt idx="29">
                  <c:v>0.137306360536359</c:v>
                </c:pt>
                <c:pt idx="30">
                  <c:v>0.138864276315377</c:v>
                </c:pt>
                <c:pt idx="31">
                  <c:v>0.134482261204085</c:v>
                </c:pt>
                <c:pt idx="32">
                  <c:v>0.137696334154172</c:v>
                </c:pt>
                <c:pt idx="33">
                  <c:v>0.147619341031689</c:v>
                </c:pt>
                <c:pt idx="35">
                  <c:v>0.169959646793554</c:v>
                </c:pt>
                <c:pt idx="36">
                  <c:v>0.161029480835641</c:v>
                </c:pt>
              </c:numCache>
            </c:numRef>
          </c:val>
          <c:smooth val="0"/>
          <c:extLst xmlns:c16r2="http://schemas.microsoft.com/office/drawing/2015/06/chart">
            <c:ext xmlns:c16="http://schemas.microsoft.com/office/drawing/2014/chart" uri="{C3380CC4-5D6E-409C-BE32-E72D297353CC}">
              <c16:uniqueId val="{00000000-4EB2-FB45-BE1D-EABDA29CCA36}"/>
            </c:ext>
          </c:extLst>
        </c:ser>
        <c:ser>
          <c:idx val="1"/>
          <c:order val="1"/>
          <c:tx>
            <c:strRef>
              <c:f>DataFig2!$G$2</c:f>
              <c:strCache>
                <c:ptCount val="1"/>
                <c:pt idx="0">
                  <c:v>Estate multiplier (smoothed)</c:v>
                </c:pt>
              </c:strCache>
            </c:strRef>
          </c:tx>
          <c:spPr>
            <a:ln w="19050">
              <a:solidFill>
                <a:srgbClr val="FF0000"/>
              </a:solidFill>
            </a:ln>
          </c:spPr>
          <c:marker>
            <c:symbol val="diamond"/>
            <c:size val="10"/>
            <c:spPr>
              <a:solidFill>
                <a:srgbClr val="FF0000"/>
              </a:solidFill>
              <a:ln>
                <a:solidFill>
                  <a:srgbClr val="FF0000"/>
                </a:solidFill>
              </a:ln>
            </c:spPr>
          </c:marker>
          <c:cat>
            <c:numRef>
              <c:f>DataFig2!$A$66:$A$106</c:f>
              <c:numCache>
                <c:formatCode>General</c:formatCode>
                <c:ptCount val="41"/>
                <c:pt idx="0">
                  <c:v>1976.0</c:v>
                </c:pt>
                <c:pt idx="1">
                  <c:v>1977.0</c:v>
                </c:pt>
                <c:pt idx="2">
                  <c:v>1978.0</c:v>
                </c:pt>
                <c:pt idx="3">
                  <c:v>1979.0</c:v>
                </c:pt>
                <c:pt idx="4">
                  <c:v>1980.0</c:v>
                </c:pt>
                <c:pt idx="5">
                  <c:v>1981.0</c:v>
                </c:pt>
                <c:pt idx="6">
                  <c:v>1982.0</c:v>
                </c:pt>
                <c:pt idx="7">
                  <c:v>1983.0</c:v>
                </c:pt>
                <c:pt idx="8">
                  <c:v>1984.0</c:v>
                </c:pt>
                <c:pt idx="9">
                  <c:v>1985.0</c:v>
                </c:pt>
                <c:pt idx="10">
                  <c:v>1986.0</c:v>
                </c:pt>
                <c:pt idx="11">
                  <c:v>1987.0</c:v>
                </c:pt>
                <c:pt idx="12">
                  <c:v>1988.0</c:v>
                </c:pt>
                <c:pt idx="13">
                  <c:v>1989.0</c:v>
                </c:pt>
                <c:pt idx="14">
                  <c:v>1990.0</c:v>
                </c:pt>
                <c:pt idx="15">
                  <c:v>1991.0</c:v>
                </c:pt>
                <c:pt idx="16">
                  <c:v>1992.0</c:v>
                </c:pt>
                <c:pt idx="17">
                  <c:v>1993.0</c:v>
                </c:pt>
                <c:pt idx="18">
                  <c:v>1994.0</c:v>
                </c:pt>
                <c:pt idx="19">
                  <c:v>1995.0</c:v>
                </c:pt>
                <c:pt idx="20">
                  <c:v>1996.0</c:v>
                </c:pt>
                <c:pt idx="21">
                  <c:v>1997.0</c:v>
                </c:pt>
                <c:pt idx="22">
                  <c:v>1998.0</c:v>
                </c:pt>
                <c:pt idx="23">
                  <c:v>1999.0</c:v>
                </c:pt>
                <c:pt idx="24">
                  <c:v>2000.0</c:v>
                </c:pt>
                <c:pt idx="25">
                  <c:v>2001.0</c:v>
                </c:pt>
                <c:pt idx="26">
                  <c:v>2002.0</c:v>
                </c:pt>
                <c:pt idx="27">
                  <c:v>2003.0</c:v>
                </c:pt>
                <c:pt idx="28">
                  <c:v>2004.0</c:v>
                </c:pt>
                <c:pt idx="29">
                  <c:v>2005.0</c:v>
                </c:pt>
                <c:pt idx="30">
                  <c:v>2006.0</c:v>
                </c:pt>
                <c:pt idx="31">
                  <c:v>2007.0</c:v>
                </c:pt>
                <c:pt idx="32">
                  <c:v>2008.0</c:v>
                </c:pt>
                <c:pt idx="33">
                  <c:v>2009.0</c:v>
                </c:pt>
                <c:pt idx="34">
                  <c:v>2010.0</c:v>
                </c:pt>
                <c:pt idx="35">
                  <c:v>2011.0</c:v>
                </c:pt>
                <c:pt idx="36" formatCode="0">
                  <c:v>2012.0</c:v>
                </c:pt>
                <c:pt idx="37" formatCode="0">
                  <c:v>2013.0</c:v>
                </c:pt>
                <c:pt idx="38" formatCode="0">
                  <c:v>2014.0</c:v>
                </c:pt>
                <c:pt idx="39" formatCode="0">
                  <c:v>2015.0</c:v>
                </c:pt>
                <c:pt idx="40" formatCode="0">
                  <c:v>2016.0</c:v>
                </c:pt>
              </c:numCache>
            </c:numRef>
          </c:cat>
          <c:val>
            <c:numRef>
              <c:f>DataFig2!$G$66:$G$106</c:f>
              <c:numCache>
                <c:formatCode>0.0%</c:formatCode>
                <c:ptCount val="41"/>
                <c:pt idx="0">
                  <c:v>0.0745397761534622</c:v>
                </c:pt>
                <c:pt idx="5">
                  <c:v>0.07474513</c:v>
                </c:pt>
                <c:pt idx="6">
                  <c:v>0.07328496</c:v>
                </c:pt>
                <c:pt idx="7">
                  <c:v>0.08396978</c:v>
                </c:pt>
                <c:pt idx="8">
                  <c:v>0.08604576</c:v>
                </c:pt>
                <c:pt idx="9">
                  <c:v>0.09448606</c:v>
                </c:pt>
                <c:pt idx="10">
                  <c:v>0.09606764</c:v>
                </c:pt>
                <c:pt idx="11">
                  <c:v>0.08983929</c:v>
                </c:pt>
                <c:pt idx="12">
                  <c:v>0.08954084</c:v>
                </c:pt>
                <c:pt idx="13">
                  <c:v>0.09300105</c:v>
                </c:pt>
                <c:pt idx="14">
                  <c:v>0.08729781</c:v>
                </c:pt>
                <c:pt idx="15">
                  <c:v>0.08952109</c:v>
                </c:pt>
                <c:pt idx="16">
                  <c:v>0.08993552</c:v>
                </c:pt>
                <c:pt idx="17">
                  <c:v>0.08692467</c:v>
                </c:pt>
                <c:pt idx="18">
                  <c:v>0.08998463</c:v>
                </c:pt>
                <c:pt idx="19">
                  <c:v>0.09290934</c:v>
                </c:pt>
                <c:pt idx="20">
                  <c:v>0.09079115</c:v>
                </c:pt>
                <c:pt idx="21">
                  <c:v>0.08918731</c:v>
                </c:pt>
                <c:pt idx="22">
                  <c:v>0.09381349</c:v>
                </c:pt>
                <c:pt idx="23">
                  <c:v>0.09401496</c:v>
                </c:pt>
                <c:pt idx="24">
                  <c:v>0.09061988</c:v>
                </c:pt>
                <c:pt idx="25">
                  <c:v>0.100790345</c:v>
                </c:pt>
                <c:pt idx="26">
                  <c:v>0.10096437</c:v>
                </c:pt>
                <c:pt idx="27">
                  <c:v>0.0951157475</c:v>
                </c:pt>
                <c:pt idx="28">
                  <c:v>0.089942555</c:v>
                </c:pt>
                <c:pt idx="29">
                  <c:v>0.09169859</c:v>
                </c:pt>
                <c:pt idx="30">
                  <c:v>0.09159716</c:v>
                </c:pt>
                <c:pt idx="31">
                  <c:v>0.08819347</c:v>
                </c:pt>
                <c:pt idx="32">
                  <c:v>0.0893081875</c:v>
                </c:pt>
                <c:pt idx="33">
                  <c:v>0.09522289</c:v>
                </c:pt>
                <c:pt idx="35">
                  <c:v>0.106772244</c:v>
                </c:pt>
                <c:pt idx="36">
                  <c:v>0.100083836</c:v>
                </c:pt>
              </c:numCache>
            </c:numRef>
          </c:val>
          <c:smooth val="0"/>
          <c:extLst xmlns:c16r2="http://schemas.microsoft.com/office/drawing/2015/06/chart">
            <c:ext xmlns:c16="http://schemas.microsoft.com/office/drawing/2014/chart" uri="{C3380CC4-5D6E-409C-BE32-E72D297353CC}">
              <c16:uniqueId val="{00000001-4EB2-FB45-BE1D-EABDA29CCA36}"/>
            </c:ext>
          </c:extLst>
        </c:ser>
        <c:ser>
          <c:idx val="0"/>
          <c:order val="2"/>
          <c:tx>
            <c:strRef>
              <c:f>DataFig2!$F$2</c:f>
              <c:strCache>
                <c:ptCount val="1"/>
                <c:pt idx="0">
                  <c:v>Estate multiplier (raw)</c:v>
                </c:pt>
              </c:strCache>
            </c:strRef>
          </c:tx>
          <c:spPr>
            <a:ln w="19050">
              <a:solidFill>
                <a:srgbClr val="000000"/>
              </a:solidFill>
              <a:prstDash val="solid"/>
            </a:ln>
          </c:spPr>
          <c:marker>
            <c:symbol val="diamond"/>
            <c:size val="10"/>
            <c:spPr>
              <a:solidFill>
                <a:sysClr val="window" lastClr="FFFFFF"/>
              </a:solidFill>
              <a:ln>
                <a:solidFill>
                  <a:srgbClr val="000000"/>
                </a:solidFill>
                <a:prstDash val="solid"/>
              </a:ln>
            </c:spPr>
          </c:marker>
          <c:cat>
            <c:numRef>
              <c:f>DataFig2!$A$66:$A$106</c:f>
              <c:numCache>
                <c:formatCode>General</c:formatCode>
                <c:ptCount val="41"/>
                <c:pt idx="0">
                  <c:v>1976.0</c:v>
                </c:pt>
                <c:pt idx="1">
                  <c:v>1977.0</c:v>
                </c:pt>
                <c:pt idx="2">
                  <c:v>1978.0</c:v>
                </c:pt>
                <c:pt idx="3">
                  <c:v>1979.0</c:v>
                </c:pt>
                <c:pt idx="4">
                  <c:v>1980.0</c:v>
                </c:pt>
                <c:pt idx="5">
                  <c:v>1981.0</c:v>
                </c:pt>
                <c:pt idx="6">
                  <c:v>1982.0</c:v>
                </c:pt>
                <c:pt idx="7">
                  <c:v>1983.0</c:v>
                </c:pt>
                <c:pt idx="8">
                  <c:v>1984.0</c:v>
                </c:pt>
                <c:pt idx="9">
                  <c:v>1985.0</c:v>
                </c:pt>
                <c:pt idx="10">
                  <c:v>1986.0</c:v>
                </c:pt>
                <c:pt idx="11">
                  <c:v>1987.0</c:v>
                </c:pt>
                <c:pt idx="12">
                  <c:v>1988.0</c:v>
                </c:pt>
                <c:pt idx="13">
                  <c:v>1989.0</c:v>
                </c:pt>
                <c:pt idx="14">
                  <c:v>1990.0</c:v>
                </c:pt>
                <c:pt idx="15">
                  <c:v>1991.0</c:v>
                </c:pt>
                <c:pt idx="16">
                  <c:v>1992.0</c:v>
                </c:pt>
                <c:pt idx="17">
                  <c:v>1993.0</c:v>
                </c:pt>
                <c:pt idx="18">
                  <c:v>1994.0</c:v>
                </c:pt>
                <c:pt idx="19">
                  <c:v>1995.0</c:v>
                </c:pt>
                <c:pt idx="20">
                  <c:v>1996.0</c:v>
                </c:pt>
                <c:pt idx="21">
                  <c:v>1997.0</c:v>
                </c:pt>
                <c:pt idx="22">
                  <c:v>1998.0</c:v>
                </c:pt>
                <c:pt idx="23">
                  <c:v>1999.0</c:v>
                </c:pt>
                <c:pt idx="24">
                  <c:v>2000.0</c:v>
                </c:pt>
                <c:pt idx="25">
                  <c:v>2001.0</c:v>
                </c:pt>
                <c:pt idx="26">
                  <c:v>2002.0</c:v>
                </c:pt>
                <c:pt idx="27">
                  <c:v>2003.0</c:v>
                </c:pt>
                <c:pt idx="28">
                  <c:v>2004.0</c:v>
                </c:pt>
                <c:pt idx="29">
                  <c:v>2005.0</c:v>
                </c:pt>
                <c:pt idx="30">
                  <c:v>2006.0</c:v>
                </c:pt>
                <c:pt idx="31">
                  <c:v>2007.0</c:v>
                </c:pt>
                <c:pt idx="32">
                  <c:v>2008.0</c:v>
                </c:pt>
                <c:pt idx="33">
                  <c:v>2009.0</c:v>
                </c:pt>
                <c:pt idx="34">
                  <c:v>2010.0</c:v>
                </c:pt>
                <c:pt idx="35">
                  <c:v>2011.0</c:v>
                </c:pt>
                <c:pt idx="36" formatCode="0">
                  <c:v>2012.0</c:v>
                </c:pt>
                <c:pt idx="37" formatCode="0">
                  <c:v>2013.0</c:v>
                </c:pt>
                <c:pt idx="38" formatCode="0">
                  <c:v>2014.0</c:v>
                </c:pt>
                <c:pt idx="39" formatCode="0">
                  <c:v>2015.0</c:v>
                </c:pt>
                <c:pt idx="40" formatCode="0">
                  <c:v>2016.0</c:v>
                </c:pt>
              </c:numCache>
            </c:numRef>
          </c:cat>
          <c:val>
            <c:numRef>
              <c:f>DataFig2!$F$66:$F$106</c:f>
              <c:numCache>
                <c:formatCode>0.0%</c:formatCode>
                <c:ptCount val="41"/>
                <c:pt idx="0">
                  <c:v>0.0745397761534622</c:v>
                </c:pt>
                <c:pt idx="5">
                  <c:v>0.07474513</c:v>
                </c:pt>
                <c:pt idx="6">
                  <c:v>0.07328496</c:v>
                </c:pt>
                <c:pt idx="7">
                  <c:v>0.08396978</c:v>
                </c:pt>
                <c:pt idx="8">
                  <c:v>0.08604576</c:v>
                </c:pt>
                <c:pt idx="9">
                  <c:v>0.09448606</c:v>
                </c:pt>
                <c:pt idx="10">
                  <c:v>0.09606764</c:v>
                </c:pt>
                <c:pt idx="11">
                  <c:v>0.08983929</c:v>
                </c:pt>
                <c:pt idx="12">
                  <c:v>0.08954084</c:v>
                </c:pt>
                <c:pt idx="13">
                  <c:v>0.09300105</c:v>
                </c:pt>
                <c:pt idx="14">
                  <c:v>0.08729781</c:v>
                </c:pt>
                <c:pt idx="15">
                  <c:v>0.08952109</c:v>
                </c:pt>
                <c:pt idx="16">
                  <c:v>0.08993552</c:v>
                </c:pt>
                <c:pt idx="17">
                  <c:v>0.08692467</c:v>
                </c:pt>
                <c:pt idx="18">
                  <c:v>0.08998463</c:v>
                </c:pt>
                <c:pt idx="19">
                  <c:v>0.09290934</c:v>
                </c:pt>
                <c:pt idx="20">
                  <c:v>0.09079115</c:v>
                </c:pt>
                <c:pt idx="21">
                  <c:v>0.08918731</c:v>
                </c:pt>
                <c:pt idx="22">
                  <c:v>0.09381349</c:v>
                </c:pt>
                <c:pt idx="23">
                  <c:v>0.09401496</c:v>
                </c:pt>
                <c:pt idx="24">
                  <c:v>0.09061988</c:v>
                </c:pt>
                <c:pt idx="25">
                  <c:v>0.1076451</c:v>
                </c:pt>
                <c:pt idx="26">
                  <c:v>0.0972513</c:v>
                </c:pt>
                <c:pt idx="27">
                  <c:v>0.10170978</c:v>
                </c:pt>
                <c:pt idx="28">
                  <c:v>0.07979213</c:v>
                </c:pt>
                <c:pt idx="29">
                  <c:v>0.09847618</c:v>
                </c:pt>
                <c:pt idx="30">
                  <c:v>0.09004987</c:v>
                </c:pt>
                <c:pt idx="31">
                  <c:v>0.08781272</c:v>
                </c:pt>
                <c:pt idx="32">
                  <c:v>0.08709857</c:v>
                </c:pt>
                <c:pt idx="33">
                  <c:v>0.09522289</c:v>
                </c:pt>
                <c:pt idx="35">
                  <c:v>0.12014906</c:v>
                </c:pt>
                <c:pt idx="36">
                  <c:v>0.08670702</c:v>
                </c:pt>
              </c:numCache>
            </c:numRef>
          </c:val>
          <c:smooth val="0"/>
          <c:extLst xmlns:c16r2="http://schemas.microsoft.com/office/drawing/2015/06/chart">
            <c:ext xmlns:c16="http://schemas.microsoft.com/office/drawing/2014/chart" uri="{C3380CC4-5D6E-409C-BE32-E72D297353CC}">
              <c16:uniqueId val="{00000002-4EB2-FB45-BE1D-EABDA29CCA36}"/>
            </c:ext>
          </c:extLst>
        </c:ser>
        <c:ser>
          <c:idx val="2"/>
          <c:order val="3"/>
          <c:tx>
            <c:strRef>
              <c:f>DataFig2!$I$2</c:f>
              <c:strCache>
                <c:ptCount val="1"/>
                <c:pt idx="0">
                  <c:v>Estate multiplier (Chetty mortality)</c:v>
                </c:pt>
              </c:strCache>
            </c:strRef>
          </c:tx>
          <c:spPr>
            <a:ln w="19050">
              <a:solidFill>
                <a:sysClr val="windowText" lastClr="000000">
                  <a:lumMod val="50000"/>
                  <a:lumOff val="50000"/>
                </a:sysClr>
              </a:solidFill>
            </a:ln>
          </c:spPr>
          <c:marker>
            <c:symbol val="triangle"/>
            <c:size val="10"/>
            <c:spPr>
              <a:solidFill>
                <a:sysClr val="windowText" lastClr="000000">
                  <a:lumMod val="50000"/>
                  <a:lumOff val="50000"/>
                </a:sysClr>
              </a:solidFill>
              <a:ln>
                <a:solidFill>
                  <a:sysClr val="windowText" lastClr="000000">
                    <a:lumMod val="50000"/>
                    <a:lumOff val="50000"/>
                  </a:sysClr>
                </a:solidFill>
              </a:ln>
            </c:spPr>
          </c:marker>
          <c:cat>
            <c:numRef>
              <c:f>DataFig2!$A$66:$A$106</c:f>
              <c:numCache>
                <c:formatCode>General</c:formatCode>
                <c:ptCount val="41"/>
                <c:pt idx="0">
                  <c:v>1976.0</c:v>
                </c:pt>
                <c:pt idx="1">
                  <c:v>1977.0</c:v>
                </c:pt>
                <c:pt idx="2">
                  <c:v>1978.0</c:v>
                </c:pt>
                <c:pt idx="3">
                  <c:v>1979.0</c:v>
                </c:pt>
                <c:pt idx="4">
                  <c:v>1980.0</c:v>
                </c:pt>
                <c:pt idx="5">
                  <c:v>1981.0</c:v>
                </c:pt>
                <c:pt idx="6">
                  <c:v>1982.0</c:v>
                </c:pt>
                <c:pt idx="7">
                  <c:v>1983.0</c:v>
                </c:pt>
                <c:pt idx="8">
                  <c:v>1984.0</c:v>
                </c:pt>
                <c:pt idx="9">
                  <c:v>1985.0</c:v>
                </c:pt>
                <c:pt idx="10">
                  <c:v>1986.0</c:v>
                </c:pt>
                <c:pt idx="11">
                  <c:v>1987.0</c:v>
                </c:pt>
                <c:pt idx="12">
                  <c:v>1988.0</c:v>
                </c:pt>
                <c:pt idx="13">
                  <c:v>1989.0</c:v>
                </c:pt>
                <c:pt idx="14">
                  <c:v>1990.0</c:v>
                </c:pt>
                <c:pt idx="15">
                  <c:v>1991.0</c:v>
                </c:pt>
                <c:pt idx="16">
                  <c:v>1992.0</c:v>
                </c:pt>
                <c:pt idx="17">
                  <c:v>1993.0</c:v>
                </c:pt>
                <c:pt idx="18">
                  <c:v>1994.0</c:v>
                </c:pt>
                <c:pt idx="19">
                  <c:v>1995.0</c:v>
                </c:pt>
                <c:pt idx="20">
                  <c:v>1996.0</c:v>
                </c:pt>
                <c:pt idx="21">
                  <c:v>1997.0</c:v>
                </c:pt>
                <c:pt idx="22">
                  <c:v>1998.0</c:v>
                </c:pt>
                <c:pt idx="23">
                  <c:v>1999.0</c:v>
                </c:pt>
                <c:pt idx="24">
                  <c:v>2000.0</c:v>
                </c:pt>
                <c:pt idx="25">
                  <c:v>2001.0</c:v>
                </c:pt>
                <c:pt idx="26">
                  <c:v>2002.0</c:v>
                </c:pt>
                <c:pt idx="27">
                  <c:v>2003.0</c:v>
                </c:pt>
                <c:pt idx="28">
                  <c:v>2004.0</c:v>
                </c:pt>
                <c:pt idx="29">
                  <c:v>2005.0</c:v>
                </c:pt>
                <c:pt idx="30">
                  <c:v>2006.0</c:v>
                </c:pt>
                <c:pt idx="31">
                  <c:v>2007.0</c:v>
                </c:pt>
                <c:pt idx="32">
                  <c:v>2008.0</c:v>
                </c:pt>
                <c:pt idx="33">
                  <c:v>2009.0</c:v>
                </c:pt>
                <c:pt idx="34">
                  <c:v>2010.0</c:v>
                </c:pt>
                <c:pt idx="35">
                  <c:v>2011.0</c:v>
                </c:pt>
                <c:pt idx="36" formatCode="0">
                  <c:v>2012.0</c:v>
                </c:pt>
                <c:pt idx="37" formatCode="0">
                  <c:v>2013.0</c:v>
                </c:pt>
                <c:pt idx="38" formatCode="0">
                  <c:v>2014.0</c:v>
                </c:pt>
                <c:pt idx="39" formatCode="0">
                  <c:v>2015.0</c:v>
                </c:pt>
                <c:pt idx="40" formatCode="0">
                  <c:v>2016.0</c:v>
                </c:pt>
              </c:numCache>
            </c:numRef>
          </c:cat>
          <c:val>
            <c:numRef>
              <c:f>DataFig2!$I$66:$I$106</c:f>
              <c:numCache>
                <c:formatCode>0.0%</c:formatCode>
                <c:ptCount val="41"/>
                <c:pt idx="0">
                  <c:v>0.0745397761534622</c:v>
                </c:pt>
                <c:pt idx="5">
                  <c:v>0.07474513</c:v>
                </c:pt>
                <c:pt idx="6">
                  <c:v>0.0746966023524894</c:v>
                </c:pt>
                <c:pt idx="7">
                  <c:v>0.0871895524873384</c:v>
                </c:pt>
                <c:pt idx="8">
                  <c:v>0.0909721124552965</c:v>
                </c:pt>
                <c:pt idx="9">
                  <c:v>0.101666375985554</c:v>
                </c:pt>
                <c:pt idx="10">
                  <c:v>0.105152974302449</c:v>
                </c:pt>
                <c:pt idx="11">
                  <c:v>0.099990660593884</c:v>
                </c:pt>
                <c:pt idx="12">
                  <c:v>0.101294513494697</c:v>
                </c:pt>
                <c:pt idx="13">
                  <c:v>0.106894566710332</c:v>
                </c:pt>
                <c:pt idx="14">
                  <c:v>0.101909199749815</c:v>
                </c:pt>
                <c:pt idx="15">
                  <c:v>0.106102160300628</c:v>
                </c:pt>
                <c:pt idx="16">
                  <c:v>0.108186314475916</c:v>
                </c:pt>
                <c:pt idx="17">
                  <c:v>0.106092848314589</c:v>
                </c:pt>
                <c:pt idx="18">
                  <c:v>0.111398443490127</c:v>
                </c:pt>
                <c:pt idx="19">
                  <c:v>0.116629721510002</c:v>
                </c:pt>
                <c:pt idx="20">
                  <c:v>0.115533801060349</c:v>
                </c:pt>
                <c:pt idx="21">
                  <c:v>0.115018006986812</c:v>
                </c:pt>
                <c:pt idx="22">
                  <c:v>0.122577706384151</c:v>
                </c:pt>
                <c:pt idx="23">
                  <c:v>0.124427727326717</c:v>
                </c:pt>
                <c:pt idx="24">
                  <c:v>0.121454162729198</c:v>
                </c:pt>
                <c:pt idx="25">
                  <c:v>0.136765069098616</c:v>
                </c:pt>
                <c:pt idx="26">
                  <c:v>0.138673680083603</c:v>
                </c:pt>
                <c:pt idx="27">
                  <c:v>0.132206793140932</c:v>
                </c:pt>
                <c:pt idx="28">
                  <c:v>0.126488522579272</c:v>
                </c:pt>
                <c:pt idx="29">
                  <c:v>0.130450382850481</c:v>
                </c:pt>
                <c:pt idx="30">
                  <c:v>0.131788262991313</c:v>
                </c:pt>
                <c:pt idx="31">
                  <c:v>0.128310215475653</c:v>
                </c:pt>
                <c:pt idx="32">
                  <c:v>0.131361137495118</c:v>
                </c:pt>
                <c:pt idx="33">
                  <c:v>0.141576478572034</c:v>
                </c:pt>
                <c:pt idx="35">
                  <c:v>0.16211974180623</c:v>
                </c:pt>
                <c:pt idx="36">
                  <c:v>0.15353227193401</c:v>
                </c:pt>
              </c:numCache>
            </c:numRef>
          </c:val>
          <c:smooth val="0"/>
          <c:extLst xmlns:c16r2="http://schemas.microsoft.com/office/drawing/2015/06/chart">
            <c:ext xmlns:c16="http://schemas.microsoft.com/office/drawing/2014/chart" uri="{C3380CC4-5D6E-409C-BE32-E72D297353CC}">
              <c16:uniqueId val="{00000003-4EB2-FB45-BE1D-EABDA29CCA36}"/>
            </c:ext>
          </c:extLst>
        </c:ser>
        <c:dLbls>
          <c:showLegendKey val="0"/>
          <c:showVal val="0"/>
          <c:showCatName val="0"/>
          <c:showSerName val="0"/>
          <c:showPercent val="0"/>
          <c:showBubbleSize val="0"/>
        </c:dLbls>
        <c:marker val="1"/>
        <c:smooth val="0"/>
        <c:axId val="-2115222120"/>
        <c:axId val="-2115215720"/>
      </c:lineChart>
      <c:catAx>
        <c:axId val="-2115222120"/>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115215720"/>
        <c:crosses val="autoZero"/>
        <c:auto val="1"/>
        <c:lblAlgn val="ctr"/>
        <c:lblOffset val="100"/>
        <c:tickLblSkip val="4"/>
        <c:tickMarkSkip val="4"/>
        <c:noMultiLvlLbl val="0"/>
      </c:catAx>
      <c:valAx>
        <c:axId val="-2115215720"/>
        <c:scaling>
          <c:orientation val="minMax"/>
          <c:max val="0.2"/>
          <c:min val="0.0"/>
        </c:scaling>
        <c:delete val="0"/>
        <c:axPos val="l"/>
        <c:majorGridlines>
          <c:spPr>
            <a:ln w="3175">
              <a:solidFill>
                <a:schemeClr val="bg1">
                  <a:lumMod val="65000"/>
                </a:schemeClr>
              </a:solidFill>
              <a:prstDash val="solid"/>
            </a:ln>
          </c:spPr>
        </c:majorGridlines>
        <c:title>
          <c:tx>
            <c:rich>
              <a:bodyPr rot="-5400000" vert="horz"/>
              <a:lstStyle/>
              <a:p>
                <a:pPr>
                  <a:defRPr/>
                </a:pPr>
                <a:r>
                  <a:rPr lang="en-US" sz="1800"/>
                  <a:t>Top .1% wealth share</a:t>
                </a:r>
              </a:p>
            </c:rich>
          </c:tx>
          <c:overlay val="0"/>
        </c:title>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15222120"/>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val>
            <c:numRef>
              <c:f>DataFig4!$B$3:$B$16</c:f>
              <c:numCache>
                <c:formatCode>General</c:formatCode>
                <c:ptCount val="14"/>
                <c:pt idx="0">
                  <c:v>0.4554659</c:v>
                </c:pt>
                <c:pt idx="1">
                  <c:v>0.39072</c:v>
                </c:pt>
                <c:pt idx="2">
                  <c:v>0.3739812</c:v>
                </c:pt>
                <c:pt idx="3">
                  <c:v>0.3575788</c:v>
                </c:pt>
                <c:pt idx="4">
                  <c:v>0.3495859</c:v>
                </c:pt>
                <c:pt idx="5">
                  <c:v>0.3482656</c:v>
                </c:pt>
                <c:pt idx="6">
                  <c:v>0.3540103</c:v>
                </c:pt>
                <c:pt idx="7">
                  <c:v>0.3567756</c:v>
                </c:pt>
                <c:pt idx="8">
                  <c:v>0.3539492</c:v>
                </c:pt>
                <c:pt idx="9">
                  <c:v>0.3352737</c:v>
                </c:pt>
                <c:pt idx="10">
                  <c:v>0.3014217</c:v>
                </c:pt>
                <c:pt idx="11">
                  <c:v>0.3133707</c:v>
                </c:pt>
                <c:pt idx="12">
                  <c:v>0.3073706</c:v>
                </c:pt>
                <c:pt idx="13">
                  <c:v>0.2999158</c:v>
                </c:pt>
              </c:numCache>
            </c:numRef>
          </c:val>
          <c:smooth val="0"/>
          <c:extLst xmlns:c16r2="http://schemas.microsoft.com/office/drawing/2015/06/chart">
            <c:ext xmlns:c16="http://schemas.microsoft.com/office/drawing/2014/chart" uri="{C3380CC4-5D6E-409C-BE32-E72D297353CC}">
              <c16:uniqueId val="{00000000-40DE-2E4A-AC29-CD7CB87CD3C5}"/>
            </c:ext>
          </c:extLst>
        </c:ser>
        <c:dLbls>
          <c:showLegendKey val="0"/>
          <c:showVal val="0"/>
          <c:showCatName val="0"/>
          <c:showSerName val="0"/>
          <c:showPercent val="0"/>
          <c:showBubbleSize val="0"/>
        </c:dLbls>
        <c:marker val="1"/>
        <c:smooth val="0"/>
        <c:axId val="-2115283544"/>
        <c:axId val="-2115308056"/>
      </c:lineChart>
      <c:catAx>
        <c:axId val="-2115283544"/>
        <c:scaling>
          <c:orientation val="minMax"/>
        </c:scaling>
        <c:delete val="0"/>
        <c:axPos val="b"/>
        <c:majorTickMark val="out"/>
        <c:minorTickMark val="none"/>
        <c:tickLblPos val="nextTo"/>
        <c:crossAx val="-2115308056"/>
        <c:crosses val="autoZero"/>
        <c:auto val="1"/>
        <c:lblAlgn val="ctr"/>
        <c:lblOffset val="100"/>
        <c:noMultiLvlLbl val="0"/>
      </c:catAx>
      <c:valAx>
        <c:axId val="-2115308056"/>
        <c:scaling>
          <c:orientation val="minMax"/>
        </c:scaling>
        <c:delete val="0"/>
        <c:axPos val="l"/>
        <c:majorGridlines/>
        <c:numFmt formatCode="General" sourceLinked="1"/>
        <c:majorTickMark val="out"/>
        <c:minorTickMark val="none"/>
        <c:tickLblPos val="nextTo"/>
        <c:crossAx val="-2115283544"/>
        <c:crosses val="autoZero"/>
        <c:crossBetween val="between"/>
      </c:valAx>
    </c:plotArea>
    <c:legend>
      <c:legendPos val="r"/>
      <c:overlay val="0"/>
    </c:legend>
    <c:plotVisOnly val="1"/>
    <c:dispBlanksAs val="gap"/>
    <c:showDLblsOverMax val="0"/>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00163312919218"/>
          <c:y val="0.0275055323966857"/>
          <c:w val="0.757045195299954"/>
          <c:h val="0.75404765580773"/>
        </c:manualLayout>
      </c:layout>
      <c:lineChart>
        <c:grouping val="standard"/>
        <c:varyColors val="0"/>
        <c:ser>
          <c:idx val="3"/>
          <c:order val="2"/>
          <c:spPr>
            <a:ln w="19050">
              <a:solidFill>
                <a:schemeClr val="tx1"/>
              </a:solidFill>
            </a:ln>
            <a:effectLst/>
          </c:spPr>
          <c:marker>
            <c:symbol val="circle"/>
            <c:size val="12"/>
            <c:spPr>
              <a:solidFill>
                <a:schemeClr val="tx1"/>
              </a:solidFill>
              <a:ln>
                <a:solidFill>
                  <a:schemeClr val="tx1"/>
                </a:solidFill>
              </a:ln>
            </c:spPr>
          </c:marke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DataFig5!$F$3:$F$17</c:f>
              <c:numCache>
                <c:formatCode>0.0%</c:formatCode>
                <c:ptCount val="15"/>
                <c:pt idx="0">
                  <c:v>0.256276431377046</c:v>
                </c:pt>
                <c:pt idx="1">
                  <c:v>0.242524350993335</c:v>
                </c:pt>
                <c:pt idx="2">
                  <c:v>0.244982216507196</c:v>
                </c:pt>
                <c:pt idx="3">
                  <c:v>0.235179877839982</c:v>
                </c:pt>
                <c:pt idx="4">
                  <c:v>0.241975244134665</c:v>
                </c:pt>
                <c:pt idx="5">
                  <c:v>0.253861730452627</c:v>
                </c:pt>
                <c:pt idx="6">
                  <c:v>0.262563567608595</c:v>
                </c:pt>
                <c:pt idx="7">
                  <c:v>0.277690576389432</c:v>
                </c:pt>
                <c:pt idx="8">
                  <c:v>0.294032098725438</c:v>
                </c:pt>
                <c:pt idx="9">
                  <c:v>0.28633183799684</c:v>
                </c:pt>
                <c:pt idx="10">
                  <c:v>0.276615750975907</c:v>
                </c:pt>
                <c:pt idx="11">
                  <c:v>0.293861791349179</c:v>
                </c:pt>
                <c:pt idx="12">
                  <c:v>0.391501165486884</c:v>
                </c:pt>
                <c:pt idx="13">
                  <c:v>0.512202157920405</c:v>
                </c:pt>
                <c:pt idx="14">
                  <c:v>0.748006454048934</c:v>
                </c:pt>
              </c:numCache>
            </c:numRef>
          </c:val>
          <c:smooth val="0"/>
          <c:extLst xmlns:c16r2="http://schemas.microsoft.com/office/drawing/2015/06/chart">
            <c:ext xmlns:c16="http://schemas.microsoft.com/office/drawing/2014/chart" uri="{C3380CC4-5D6E-409C-BE32-E72D297353CC}">
              <c16:uniqueId val="{00000000-22B7-0944-B491-949F4A401DBF}"/>
            </c:ext>
          </c:extLst>
        </c:ser>
        <c:ser>
          <c:idx val="0"/>
          <c:order val="0"/>
          <c:spPr>
            <a:ln w="19050">
              <a:solidFill>
                <a:schemeClr val="tx1"/>
              </a:solidFill>
            </a:ln>
            <a:effectLst/>
          </c:spPr>
          <c:marker>
            <c:symbol val="circle"/>
            <c:size val="12"/>
            <c:spPr>
              <a:solidFill>
                <a:schemeClr val="bg1"/>
              </a:solidFill>
              <a:ln w="3175">
                <a:solidFill>
                  <a:schemeClr val="tx1"/>
                </a:solidFill>
              </a:ln>
              <a:effectLst/>
            </c:spPr>
          </c:marke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DataFig5!$D$3:$D$17</c:f>
              <c:numCache>
                <c:formatCode>0.0%</c:formatCode>
                <c:ptCount val="15"/>
                <c:pt idx="0">
                  <c:v>0.256200032870685</c:v>
                </c:pt>
                <c:pt idx="1">
                  <c:v>0.242496044089618</c:v>
                </c:pt>
                <c:pt idx="2">
                  <c:v>0.244951107079515</c:v>
                </c:pt>
                <c:pt idx="3">
                  <c:v>0.235206653421156</c:v>
                </c:pt>
                <c:pt idx="4">
                  <c:v>0.241975340020719</c:v>
                </c:pt>
                <c:pt idx="5">
                  <c:v>0.253856154162791</c:v>
                </c:pt>
                <c:pt idx="6">
                  <c:v>0.262569449999634</c:v>
                </c:pt>
                <c:pt idx="7">
                  <c:v>0.277687748654346</c:v>
                </c:pt>
                <c:pt idx="8">
                  <c:v>0.294028803399238</c:v>
                </c:pt>
                <c:pt idx="9">
                  <c:v>0.286338396177041</c:v>
                </c:pt>
                <c:pt idx="10">
                  <c:v>0.276614672070504</c:v>
                </c:pt>
                <c:pt idx="11">
                  <c:v>0.29043908663197</c:v>
                </c:pt>
                <c:pt idx="12">
                  <c:v>0.375063294366078</c:v>
                </c:pt>
                <c:pt idx="13">
                  <c:v>0.443170469523167</c:v>
                </c:pt>
                <c:pt idx="14">
                  <c:v>0.458754816397503</c:v>
                </c:pt>
              </c:numCache>
            </c:numRef>
          </c:val>
          <c:smooth val="0"/>
          <c:extLst xmlns:c16r2="http://schemas.microsoft.com/office/drawing/2015/06/chart">
            <c:ext xmlns:c16="http://schemas.microsoft.com/office/drawing/2014/chart" uri="{C3380CC4-5D6E-409C-BE32-E72D297353CC}">
              <c16:uniqueId val="{00000001-22B7-0944-B491-949F4A401DBF}"/>
            </c:ext>
          </c:extLst>
        </c:ser>
        <c:ser>
          <c:idx val="1"/>
          <c:order val="1"/>
          <c:spPr>
            <a:ln w="19050">
              <a:solidFill>
                <a:schemeClr val="tx1"/>
              </a:solidFill>
            </a:ln>
            <a:effectLst/>
          </c:spPr>
          <c:marker>
            <c:symbol val="circle"/>
            <c:size val="12"/>
            <c:spPr>
              <a:solidFill>
                <a:schemeClr val="bg1">
                  <a:lumMod val="75000"/>
                </a:schemeClr>
              </a:solidFill>
              <a:ln>
                <a:solidFill>
                  <a:schemeClr val="tx1"/>
                </a:solidFill>
              </a:ln>
              <a:effectLst/>
            </c:spPr>
          </c:marke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DataFig5!$C$3:$C$17</c:f>
              <c:numCache>
                <c:formatCode>0.0%</c:formatCode>
                <c:ptCount val="15"/>
                <c:pt idx="0">
                  <c:v>0.256200032870685</c:v>
                </c:pt>
                <c:pt idx="1">
                  <c:v>0.242496044089618</c:v>
                </c:pt>
                <c:pt idx="2">
                  <c:v>0.244951107079515</c:v>
                </c:pt>
                <c:pt idx="3">
                  <c:v>0.235206653421156</c:v>
                </c:pt>
                <c:pt idx="4">
                  <c:v>0.241975340020719</c:v>
                </c:pt>
                <c:pt idx="5">
                  <c:v>0.253856154162791</c:v>
                </c:pt>
                <c:pt idx="6">
                  <c:v>0.262569449999634</c:v>
                </c:pt>
                <c:pt idx="7">
                  <c:v>0.277687748654346</c:v>
                </c:pt>
                <c:pt idx="8">
                  <c:v>0.294028803399238</c:v>
                </c:pt>
                <c:pt idx="9">
                  <c:v>0.286338396177041</c:v>
                </c:pt>
                <c:pt idx="10">
                  <c:v>0.276614672070504</c:v>
                </c:pt>
                <c:pt idx="11">
                  <c:v>0.289139257271883</c:v>
                </c:pt>
                <c:pt idx="12">
                  <c:v>0.331535810027656</c:v>
                </c:pt>
                <c:pt idx="13">
                  <c:v>0.303633026839075</c:v>
                </c:pt>
                <c:pt idx="14">
                  <c:v>0.230415299534798</c:v>
                </c:pt>
              </c:numCache>
            </c:numRef>
          </c:val>
          <c:smooth val="0"/>
          <c:extLst xmlns:c16r2="http://schemas.microsoft.com/office/drawing/2015/06/chart">
            <c:ext xmlns:c16="http://schemas.microsoft.com/office/drawing/2014/chart" uri="{C3380CC4-5D6E-409C-BE32-E72D297353CC}">
              <c16:uniqueId val="{00000002-22B7-0944-B491-949F4A401DBF}"/>
            </c:ext>
          </c:extLst>
        </c:ser>
        <c:dLbls>
          <c:showLegendKey val="0"/>
          <c:showVal val="0"/>
          <c:showCatName val="0"/>
          <c:showSerName val="0"/>
          <c:showPercent val="0"/>
          <c:showBubbleSize val="0"/>
        </c:dLbls>
        <c:marker val="1"/>
        <c:smooth val="0"/>
        <c:axId val="-2042677000"/>
        <c:axId val="-2042757160"/>
      </c:lineChart>
      <c:catAx>
        <c:axId val="-2042677000"/>
        <c:scaling>
          <c:orientation val="minMax"/>
        </c:scaling>
        <c:delete val="0"/>
        <c:axPos val="b"/>
        <c:numFmt formatCode="General" sourceLinked="0"/>
        <c:majorTickMark val="out"/>
        <c:minorTickMark val="none"/>
        <c:tickLblPos val="nextTo"/>
        <c:txPr>
          <a:bodyPr rot="-2700000" vert="horz"/>
          <a:lstStyle/>
          <a:p>
            <a:pPr>
              <a:defRPr sz="1500"/>
            </a:pPr>
            <a:endParaRPr lang="en-US"/>
          </a:p>
        </c:txPr>
        <c:crossAx val="-2042757160"/>
        <c:crossesAt val="0.0"/>
        <c:auto val="1"/>
        <c:lblAlgn val="ctr"/>
        <c:lblOffset val="100"/>
        <c:noMultiLvlLbl val="0"/>
      </c:catAx>
      <c:valAx>
        <c:axId val="-2042757160"/>
        <c:scaling>
          <c:orientation val="minMax"/>
          <c:max val="0.75"/>
          <c:min val="0.0"/>
        </c:scaling>
        <c:delete val="0"/>
        <c:axPos val="l"/>
        <c:title>
          <c:tx>
            <c:rich>
              <a:bodyPr rot="-5400000" vert="horz"/>
              <a:lstStyle/>
              <a:p>
                <a:pPr>
                  <a:defRPr/>
                </a:pPr>
                <a:r>
                  <a:rPr lang="fr-FR" sz="1600" b="0"/>
                  <a:t>% of pre-tax</a:t>
                </a:r>
                <a:r>
                  <a:rPr lang="fr-FR" sz="1600" b="0" baseline="0"/>
                  <a:t> income</a:t>
                </a:r>
                <a:endParaRPr lang="fr-FR" sz="1600" b="0"/>
              </a:p>
            </c:rich>
          </c:tx>
          <c:layout>
            <c:manualLayout>
              <c:xMode val="edge"/>
              <c:yMode val="edge"/>
              <c:x val="0.00100495771361913"/>
              <c:y val="0.258253478119157"/>
            </c:manualLayout>
          </c:layout>
          <c:overlay val="0"/>
        </c:title>
        <c:numFmt formatCode="0%" sourceLinked="0"/>
        <c:majorTickMark val="none"/>
        <c:minorTickMark val="none"/>
        <c:tickLblPos val="nextTo"/>
        <c:txPr>
          <a:bodyPr/>
          <a:lstStyle/>
          <a:p>
            <a:pPr>
              <a:defRPr sz="1400"/>
            </a:pPr>
            <a:endParaRPr lang="en-US"/>
          </a:p>
        </c:txPr>
        <c:crossAx val="-2042677000"/>
        <c:crosses val="autoZero"/>
        <c:crossBetween val="between"/>
        <c:majorUnit val="0.1"/>
        <c:minorUnit val="0.01"/>
      </c:valAx>
    </c:plotArea>
    <c:plotVisOnly val="1"/>
    <c:dispBlanksAs val="gap"/>
    <c:showDLblsOverMax val="0"/>
  </c:chart>
  <c:spPr>
    <a:ln>
      <a:noFill/>
    </a:ln>
  </c:spPr>
  <c:txPr>
    <a:bodyPr/>
    <a:lstStyle/>
    <a:p>
      <a:pPr>
        <a:defRPr sz="1000">
          <a:latin typeface="Arial"/>
          <a:cs typeface="Arial"/>
        </a:defRPr>
      </a:pPr>
      <a:endParaRPr lang="en-US"/>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936665669955812"/>
          <c:y val="0.0667255073507968"/>
          <c:w val="0.901451132991997"/>
          <c:h val="0.816622720517085"/>
        </c:manualLayout>
      </c:layout>
      <c:lineChart>
        <c:grouping val="standard"/>
        <c:varyColors val="0"/>
        <c:ser>
          <c:idx val="2"/>
          <c:order val="0"/>
          <c:spPr>
            <a:ln w="19050">
              <a:solidFill>
                <a:schemeClr val="tx1"/>
              </a:solidFill>
            </a:ln>
            <a:effectLst/>
          </c:spPr>
          <c:marker>
            <c:symbol val="circle"/>
            <c:size val="11"/>
            <c:spPr>
              <a:solidFill>
                <a:schemeClr val="tx1">
                  <a:lumMod val="50000"/>
                  <a:lumOff val="50000"/>
                </a:schemeClr>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DataFig6!$D$8:$D$46</c:f>
              <c:numCache>
                <c:formatCode>0.00%</c:formatCode>
                <c:ptCount val="39"/>
                <c:pt idx="0">
                  <c:v>0.00889999978244304</c:v>
                </c:pt>
                <c:pt idx="1">
                  <c:v>0.00992000009864568</c:v>
                </c:pt>
                <c:pt idx="2">
                  <c:v>0.0094200000166893</c:v>
                </c:pt>
                <c:pt idx="3">
                  <c:v>0.00822999980300665</c:v>
                </c:pt>
                <c:pt idx="4">
                  <c:v>0.00846999976783991</c:v>
                </c:pt>
                <c:pt idx="5">
                  <c:v>0.0109800007194281</c:v>
                </c:pt>
                <c:pt idx="6">
                  <c:v>0.00992000009864568</c:v>
                </c:pt>
                <c:pt idx="7">
                  <c:v>0.0108599998056889</c:v>
                </c:pt>
                <c:pt idx="8">
                  <c:v>0.0102099999785423</c:v>
                </c:pt>
                <c:pt idx="9">
                  <c:v>0.0101100001484156</c:v>
                </c:pt>
                <c:pt idx="10">
                  <c:v>0.00990999955683946</c:v>
                </c:pt>
                <c:pt idx="11">
                  <c:v>0.00985999964177608</c:v>
                </c:pt>
                <c:pt idx="12">
                  <c:v>0.00978999957442283</c:v>
                </c:pt>
                <c:pt idx="13">
                  <c:v>0.010080000385642</c:v>
                </c:pt>
                <c:pt idx="14">
                  <c:v>0.011119999922812</c:v>
                </c:pt>
                <c:pt idx="15">
                  <c:v>0.0127900000661612</c:v>
                </c:pt>
                <c:pt idx="16">
                  <c:v>0.0129499994218349</c:v>
                </c:pt>
                <c:pt idx="17">
                  <c:v>0.0166400000452995</c:v>
                </c:pt>
                <c:pt idx="18">
                  <c:v>0.0180200003087521</c:v>
                </c:pt>
                <c:pt idx="19">
                  <c:v>0.0128800002858043</c:v>
                </c:pt>
                <c:pt idx="20">
                  <c:v>0.0114400004968047</c:v>
                </c:pt>
                <c:pt idx="21">
                  <c:v>0.0115799997001886</c:v>
                </c:pt>
                <c:pt idx="22">
                  <c:v>0.011230000294745</c:v>
                </c:pt>
                <c:pt idx="23">
                  <c:v>0.0113099999725819</c:v>
                </c:pt>
                <c:pt idx="24">
                  <c:v>0.0114199994131923</c:v>
                </c:pt>
                <c:pt idx="25">
                  <c:v>0.0138199999928474</c:v>
                </c:pt>
                <c:pt idx="26">
                  <c:v>0.0152900004759431</c:v>
                </c:pt>
                <c:pt idx="27">
                  <c:v>0.0130999991670251</c:v>
                </c:pt>
                <c:pt idx="28">
                  <c:v>0.0133599992841482</c:v>
                </c:pt>
                <c:pt idx="29">
                  <c:v>0.0139800002798438</c:v>
                </c:pt>
                <c:pt idx="30">
                  <c:v>0.0141900004819036</c:v>
                </c:pt>
                <c:pt idx="31">
                  <c:v>0.0147300008684397</c:v>
                </c:pt>
                <c:pt idx="32">
                  <c:v>0.0149100003764033</c:v>
                </c:pt>
                <c:pt idx="33">
                  <c:v>0.0143799996003509</c:v>
                </c:pt>
                <c:pt idx="34">
                  <c:v>0.0138600002974272</c:v>
                </c:pt>
                <c:pt idx="35">
                  <c:v>0.0140599999576807</c:v>
                </c:pt>
                <c:pt idx="36">
                  <c:v>0.0133699998259544</c:v>
                </c:pt>
              </c:numCache>
            </c:numRef>
          </c:val>
          <c:smooth val="0"/>
          <c:extLst xmlns:c16r2="http://schemas.microsoft.com/office/drawing/2015/06/chart">
            <c:ext xmlns:c16="http://schemas.microsoft.com/office/drawing/2014/chart" uri="{C3380CC4-5D6E-409C-BE32-E72D297353CC}">
              <c16:uniqueId val="{00000000-5DA1-1145-9519-F04D20459A1B}"/>
            </c:ext>
          </c:extLst>
        </c:ser>
        <c:ser>
          <c:idx val="0"/>
          <c:order val="1"/>
          <c:spPr>
            <a:ln w="19050">
              <a:solidFill>
                <a:schemeClr val="tx1"/>
              </a:solidFill>
            </a:ln>
            <a:effectLst/>
          </c:spPr>
          <c:marker>
            <c:symbol val="circle"/>
            <c:size val="11"/>
            <c:spPr>
              <a:solidFill>
                <a:schemeClr val="bg1">
                  <a:lumMod val="75000"/>
                </a:schemeClr>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DataFig6!$C$8:$C$46</c:f>
              <c:numCache>
                <c:formatCode>0.00%</c:formatCode>
                <c:ptCount val="39"/>
                <c:pt idx="0">
                  <c:v>0.00910999998450279</c:v>
                </c:pt>
                <c:pt idx="1">
                  <c:v>0.0103500001132488</c:v>
                </c:pt>
                <c:pt idx="2">
                  <c:v>0.0100199999287724</c:v>
                </c:pt>
                <c:pt idx="3">
                  <c:v>0.00880999956279993</c:v>
                </c:pt>
                <c:pt idx="4">
                  <c:v>0.00919000059366226</c:v>
                </c:pt>
                <c:pt idx="5">
                  <c:v>0.012079999782145</c:v>
                </c:pt>
                <c:pt idx="6">
                  <c:v>0.0110999997705221</c:v>
                </c:pt>
                <c:pt idx="7">
                  <c:v>0.0122300004586577</c:v>
                </c:pt>
                <c:pt idx="8">
                  <c:v>0.0116700008511543</c:v>
                </c:pt>
                <c:pt idx="9">
                  <c:v>0.0116999996826053</c:v>
                </c:pt>
                <c:pt idx="10">
                  <c:v>0.011510000564158</c:v>
                </c:pt>
                <c:pt idx="11">
                  <c:v>0.0116600003093481</c:v>
                </c:pt>
                <c:pt idx="12">
                  <c:v>0.011739999987185</c:v>
                </c:pt>
                <c:pt idx="13">
                  <c:v>0.0122400000691414</c:v>
                </c:pt>
                <c:pt idx="14">
                  <c:v>0.0134800001978874</c:v>
                </c:pt>
                <c:pt idx="15">
                  <c:v>0.0158900003880262</c:v>
                </c:pt>
                <c:pt idx="16">
                  <c:v>0.0164700001478195</c:v>
                </c:pt>
                <c:pt idx="17">
                  <c:v>0.0211400017142296</c:v>
                </c:pt>
                <c:pt idx="18">
                  <c:v>0.02280000038445</c:v>
                </c:pt>
                <c:pt idx="19">
                  <c:v>0.0170799996703863</c:v>
                </c:pt>
                <c:pt idx="20">
                  <c:v>0.0154900001361966</c:v>
                </c:pt>
                <c:pt idx="21">
                  <c:v>0.0158500000834465</c:v>
                </c:pt>
                <c:pt idx="22">
                  <c:v>0.015039999037981</c:v>
                </c:pt>
                <c:pt idx="23">
                  <c:v>0.014750000089407</c:v>
                </c:pt>
                <c:pt idx="24">
                  <c:v>0.0149399992078543</c:v>
                </c:pt>
                <c:pt idx="25">
                  <c:v>0.0178600009530783</c:v>
                </c:pt>
                <c:pt idx="26">
                  <c:v>0.0200299993157387</c:v>
                </c:pt>
                <c:pt idx="27">
                  <c:v>0.0174499992281198</c:v>
                </c:pt>
                <c:pt idx="28">
                  <c:v>0.017960000783205</c:v>
                </c:pt>
                <c:pt idx="29">
                  <c:v>0.0189500004053116</c:v>
                </c:pt>
                <c:pt idx="30">
                  <c:v>0.0196000002324581</c:v>
                </c:pt>
                <c:pt idx="31">
                  <c:v>0.0205199997872114</c:v>
                </c:pt>
                <c:pt idx="32">
                  <c:v>0.0208800006657839</c:v>
                </c:pt>
                <c:pt idx="33">
                  <c:v>0.0202099997550249</c:v>
                </c:pt>
                <c:pt idx="34">
                  <c:v>0.0196299999952316</c:v>
                </c:pt>
                <c:pt idx="35">
                  <c:v>0.0200399998575449</c:v>
                </c:pt>
                <c:pt idx="36">
                  <c:v>0.0195500012487173</c:v>
                </c:pt>
              </c:numCache>
            </c:numRef>
          </c:val>
          <c:smooth val="0"/>
          <c:extLst xmlns:c16r2="http://schemas.microsoft.com/office/drawing/2015/06/chart">
            <c:ext xmlns:c16="http://schemas.microsoft.com/office/drawing/2014/chart" uri="{C3380CC4-5D6E-409C-BE32-E72D297353CC}">
              <c16:uniqueId val="{00000001-5DA1-1145-9519-F04D20459A1B}"/>
            </c:ext>
          </c:extLst>
        </c:ser>
        <c:ser>
          <c:idx val="1"/>
          <c:order val="2"/>
          <c:spPr>
            <a:ln w="19050">
              <a:solidFill>
                <a:schemeClr val="tx1"/>
              </a:solidFill>
            </a:ln>
            <a:effectLst/>
          </c:spPr>
          <c:marker>
            <c:symbol val="circle"/>
            <c:size val="11"/>
            <c:spPr>
              <a:solidFill>
                <a:schemeClr val="bg1"/>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DataFig6!$B$8:$B$46</c:f>
              <c:numCache>
                <c:formatCode>0.00%</c:formatCode>
                <c:ptCount val="39"/>
                <c:pt idx="0">
                  <c:v>0.0093400003388524</c:v>
                </c:pt>
                <c:pt idx="1">
                  <c:v>0.0108700003474951</c:v>
                </c:pt>
                <c:pt idx="2">
                  <c:v>0.0107599999755621</c:v>
                </c:pt>
                <c:pt idx="3">
                  <c:v>0.00964999943971634</c:v>
                </c:pt>
                <c:pt idx="4">
                  <c:v>0.0102400006726384</c:v>
                </c:pt>
                <c:pt idx="5">
                  <c:v>0.013710000552237</c:v>
                </c:pt>
                <c:pt idx="6">
                  <c:v>0.0128899998962879</c:v>
                </c:pt>
                <c:pt idx="7">
                  <c:v>0.0143799996003509</c:v>
                </c:pt>
                <c:pt idx="8">
                  <c:v>0.01399000082165</c:v>
                </c:pt>
                <c:pt idx="9">
                  <c:v>0.0142200002446771</c:v>
                </c:pt>
                <c:pt idx="10">
                  <c:v>0.0140800001099706</c:v>
                </c:pt>
                <c:pt idx="11">
                  <c:v>0.0145899998024106</c:v>
                </c:pt>
                <c:pt idx="12">
                  <c:v>0.0149699999019504</c:v>
                </c:pt>
                <c:pt idx="13">
                  <c:v>0.0158599987626076</c:v>
                </c:pt>
                <c:pt idx="14">
                  <c:v>0.0175199992954731</c:v>
                </c:pt>
                <c:pt idx="15">
                  <c:v>0.0211100000888109</c:v>
                </c:pt>
                <c:pt idx="16">
                  <c:v>0.0223200004547834</c:v>
                </c:pt>
                <c:pt idx="17">
                  <c:v>0.0284400004893541</c:v>
                </c:pt>
                <c:pt idx="18">
                  <c:v>0.030629999935627</c:v>
                </c:pt>
                <c:pt idx="19">
                  <c:v>0.0242300014942884</c:v>
                </c:pt>
                <c:pt idx="20">
                  <c:v>0.0225399993360043</c:v>
                </c:pt>
                <c:pt idx="21">
                  <c:v>0.0233999993652105</c:v>
                </c:pt>
                <c:pt idx="22">
                  <c:v>0.0219700001180172</c:v>
                </c:pt>
                <c:pt idx="23">
                  <c:v>0.0211999993771315</c:v>
                </c:pt>
                <c:pt idx="24">
                  <c:v>0.0217600017786026</c:v>
                </c:pt>
                <c:pt idx="25">
                  <c:v>0.0258499998599291</c:v>
                </c:pt>
                <c:pt idx="26">
                  <c:v>0.0294700004160404</c:v>
                </c:pt>
                <c:pt idx="27">
                  <c:v>0.0260899998247623</c:v>
                </c:pt>
                <c:pt idx="28">
                  <c:v>0.0271700005978346</c:v>
                </c:pt>
                <c:pt idx="29">
                  <c:v>0.0289700012654066</c:v>
                </c:pt>
                <c:pt idx="30">
                  <c:v>0.0305899996310472</c:v>
                </c:pt>
                <c:pt idx="31">
                  <c:v>0.0323299989104271</c:v>
                </c:pt>
                <c:pt idx="32">
                  <c:v>0.0330999977886677</c:v>
                </c:pt>
                <c:pt idx="33">
                  <c:v>0.0322999991476536</c:v>
                </c:pt>
                <c:pt idx="34">
                  <c:v>0.0316100008785725</c:v>
                </c:pt>
                <c:pt idx="35">
                  <c:v>0.0325700007379055</c:v>
                </c:pt>
                <c:pt idx="36">
                  <c:v>0.0326099991798401</c:v>
                </c:pt>
              </c:numCache>
            </c:numRef>
          </c:val>
          <c:smooth val="0"/>
          <c:extLst xmlns:c16r2="http://schemas.microsoft.com/office/drawing/2015/06/chart">
            <c:ext xmlns:c16="http://schemas.microsoft.com/office/drawing/2014/chart" uri="{C3380CC4-5D6E-409C-BE32-E72D297353CC}">
              <c16:uniqueId val="{00000002-5DA1-1145-9519-F04D20459A1B}"/>
            </c:ext>
          </c:extLst>
        </c:ser>
        <c:ser>
          <c:idx val="3"/>
          <c:order val="3"/>
          <c:spPr>
            <a:ln w="19050">
              <a:solidFill>
                <a:schemeClr val="tx1"/>
              </a:solidFill>
            </a:ln>
          </c:spPr>
          <c:marker>
            <c:symbol val="circle"/>
            <c:size val="11"/>
            <c:spPr>
              <a:solidFill>
                <a:schemeClr val="tx1"/>
              </a:solidFill>
              <a:ln>
                <a:solidFill>
                  <a:schemeClr val="tx1"/>
                </a:solidFill>
              </a:ln>
            </c:spPr>
          </c:marker>
          <c:val>
            <c:numRef>
              <c:f>DataFig6!$E$8:$E$46</c:f>
              <c:numCache>
                <c:formatCode>0.00%</c:formatCode>
                <c:ptCount val="39"/>
                <c:pt idx="0">
                  <c:v>0.00874000042676925</c:v>
                </c:pt>
                <c:pt idx="1">
                  <c:v>0.00958000030368566</c:v>
                </c:pt>
                <c:pt idx="2">
                  <c:v>0.00894000008702278</c:v>
                </c:pt>
                <c:pt idx="3">
                  <c:v>0.00773999979719519</c:v>
                </c:pt>
                <c:pt idx="4">
                  <c:v>0.00789000000804662</c:v>
                </c:pt>
                <c:pt idx="5">
                  <c:v>0.010080000385642</c:v>
                </c:pt>
                <c:pt idx="6">
                  <c:v>0.00899000000208616</c:v>
                </c:pt>
                <c:pt idx="7">
                  <c:v>0.00977999996393919</c:v>
                </c:pt>
                <c:pt idx="8">
                  <c:v>0.00910000037401914</c:v>
                </c:pt>
                <c:pt idx="9">
                  <c:v>0.00894000008702278</c:v>
                </c:pt>
                <c:pt idx="10">
                  <c:v>0.00877999980002641</c:v>
                </c:pt>
                <c:pt idx="11">
                  <c:v>0.0086099999025464</c:v>
                </c:pt>
                <c:pt idx="12">
                  <c:v>0.00848000030964613</c:v>
                </c:pt>
                <c:pt idx="13">
                  <c:v>0.00865999981760978</c:v>
                </c:pt>
                <c:pt idx="14">
                  <c:v>0.00956999976187944</c:v>
                </c:pt>
                <c:pt idx="15">
                  <c:v>0.0108000002801418</c:v>
                </c:pt>
                <c:pt idx="16">
                  <c:v>0.010729999281466</c:v>
                </c:pt>
                <c:pt idx="17">
                  <c:v>0.0138399992138147</c:v>
                </c:pt>
                <c:pt idx="18">
                  <c:v>0.0150499995797873</c:v>
                </c:pt>
                <c:pt idx="19">
                  <c:v>0.0103900004178286</c:v>
                </c:pt>
                <c:pt idx="20">
                  <c:v>0.00918000005185604</c:v>
                </c:pt>
                <c:pt idx="21">
                  <c:v>0.00925999972969293</c:v>
                </c:pt>
                <c:pt idx="22">
                  <c:v>0.00918000005185604</c:v>
                </c:pt>
                <c:pt idx="23">
                  <c:v>0.00945999938994646</c:v>
                </c:pt>
                <c:pt idx="24">
                  <c:v>0.00953000038862228</c:v>
                </c:pt>
                <c:pt idx="25">
                  <c:v>0.0116100003942847</c:v>
                </c:pt>
                <c:pt idx="26">
                  <c:v>0.0127100003883243</c:v>
                </c:pt>
                <c:pt idx="27">
                  <c:v>0.0107500003650784</c:v>
                </c:pt>
                <c:pt idx="28">
                  <c:v>0.0108700003474951</c:v>
                </c:pt>
                <c:pt idx="29">
                  <c:v>0.0112800002098083</c:v>
                </c:pt>
                <c:pt idx="30">
                  <c:v>0.0113099999725819</c:v>
                </c:pt>
                <c:pt idx="31">
                  <c:v>0.0116499997675419</c:v>
                </c:pt>
                <c:pt idx="32">
                  <c:v>0.0117499995976686</c:v>
                </c:pt>
                <c:pt idx="33">
                  <c:v>0.0113000003620982</c:v>
                </c:pt>
                <c:pt idx="34">
                  <c:v>0.0108800008893013</c:v>
                </c:pt>
                <c:pt idx="35">
                  <c:v>0.011009999550879</c:v>
                </c:pt>
                <c:pt idx="36">
                  <c:v>0.0103099998086691</c:v>
                </c:pt>
              </c:numCache>
            </c:numRef>
          </c:val>
          <c:smooth val="0"/>
          <c:extLst xmlns:c16r2="http://schemas.microsoft.com/office/drawing/2015/06/chart">
            <c:ext xmlns:c16="http://schemas.microsoft.com/office/drawing/2014/chart" uri="{C3380CC4-5D6E-409C-BE32-E72D297353CC}">
              <c16:uniqueId val="{00000003-5DA1-1145-9519-F04D20459A1B}"/>
            </c:ext>
          </c:extLst>
        </c:ser>
        <c:dLbls>
          <c:showLegendKey val="0"/>
          <c:showVal val="0"/>
          <c:showCatName val="0"/>
          <c:showSerName val="0"/>
          <c:showPercent val="0"/>
          <c:showBubbleSize val="0"/>
        </c:dLbls>
        <c:marker val="1"/>
        <c:smooth val="0"/>
        <c:axId val="-2042904072"/>
        <c:axId val="-2042899144"/>
      </c:lineChart>
      <c:catAx>
        <c:axId val="-2042904072"/>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042899144"/>
        <c:crosses val="autoZero"/>
        <c:auto val="1"/>
        <c:lblAlgn val="ctr"/>
        <c:lblOffset val="100"/>
        <c:tickLblSkip val="4"/>
        <c:tickMarkSkip val="4"/>
        <c:noMultiLvlLbl val="0"/>
      </c:catAx>
      <c:valAx>
        <c:axId val="-2042899144"/>
        <c:scaling>
          <c:orientation val="minMax"/>
        </c:scaling>
        <c:delete val="0"/>
        <c:axPos val="l"/>
        <c:numFmt formatCode="0.0%" sourceLinked="0"/>
        <c:majorTickMark val="none"/>
        <c:minorTickMark val="none"/>
        <c:tickLblPos val="nextTo"/>
        <c:crossAx val="-2042904072"/>
        <c:crosses val="autoZero"/>
        <c:crossBetween val="between"/>
      </c:valAx>
    </c:plotArea>
    <c:plotVisOnly val="1"/>
    <c:dispBlanksAs val="span"/>
    <c:showDLblsOverMax val="0"/>
  </c:chart>
  <c:spPr>
    <a:ln>
      <a:noFill/>
    </a:ln>
  </c:spPr>
  <c:txPr>
    <a:bodyPr/>
    <a:lstStyle/>
    <a:p>
      <a:pPr>
        <a:defRPr sz="1800">
          <a:latin typeface="Palatino"/>
          <a:cs typeface="Palatino"/>
        </a:defRPr>
      </a:pPr>
      <a:endParaRPr lang="en-US"/>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2000" b="1" i="0" baseline="0">
                <a:effectLst/>
              </a:rPr>
              <a:t>Total household wealth (to national income)</a:t>
            </a:r>
            <a:endParaRPr lang="fr-FR" sz="2000">
              <a:effectLst/>
            </a:endParaRPr>
          </a:p>
        </c:rich>
      </c:tx>
      <c:layout>
        <c:manualLayout>
          <c:xMode val="edge"/>
          <c:yMode val="edge"/>
          <c:x val="0.235656692913386"/>
          <c:y val="3.56290305340349E-7"/>
        </c:manualLayout>
      </c:layout>
      <c:overlay val="0"/>
    </c:title>
    <c:autoTitleDeleted val="0"/>
    <c:plotArea>
      <c:layout>
        <c:manualLayout>
          <c:layoutTarget val="inner"/>
          <c:xMode val="edge"/>
          <c:yMode val="edge"/>
          <c:x val="0.113142438229704"/>
          <c:y val="0.0785066091851641"/>
          <c:w val="0.8633940809123"/>
          <c:h val="0.741176470588235"/>
        </c:manualLayout>
      </c:layout>
      <c:lineChart>
        <c:grouping val="standard"/>
        <c:varyColors val="0"/>
        <c:ser>
          <c:idx val="0"/>
          <c:order val="0"/>
          <c:tx>
            <c:strRef>
              <c:f>DataFig1!$G$2</c:f>
              <c:strCache>
                <c:ptCount val="1"/>
                <c:pt idx="0">
                  <c:v>Total</c:v>
                </c:pt>
              </c:strCache>
            </c:strRef>
          </c:tx>
          <c:spPr>
            <a:ln w="12700">
              <a:solidFill>
                <a:srgbClr val="000000"/>
              </a:solidFill>
              <a:prstDash val="solid"/>
            </a:ln>
          </c:spPr>
          <c:marker>
            <c:symbol val="circle"/>
            <c:size val="8"/>
            <c:spPr>
              <a:solidFill>
                <a:sysClr val="windowText" lastClr="000000"/>
              </a:solidFill>
              <a:ln>
                <a:solidFill>
                  <a:srgbClr val="000000"/>
                </a:solidFill>
                <a:prstDash val="solid"/>
              </a:ln>
            </c:spPr>
          </c:marke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DataFig1!$G$3:$G$108</c:f>
              <c:numCache>
                <c:formatCode>0%</c:formatCode>
                <c:ptCount val="106"/>
                <c:pt idx="0">
                  <c:v>4.714002260875313</c:v>
                </c:pt>
                <c:pt idx="1">
                  <c:v>5.220545795785727</c:v>
                </c:pt>
                <c:pt idx="2">
                  <c:v>5.467118217976377</c:v>
                </c:pt>
                <c:pt idx="3">
                  <c:v>4.920480319978411</c:v>
                </c:pt>
                <c:pt idx="4">
                  <c:v>4.28629348640098</c:v>
                </c:pt>
                <c:pt idx="5">
                  <c:v>3.700201969617853</c:v>
                </c:pt>
                <c:pt idx="6">
                  <c:v>3.841923075641129</c:v>
                </c:pt>
                <c:pt idx="7">
                  <c:v>3.426278756111631</c:v>
                </c:pt>
                <c:pt idx="8">
                  <c:v>4.147690104444687</c:v>
                </c:pt>
                <c:pt idx="9">
                  <c:v>4.293084524714774</c:v>
                </c:pt>
                <c:pt idx="10">
                  <c:v>3.825741837452462</c:v>
                </c:pt>
                <c:pt idx="11">
                  <c:v>3.954832554323129</c:v>
                </c:pt>
                <c:pt idx="12">
                  <c:v>4.096870220354278</c:v>
                </c:pt>
                <c:pt idx="13">
                  <c:v>4.041464436797625</c:v>
                </c:pt>
                <c:pt idx="14">
                  <c:v>4.402484296998554</c:v>
                </c:pt>
                <c:pt idx="15">
                  <c:v>4.967270657285921</c:v>
                </c:pt>
                <c:pt idx="16">
                  <c:v>4.90947745593701</c:v>
                </c:pt>
                <c:pt idx="17">
                  <c:v>4.98360777635472</c:v>
                </c:pt>
                <c:pt idx="18">
                  <c:v>4.810497146355543</c:v>
                </c:pt>
                <c:pt idx="19">
                  <c:v>5.076311918055719</c:v>
                </c:pt>
                <c:pt idx="20">
                  <c:v>5.52354984941709</c:v>
                </c:pt>
                <c:pt idx="21">
                  <c:v>5.037079918575788</c:v>
                </c:pt>
                <c:pt idx="22">
                  <c:v>4.806913812420932</c:v>
                </c:pt>
                <c:pt idx="23">
                  <c:v>5.004471636077371</c:v>
                </c:pt>
                <c:pt idx="24">
                  <c:v>4.501818062995015</c:v>
                </c:pt>
                <c:pt idx="25">
                  <c:v>4.638755420936047</c:v>
                </c:pt>
                <c:pt idx="26">
                  <c:v>4.474461569818142</c:v>
                </c:pt>
                <c:pt idx="27">
                  <c:v>4.098993730625969</c:v>
                </c:pt>
                <c:pt idx="28">
                  <c:v>3.245443059175659</c:v>
                </c:pt>
                <c:pt idx="29">
                  <c:v>2.6343145904204</c:v>
                </c:pt>
                <c:pt idx="30">
                  <c:v>2.449482578137323</c:v>
                </c:pt>
                <c:pt idx="31">
                  <c:v>2.671099983398745</c:v>
                </c:pt>
                <c:pt idx="32">
                  <c:v>3.138048829899958</c:v>
                </c:pt>
                <c:pt idx="33">
                  <c:v>3.451400279343841</c:v>
                </c:pt>
                <c:pt idx="34">
                  <c:v>3.485628390316379</c:v>
                </c:pt>
                <c:pt idx="35">
                  <c:v>3.344489785941387</c:v>
                </c:pt>
                <c:pt idx="36">
                  <c:v>3.546776041565137</c:v>
                </c:pt>
                <c:pt idx="37">
                  <c:v>3.359639277532783</c:v>
                </c:pt>
                <c:pt idx="38">
                  <c:v>3.148438584949348</c:v>
                </c:pt>
                <c:pt idx="39">
                  <c:v>3.153418153069304</c:v>
                </c:pt>
                <c:pt idx="40">
                  <c:v>3.085162935336533</c:v>
                </c:pt>
                <c:pt idx="41">
                  <c:v>3.239498595518982</c:v>
                </c:pt>
                <c:pt idx="42">
                  <c:v>3.175234507369892</c:v>
                </c:pt>
                <c:pt idx="43">
                  <c:v>3.200491830577561</c:v>
                </c:pt>
                <c:pt idx="44">
                  <c:v>3.189861679840241</c:v>
                </c:pt>
                <c:pt idx="45">
                  <c:v>3.354322454354623</c:v>
                </c:pt>
                <c:pt idx="46">
                  <c:v>3.287892643565404</c:v>
                </c:pt>
                <c:pt idx="47">
                  <c:v>3.277392825437586</c:v>
                </c:pt>
                <c:pt idx="48">
                  <c:v>3.358033567288573</c:v>
                </c:pt>
                <c:pt idx="49">
                  <c:v>3.293429461487831</c:v>
                </c:pt>
                <c:pt idx="50">
                  <c:v>3.216568617707998</c:v>
                </c:pt>
                <c:pt idx="51">
                  <c:v>3.17826048295529</c:v>
                </c:pt>
                <c:pt idx="52">
                  <c:v>3.15803128048431</c:v>
                </c:pt>
                <c:pt idx="53">
                  <c:v>3.035772241302912</c:v>
                </c:pt>
                <c:pt idx="54">
                  <c:v>3.061941990493811</c:v>
                </c:pt>
                <c:pt idx="55">
                  <c:v>3.126533534252403</c:v>
                </c:pt>
                <c:pt idx="56">
                  <c:v>3.050318636349866</c:v>
                </c:pt>
                <c:pt idx="57">
                  <c:v>2.973075253179842</c:v>
                </c:pt>
                <c:pt idx="58">
                  <c:v>2.967088723775643</c:v>
                </c:pt>
                <c:pt idx="59">
                  <c:v>3.044462714270312</c:v>
                </c:pt>
                <c:pt idx="60">
                  <c:v>2.95086718236087</c:v>
                </c:pt>
                <c:pt idx="61">
                  <c:v>2.759184304793326</c:v>
                </c:pt>
                <c:pt idx="62">
                  <c:v>2.734858550569434</c:v>
                </c:pt>
                <c:pt idx="63">
                  <c:v>2.798148863484726</c:v>
                </c:pt>
                <c:pt idx="64">
                  <c:v>2.78654147520466</c:v>
                </c:pt>
                <c:pt idx="65">
                  <c:v>2.744580740887748</c:v>
                </c:pt>
                <c:pt idx="66">
                  <c:v>2.835508356093708</c:v>
                </c:pt>
                <c:pt idx="67">
                  <c:v>3.036151553883581</c:v>
                </c:pt>
                <c:pt idx="68">
                  <c:v>3.024681648776081</c:v>
                </c:pt>
                <c:pt idx="69">
                  <c:v>3.140425335838895</c:v>
                </c:pt>
                <c:pt idx="70">
                  <c:v>3.151561211584981</c:v>
                </c:pt>
                <c:pt idx="71">
                  <c:v>3.022139161374711</c:v>
                </c:pt>
                <c:pt idx="72">
                  <c:v>3.111956215218912</c:v>
                </c:pt>
                <c:pt idx="73">
                  <c:v>3.311958680977326</c:v>
                </c:pt>
                <c:pt idx="74">
                  <c:v>3.361922100483409</c:v>
                </c:pt>
                <c:pt idx="75">
                  <c:v>3.340386446685684</c:v>
                </c:pt>
                <c:pt idx="76">
                  <c:v>3.435294271531463</c:v>
                </c:pt>
                <c:pt idx="77">
                  <c:v>3.43943534364098</c:v>
                </c:pt>
                <c:pt idx="78">
                  <c:v>3.510814733961456</c:v>
                </c:pt>
                <c:pt idx="79">
                  <c:v>3.518665302755889</c:v>
                </c:pt>
                <c:pt idx="80">
                  <c:v>3.546061674402288</c:v>
                </c:pt>
                <c:pt idx="81">
                  <c:v>3.486435329596162</c:v>
                </c:pt>
                <c:pt idx="82">
                  <c:v>3.534452171315173</c:v>
                </c:pt>
                <c:pt idx="83">
                  <c:v>3.627266135408794</c:v>
                </c:pt>
                <c:pt idx="84">
                  <c:v>3.735363364697106</c:v>
                </c:pt>
                <c:pt idx="85">
                  <c:v>3.920303584751316</c:v>
                </c:pt>
                <c:pt idx="86">
                  <c:v>4.165879582683608</c:v>
                </c:pt>
                <c:pt idx="87">
                  <c:v>4.153290166087414</c:v>
                </c:pt>
                <c:pt idx="88">
                  <c:v>4.056993544166746</c:v>
                </c:pt>
                <c:pt idx="89">
                  <c:v>3.905075182650906</c:v>
                </c:pt>
                <c:pt idx="90">
                  <c:v>3.95135131688892</c:v>
                </c:pt>
                <c:pt idx="91">
                  <c:v>4.237642599348675</c:v>
                </c:pt>
                <c:pt idx="92">
                  <c:v>4.494244623238225</c:v>
                </c:pt>
                <c:pt idx="93">
                  <c:v>4.604440267298768</c:v>
                </c:pt>
                <c:pt idx="94">
                  <c:v>4.625536641369197</c:v>
                </c:pt>
                <c:pt idx="95">
                  <c:v>4.163232631843045</c:v>
                </c:pt>
                <c:pt idx="96">
                  <c:v>3.905367762242108</c:v>
                </c:pt>
                <c:pt idx="97">
                  <c:v>3.897710323286485</c:v>
                </c:pt>
                <c:pt idx="98">
                  <c:v>3.853155950603392</c:v>
                </c:pt>
                <c:pt idx="99">
                  <c:v>3.862266321413528</c:v>
                </c:pt>
                <c:pt idx="100">
                  <c:v>4.255520208106851</c:v>
                </c:pt>
                <c:pt idx="101">
                  <c:v>4.487829753332052</c:v>
                </c:pt>
                <c:pt idx="102">
                  <c:v>4.551589977833701</c:v>
                </c:pt>
                <c:pt idx="103">
                  <c:v>4.705989886504389</c:v>
                </c:pt>
                <c:pt idx="104">
                  <c:v>4.895536240639706</c:v>
                </c:pt>
                <c:pt idx="105">
                  <c:v>5.026707240106836</c:v>
                </c:pt>
              </c:numCache>
            </c:numRef>
          </c:val>
          <c:smooth val="0"/>
          <c:extLst xmlns:c16r2="http://schemas.microsoft.com/office/drawing/2015/06/chart">
            <c:ext xmlns:c16="http://schemas.microsoft.com/office/drawing/2014/chart" uri="{C3380CC4-5D6E-409C-BE32-E72D297353CC}">
              <c16:uniqueId val="{00000000-6507-5042-BCA2-573069DA5C26}"/>
            </c:ext>
          </c:extLst>
        </c:ser>
        <c:dLbls>
          <c:showLegendKey val="0"/>
          <c:showVal val="0"/>
          <c:showCatName val="0"/>
          <c:showSerName val="0"/>
          <c:showPercent val="0"/>
          <c:showBubbleSize val="0"/>
        </c:dLbls>
        <c:marker val="1"/>
        <c:smooth val="0"/>
        <c:axId val="-2120383928"/>
        <c:axId val="-2120405368"/>
      </c:lineChart>
      <c:catAx>
        <c:axId val="-2120383928"/>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120405368"/>
        <c:crossesAt val="0.0"/>
        <c:auto val="1"/>
        <c:lblAlgn val="ctr"/>
        <c:lblOffset val="100"/>
        <c:tickLblSkip val="5"/>
        <c:tickMarkSkip val="5"/>
        <c:noMultiLvlLbl val="0"/>
      </c:catAx>
      <c:valAx>
        <c:axId val="-2120405368"/>
        <c:scaling>
          <c:orientation val="minMax"/>
          <c:max val="5.6"/>
          <c:min val="0.0"/>
        </c:scaling>
        <c:delete val="0"/>
        <c:axPos val="l"/>
        <c:majorGridlines>
          <c:spPr>
            <a:ln w="3175">
              <a:solidFill>
                <a:schemeClr val="bg1">
                  <a:lumMod val="65000"/>
                </a:schemeClr>
              </a:solidFill>
              <a:prstDash val="solid"/>
            </a:ln>
          </c:spPr>
        </c:majorGridlines>
        <c:title>
          <c:tx>
            <c:rich>
              <a:bodyPr rot="-5400000" vert="horz"/>
              <a:lstStyle/>
              <a:p>
                <a:pPr>
                  <a:defRPr sz="1600"/>
                </a:pPr>
                <a:r>
                  <a:rPr lang="fr-FR" sz="1600"/>
                  <a:t>% of national income</a:t>
                </a:r>
              </a:p>
            </c:rich>
          </c:tx>
          <c:layout>
            <c:manualLayout>
              <c:xMode val="edge"/>
              <c:yMode val="edge"/>
              <c:x val="0.000296388813467282"/>
              <c:y val="0.28702551038586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20383928"/>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2000" b="1" i="0" baseline="0">
                <a:effectLst/>
              </a:rPr>
              <a:t>Total household wealth (to national income)</a:t>
            </a:r>
            <a:endParaRPr lang="fr-FR" sz="2000">
              <a:effectLst/>
            </a:endParaRPr>
          </a:p>
        </c:rich>
      </c:tx>
      <c:layout>
        <c:manualLayout>
          <c:xMode val="edge"/>
          <c:yMode val="edge"/>
          <c:x val="0.235656692913386"/>
          <c:y val="3.56290305340792E-7"/>
        </c:manualLayout>
      </c:layout>
      <c:overlay val="0"/>
    </c:title>
    <c:autoTitleDeleted val="0"/>
    <c:plotArea>
      <c:layout>
        <c:manualLayout>
          <c:layoutTarget val="inner"/>
          <c:xMode val="edge"/>
          <c:yMode val="edge"/>
          <c:x val="0.111763127884876"/>
          <c:y val="0.071719278868422"/>
          <c:w val="0.8633940809123"/>
          <c:h val="0.741176470588235"/>
        </c:manualLayout>
      </c:layout>
      <c:lineChart>
        <c:grouping val="standard"/>
        <c:varyColors val="0"/>
        <c:ser>
          <c:idx val="0"/>
          <c:order val="0"/>
          <c:tx>
            <c:strRef>
              <c:f>DataFig1!$G$2</c:f>
              <c:strCache>
                <c:ptCount val="1"/>
                <c:pt idx="0">
                  <c:v>Total</c:v>
                </c:pt>
              </c:strCache>
            </c:strRef>
          </c:tx>
          <c:spPr>
            <a:ln w="12700">
              <a:solidFill>
                <a:srgbClr val="000000"/>
              </a:solidFill>
              <a:prstDash val="solid"/>
            </a:ln>
          </c:spPr>
          <c:marker>
            <c:symbol val="circle"/>
            <c:size val="8"/>
            <c:spPr>
              <a:solidFill>
                <a:sysClr val="windowText" lastClr="000000"/>
              </a:solidFill>
              <a:ln>
                <a:solidFill>
                  <a:srgbClr val="000000"/>
                </a:solidFill>
                <a:prstDash val="solid"/>
              </a:ln>
            </c:spPr>
          </c:marke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DataFig1!$G$3:$G$108</c:f>
              <c:numCache>
                <c:formatCode>0%</c:formatCode>
                <c:ptCount val="106"/>
                <c:pt idx="0">
                  <c:v>4.714002260875313</c:v>
                </c:pt>
                <c:pt idx="1">
                  <c:v>5.220545795785727</c:v>
                </c:pt>
                <c:pt idx="2">
                  <c:v>5.467118217976377</c:v>
                </c:pt>
                <c:pt idx="3">
                  <c:v>4.920480319978411</c:v>
                </c:pt>
                <c:pt idx="4">
                  <c:v>4.28629348640098</c:v>
                </c:pt>
                <c:pt idx="5">
                  <c:v>3.700201969617853</c:v>
                </c:pt>
                <c:pt idx="6">
                  <c:v>3.841923075641129</c:v>
                </c:pt>
                <c:pt idx="7">
                  <c:v>3.426278756111631</c:v>
                </c:pt>
                <c:pt idx="8">
                  <c:v>4.147690104444687</c:v>
                </c:pt>
                <c:pt idx="9">
                  <c:v>4.293084524714774</c:v>
                </c:pt>
                <c:pt idx="10">
                  <c:v>3.825741837452462</c:v>
                </c:pt>
                <c:pt idx="11">
                  <c:v>3.954832554323129</c:v>
                </c:pt>
                <c:pt idx="12">
                  <c:v>4.096870220354278</c:v>
                </c:pt>
                <c:pt idx="13">
                  <c:v>4.041464436797625</c:v>
                </c:pt>
                <c:pt idx="14">
                  <c:v>4.402484296998554</c:v>
                </c:pt>
                <c:pt idx="15">
                  <c:v>4.967270657285921</c:v>
                </c:pt>
                <c:pt idx="16">
                  <c:v>4.90947745593701</c:v>
                </c:pt>
                <c:pt idx="17">
                  <c:v>4.98360777635472</c:v>
                </c:pt>
                <c:pt idx="18">
                  <c:v>4.810497146355543</c:v>
                </c:pt>
                <c:pt idx="19">
                  <c:v>5.076311918055719</c:v>
                </c:pt>
                <c:pt idx="20">
                  <c:v>5.52354984941709</c:v>
                </c:pt>
                <c:pt idx="21">
                  <c:v>5.037079918575788</c:v>
                </c:pt>
                <c:pt idx="22">
                  <c:v>4.806913812420932</c:v>
                </c:pt>
                <c:pt idx="23">
                  <c:v>5.004471636077371</c:v>
                </c:pt>
                <c:pt idx="24">
                  <c:v>4.501818062995015</c:v>
                </c:pt>
                <c:pt idx="25">
                  <c:v>4.638755420936047</c:v>
                </c:pt>
                <c:pt idx="26">
                  <c:v>4.474461569818142</c:v>
                </c:pt>
                <c:pt idx="27">
                  <c:v>4.098993730625969</c:v>
                </c:pt>
                <c:pt idx="28">
                  <c:v>3.245443059175659</c:v>
                </c:pt>
                <c:pt idx="29">
                  <c:v>2.6343145904204</c:v>
                </c:pt>
                <c:pt idx="30">
                  <c:v>2.449482578137323</c:v>
                </c:pt>
                <c:pt idx="31">
                  <c:v>2.671099983398745</c:v>
                </c:pt>
                <c:pt idx="32">
                  <c:v>3.138048829899958</c:v>
                </c:pt>
                <c:pt idx="33">
                  <c:v>3.451400279343841</c:v>
                </c:pt>
                <c:pt idx="34">
                  <c:v>3.485628390316379</c:v>
                </c:pt>
                <c:pt idx="35">
                  <c:v>3.344489785941387</c:v>
                </c:pt>
                <c:pt idx="36">
                  <c:v>3.546776041565137</c:v>
                </c:pt>
                <c:pt idx="37">
                  <c:v>3.359639277532783</c:v>
                </c:pt>
                <c:pt idx="38">
                  <c:v>3.148438584949348</c:v>
                </c:pt>
                <c:pt idx="39">
                  <c:v>3.153418153069304</c:v>
                </c:pt>
                <c:pt idx="40">
                  <c:v>3.085162935336533</c:v>
                </c:pt>
                <c:pt idx="41">
                  <c:v>3.239498595518982</c:v>
                </c:pt>
                <c:pt idx="42">
                  <c:v>3.175234507369892</c:v>
                </c:pt>
                <c:pt idx="43">
                  <c:v>3.200491830577561</c:v>
                </c:pt>
                <c:pt idx="44">
                  <c:v>3.189861679840241</c:v>
                </c:pt>
                <c:pt idx="45">
                  <c:v>3.354322454354623</c:v>
                </c:pt>
                <c:pt idx="46">
                  <c:v>3.287892643565404</c:v>
                </c:pt>
                <c:pt idx="47">
                  <c:v>3.277392825437586</c:v>
                </c:pt>
                <c:pt idx="48">
                  <c:v>3.358033567288573</c:v>
                </c:pt>
                <c:pt idx="49">
                  <c:v>3.293429461487831</c:v>
                </c:pt>
                <c:pt idx="50">
                  <c:v>3.216568617707998</c:v>
                </c:pt>
                <c:pt idx="51">
                  <c:v>3.17826048295529</c:v>
                </c:pt>
                <c:pt idx="52">
                  <c:v>3.15803128048431</c:v>
                </c:pt>
                <c:pt idx="53">
                  <c:v>3.035772241302912</c:v>
                </c:pt>
                <c:pt idx="54">
                  <c:v>3.061941990493811</c:v>
                </c:pt>
                <c:pt idx="55">
                  <c:v>3.126533534252403</c:v>
                </c:pt>
                <c:pt idx="56">
                  <c:v>3.050318636349866</c:v>
                </c:pt>
                <c:pt idx="57">
                  <c:v>2.973075253179842</c:v>
                </c:pt>
                <c:pt idx="58">
                  <c:v>2.967088723775643</c:v>
                </c:pt>
                <c:pt idx="59">
                  <c:v>3.044462714270312</c:v>
                </c:pt>
                <c:pt idx="60">
                  <c:v>2.95086718236087</c:v>
                </c:pt>
                <c:pt idx="61">
                  <c:v>2.759184304793326</c:v>
                </c:pt>
                <c:pt idx="62">
                  <c:v>2.734858550569434</c:v>
                </c:pt>
                <c:pt idx="63">
                  <c:v>2.798148863484726</c:v>
                </c:pt>
                <c:pt idx="64">
                  <c:v>2.78654147520466</c:v>
                </c:pt>
                <c:pt idx="65">
                  <c:v>2.744580740887748</c:v>
                </c:pt>
                <c:pt idx="66">
                  <c:v>2.835508356093708</c:v>
                </c:pt>
                <c:pt idx="67">
                  <c:v>3.036151553883581</c:v>
                </c:pt>
                <c:pt idx="68">
                  <c:v>3.024681648776081</c:v>
                </c:pt>
                <c:pt idx="69">
                  <c:v>3.140425335838895</c:v>
                </c:pt>
                <c:pt idx="70">
                  <c:v>3.151561211584981</c:v>
                </c:pt>
                <c:pt idx="71">
                  <c:v>3.022139161374711</c:v>
                </c:pt>
                <c:pt idx="72">
                  <c:v>3.111956215218912</c:v>
                </c:pt>
                <c:pt idx="73">
                  <c:v>3.311958680977326</c:v>
                </c:pt>
                <c:pt idx="74">
                  <c:v>3.361922100483409</c:v>
                </c:pt>
                <c:pt idx="75">
                  <c:v>3.340386446685684</c:v>
                </c:pt>
                <c:pt idx="76">
                  <c:v>3.435294271531463</c:v>
                </c:pt>
                <c:pt idx="77">
                  <c:v>3.43943534364098</c:v>
                </c:pt>
                <c:pt idx="78">
                  <c:v>3.510814733961456</c:v>
                </c:pt>
                <c:pt idx="79">
                  <c:v>3.518665302755889</c:v>
                </c:pt>
                <c:pt idx="80">
                  <c:v>3.546061674402288</c:v>
                </c:pt>
                <c:pt idx="81">
                  <c:v>3.486435329596162</c:v>
                </c:pt>
                <c:pt idx="82">
                  <c:v>3.534452171315173</c:v>
                </c:pt>
                <c:pt idx="83">
                  <c:v>3.627266135408794</c:v>
                </c:pt>
                <c:pt idx="84">
                  <c:v>3.735363364697106</c:v>
                </c:pt>
                <c:pt idx="85">
                  <c:v>3.920303584751316</c:v>
                </c:pt>
                <c:pt idx="86">
                  <c:v>4.165879582683608</c:v>
                </c:pt>
                <c:pt idx="87">
                  <c:v>4.153290166087414</c:v>
                </c:pt>
                <c:pt idx="88">
                  <c:v>4.056993544166746</c:v>
                </c:pt>
                <c:pt idx="89">
                  <c:v>3.905075182650906</c:v>
                </c:pt>
                <c:pt idx="90">
                  <c:v>3.95135131688892</c:v>
                </c:pt>
                <c:pt idx="91">
                  <c:v>4.237642599348675</c:v>
                </c:pt>
                <c:pt idx="92">
                  <c:v>4.494244623238225</c:v>
                </c:pt>
                <c:pt idx="93">
                  <c:v>4.604440267298768</c:v>
                </c:pt>
                <c:pt idx="94">
                  <c:v>4.625536641369197</c:v>
                </c:pt>
                <c:pt idx="95">
                  <c:v>4.163232631843045</c:v>
                </c:pt>
                <c:pt idx="96">
                  <c:v>3.905367762242108</c:v>
                </c:pt>
                <c:pt idx="97">
                  <c:v>3.897710323286485</c:v>
                </c:pt>
                <c:pt idx="98">
                  <c:v>3.853155950603392</c:v>
                </c:pt>
                <c:pt idx="99">
                  <c:v>3.862266321413528</c:v>
                </c:pt>
                <c:pt idx="100">
                  <c:v>4.255520208106851</c:v>
                </c:pt>
                <c:pt idx="101">
                  <c:v>4.487829753332052</c:v>
                </c:pt>
                <c:pt idx="102">
                  <c:v>4.551589977833701</c:v>
                </c:pt>
                <c:pt idx="103">
                  <c:v>4.705989886504389</c:v>
                </c:pt>
                <c:pt idx="104">
                  <c:v>4.895536240639706</c:v>
                </c:pt>
                <c:pt idx="105">
                  <c:v>5.026707240106836</c:v>
                </c:pt>
              </c:numCache>
            </c:numRef>
          </c:val>
          <c:smooth val="0"/>
          <c:extLst xmlns:c16r2="http://schemas.microsoft.com/office/drawing/2015/06/chart">
            <c:ext xmlns:c16="http://schemas.microsoft.com/office/drawing/2014/chart" uri="{C3380CC4-5D6E-409C-BE32-E72D297353CC}">
              <c16:uniqueId val="{00000000-69B9-694D-8E2E-D85A41099E69}"/>
            </c:ext>
          </c:extLst>
        </c:ser>
        <c:ser>
          <c:idx val="1"/>
          <c:order val="1"/>
          <c:tx>
            <c:strRef>
              <c:f>DataFig1!$J$2</c:f>
              <c:strCache>
                <c:ptCount val="1"/>
                <c:pt idx="0">
                  <c:v>Book value of private wealth (% NI)</c:v>
                </c:pt>
              </c:strCache>
            </c:strRef>
          </c:tx>
          <c:spPr>
            <a:ln>
              <a:solidFill>
                <a:sysClr val="windowText" lastClr="000000"/>
              </a:solidFill>
            </a:ln>
          </c:spPr>
          <c:marker>
            <c:symbol val="circle"/>
            <c:size val="8"/>
            <c:spPr>
              <a:solidFill>
                <a:sysClr val="window" lastClr="FFFFFF"/>
              </a:solidFill>
              <a:ln>
                <a:solidFill>
                  <a:sysClr val="windowText" lastClr="000000"/>
                </a:solidFill>
              </a:ln>
            </c:spPr>
          </c:marke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DataFig1!$J$3:$J$108</c:f>
              <c:numCache>
                <c:formatCode>General</c:formatCode>
                <c:ptCount val="106"/>
                <c:pt idx="17" formatCode="0%">
                  <c:v>2.954873646209386</c:v>
                </c:pt>
                <c:pt idx="18" formatCode="0%">
                  <c:v>3.287266277436996</c:v>
                </c:pt>
                <c:pt idx="19" formatCode="0%">
                  <c:v>3.832276938078986</c:v>
                </c:pt>
                <c:pt idx="20" formatCode="0%">
                  <c:v>3.925396014307614</c:v>
                </c:pt>
                <c:pt idx="21" formatCode="0%">
                  <c:v>3.389845050362922</c:v>
                </c:pt>
                <c:pt idx="22" formatCode="0%">
                  <c:v>3.000814086715311</c:v>
                </c:pt>
                <c:pt idx="23" formatCode="0%">
                  <c:v>2.79527087299791</c:v>
                </c:pt>
                <c:pt idx="24" formatCode="0%">
                  <c:v>2.702298836833989</c:v>
                </c:pt>
                <c:pt idx="25" formatCode="0%">
                  <c:v>3.010726158321213</c:v>
                </c:pt>
                <c:pt idx="26" formatCode="0%">
                  <c:v>2.836862221682946</c:v>
                </c:pt>
                <c:pt idx="27" formatCode="0%">
                  <c:v>2.67651332248162</c:v>
                </c:pt>
                <c:pt idx="28" formatCode="0%">
                  <c:v>2.28899645486774</c:v>
                </c:pt>
                <c:pt idx="29" formatCode="0%">
                  <c:v>1.920110789506501</c:v>
                </c:pt>
                <c:pt idx="30" formatCode="0%">
                  <c:v>1.654291971582715</c:v>
                </c:pt>
                <c:pt idx="31" formatCode="0%">
                  <c:v>1.608792609111182</c:v>
                </c:pt>
                <c:pt idx="32" formatCode="0%">
                  <c:v>1.694456447775576</c:v>
                </c:pt>
                <c:pt idx="33" formatCode="0%">
                  <c:v>1.95514349312346</c:v>
                </c:pt>
                <c:pt idx="34" formatCode="0%">
                  <c:v>2.172869531825019</c:v>
                </c:pt>
                <c:pt idx="35" formatCode="0%">
                  <c:v>2.202990414500366</c:v>
                </c:pt>
                <c:pt idx="36" formatCode="0%">
                  <c:v>2.38458746824513</c:v>
                </c:pt>
                <c:pt idx="37" formatCode="0%">
                  <c:v>2.319671731473945</c:v>
                </c:pt>
                <c:pt idx="38" formatCode="0%">
                  <c:v>2.226169889089703</c:v>
                </c:pt>
                <c:pt idx="39" formatCode="0%">
                  <c:v>2.247359835150683</c:v>
                </c:pt>
                <c:pt idx="40" formatCode="0%">
                  <c:v>2.232459661001175</c:v>
                </c:pt>
                <c:pt idx="41" formatCode="0%">
                  <c:v>2.325063853802428</c:v>
                </c:pt>
                <c:pt idx="42" formatCode="0%">
                  <c:v>2.26051057823436</c:v>
                </c:pt>
                <c:pt idx="43" formatCode="0%">
                  <c:v>2.308795996570489</c:v>
                </c:pt>
                <c:pt idx="44" formatCode="0%">
                  <c:v>2.350357917674156</c:v>
                </c:pt>
                <c:pt idx="45" formatCode="0%">
                  <c:v>2.427654032265731</c:v>
                </c:pt>
                <c:pt idx="46" formatCode="0%">
                  <c:v>2.301895922611133</c:v>
                </c:pt>
                <c:pt idx="47" formatCode="0%">
                  <c:v>2.285554991762354</c:v>
                </c:pt>
                <c:pt idx="48" formatCode="0%">
                  <c:v>2.276630916861543</c:v>
                </c:pt>
                <c:pt idx="49" formatCode="0%">
                  <c:v>2.189347671781387</c:v>
                </c:pt>
                <c:pt idx="50" formatCode="0%">
                  <c:v>2.139365168082239</c:v>
                </c:pt>
                <c:pt idx="51" formatCode="0%">
                  <c:v>2.094343041644702</c:v>
                </c:pt>
                <c:pt idx="52" formatCode="0%">
                  <c:v>2.061947211601366</c:v>
                </c:pt>
                <c:pt idx="53" formatCode="0%">
                  <c:v>2.036635770147724</c:v>
                </c:pt>
                <c:pt idx="54" formatCode="0%">
                  <c:v>2.082374673176546</c:v>
                </c:pt>
                <c:pt idx="55" formatCode="0%">
                  <c:v>2.072455546361505</c:v>
                </c:pt>
                <c:pt idx="56" formatCode="0%">
                  <c:v>2.099528670413675</c:v>
                </c:pt>
                <c:pt idx="57" formatCode="0%">
                  <c:v>2.178028888922073</c:v>
                </c:pt>
                <c:pt idx="58" formatCode="0%">
                  <c:v>2.205964293920815</c:v>
                </c:pt>
                <c:pt idx="59" formatCode="0%">
                  <c:v>2.209338471350552</c:v>
                </c:pt>
                <c:pt idx="60" formatCode="0%">
                  <c:v>2.210762349730482</c:v>
                </c:pt>
                <c:pt idx="61" formatCode="0%">
                  <c:v>2.382340555270435</c:v>
                </c:pt>
                <c:pt idx="62" formatCode="0%">
                  <c:v>2.508467942148292</c:v>
                </c:pt>
                <c:pt idx="63" formatCode="0%">
                  <c:v>2.471551050284147</c:v>
                </c:pt>
                <c:pt idx="64" formatCode="0%">
                  <c:v>2.483378327123446</c:v>
                </c:pt>
                <c:pt idx="65" formatCode="0%">
                  <c:v>2.508724892604346</c:v>
                </c:pt>
                <c:pt idx="66" formatCode="0%">
                  <c:v>2.606189023805071</c:v>
                </c:pt>
                <c:pt idx="67" formatCode="0%">
                  <c:v>2.766551242958292</c:v>
                </c:pt>
                <c:pt idx="68" formatCode="0%">
                  <c:v>2.758783153820169</c:v>
                </c:pt>
                <c:pt idx="69" formatCode="0%">
                  <c:v>2.850130746901375</c:v>
                </c:pt>
                <c:pt idx="70" formatCode="0%">
                  <c:v>2.768532005918313</c:v>
                </c:pt>
                <c:pt idx="71" formatCode="0%">
                  <c:v>2.579008630718976</c:v>
                </c:pt>
                <c:pt idx="72" formatCode="0%">
                  <c:v>2.552019980729909</c:v>
                </c:pt>
                <c:pt idx="73" formatCode="0%">
                  <c:v>2.590492895250624</c:v>
                </c:pt>
                <c:pt idx="74" formatCode="0%">
                  <c:v>2.570957178650787</c:v>
                </c:pt>
                <c:pt idx="75" formatCode="0%">
                  <c:v>2.50519054046922</c:v>
                </c:pt>
                <c:pt idx="76" formatCode="0%">
                  <c:v>2.498979018193644</c:v>
                </c:pt>
                <c:pt idx="77" formatCode="0%">
                  <c:v>2.496410377922034</c:v>
                </c:pt>
                <c:pt idx="78" formatCode="0%">
                  <c:v>2.506962143213154</c:v>
                </c:pt>
                <c:pt idx="79" formatCode="0%">
                  <c:v>2.44140696344113</c:v>
                </c:pt>
                <c:pt idx="80" formatCode="0%">
                  <c:v>2.443305890177232</c:v>
                </c:pt>
                <c:pt idx="81" formatCode="0%">
                  <c:v>2.420443446912036</c:v>
                </c:pt>
                <c:pt idx="82" formatCode="0%">
                  <c:v>2.420512963574286</c:v>
                </c:pt>
                <c:pt idx="83" formatCode="0%">
                  <c:v>2.387447966698687</c:v>
                </c:pt>
                <c:pt idx="84" formatCode="0%">
                  <c:v>2.351419596043126</c:v>
                </c:pt>
                <c:pt idx="85" formatCode="0%">
                  <c:v>2.337227242558709</c:v>
                </c:pt>
                <c:pt idx="86" formatCode="0%">
                  <c:v>2.346896139615638</c:v>
                </c:pt>
                <c:pt idx="87" formatCode="0%">
                  <c:v>2.342472898684404</c:v>
                </c:pt>
                <c:pt idx="88" formatCode="0%">
                  <c:v>2.4198453664618</c:v>
                </c:pt>
                <c:pt idx="89" formatCode="0%">
                  <c:v>2.483905984770682</c:v>
                </c:pt>
                <c:pt idx="90" formatCode="0%">
                  <c:v>2.50618477599247</c:v>
                </c:pt>
                <c:pt idx="91" formatCode="0%">
                  <c:v>2.529593042882868</c:v>
                </c:pt>
                <c:pt idx="92" formatCode="0%">
                  <c:v>2.610727568849861</c:v>
                </c:pt>
                <c:pt idx="93" formatCode="0%">
                  <c:v>2.663391538127035</c:v>
                </c:pt>
                <c:pt idx="94" formatCode="0%">
                  <c:v>2.731455071999638</c:v>
                </c:pt>
                <c:pt idx="95" formatCode="0%">
                  <c:v>2.804528889090814</c:v>
                </c:pt>
                <c:pt idx="96" formatCode="0%">
                  <c:v>2.871915998627115</c:v>
                </c:pt>
                <c:pt idx="97" formatCode="0%">
                  <c:v>2.696463750636983</c:v>
                </c:pt>
                <c:pt idx="98" formatCode="0%">
                  <c:v>2.625439988285445</c:v>
                </c:pt>
                <c:pt idx="99" formatCode="0%">
                  <c:v>2.563056704828887</c:v>
                </c:pt>
                <c:pt idx="100" formatCode="0%">
                  <c:v>2.600702464628402</c:v>
                </c:pt>
                <c:pt idx="101" formatCode="0%">
                  <c:v>2.605632042538007</c:v>
                </c:pt>
                <c:pt idx="102" formatCode="0%">
                  <c:v>2.6091166417625</c:v>
                </c:pt>
                <c:pt idx="103" formatCode="0%">
                  <c:v>2.650329468382428</c:v>
                </c:pt>
                <c:pt idx="104" formatCode="0%">
                  <c:v>2.654739403120529</c:v>
                </c:pt>
                <c:pt idx="105" formatCode="0%">
                  <c:v>2.63456003615722</c:v>
                </c:pt>
              </c:numCache>
            </c:numRef>
          </c:val>
          <c:smooth val="0"/>
          <c:extLst xmlns:c16r2="http://schemas.microsoft.com/office/drawing/2015/06/chart">
            <c:ext xmlns:c16="http://schemas.microsoft.com/office/drawing/2014/chart" uri="{C3380CC4-5D6E-409C-BE32-E72D297353CC}">
              <c16:uniqueId val="{00000001-69B9-694D-8E2E-D85A41099E69}"/>
            </c:ext>
          </c:extLst>
        </c:ser>
        <c:dLbls>
          <c:showLegendKey val="0"/>
          <c:showVal val="0"/>
          <c:showCatName val="0"/>
          <c:showSerName val="0"/>
          <c:showPercent val="0"/>
          <c:showBubbleSize val="0"/>
        </c:dLbls>
        <c:marker val="1"/>
        <c:smooth val="0"/>
        <c:axId val="-2044421752"/>
        <c:axId val="-2044415608"/>
      </c:lineChart>
      <c:catAx>
        <c:axId val="-2044421752"/>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4415608"/>
        <c:crossesAt val="0.0"/>
        <c:auto val="1"/>
        <c:lblAlgn val="ctr"/>
        <c:lblOffset val="100"/>
        <c:tickLblSkip val="5"/>
        <c:tickMarkSkip val="5"/>
        <c:noMultiLvlLbl val="0"/>
      </c:catAx>
      <c:valAx>
        <c:axId val="-2044415608"/>
        <c:scaling>
          <c:orientation val="minMax"/>
          <c:max val="5.6"/>
          <c:min val="0.0"/>
        </c:scaling>
        <c:delete val="0"/>
        <c:axPos val="l"/>
        <c:majorGridlines>
          <c:spPr>
            <a:ln w="3175">
              <a:solidFill>
                <a:schemeClr val="bg1">
                  <a:lumMod val="65000"/>
                </a:schemeClr>
              </a:solidFill>
              <a:prstDash val="solid"/>
            </a:ln>
          </c:spPr>
        </c:majorGridlines>
        <c:title>
          <c:tx>
            <c:rich>
              <a:bodyPr rot="-5400000" vert="horz"/>
              <a:lstStyle/>
              <a:p>
                <a:pPr>
                  <a:defRPr sz="1600"/>
                </a:pPr>
                <a:r>
                  <a:rPr lang="fr-FR" sz="1600"/>
                  <a:t>% of national income</a:t>
                </a:r>
              </a:p>
            </c:rich>
          </c:tx>
          <c:layout>
            <c:manualLayout>
              <c:xMode val="edge"/>
              <c:yMode val="edge"/>
              <c:x val="0.000296388813467282"/>
              <c:y val="0.28702551038586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044421752"/>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1800" b="1" i="0" baseline="0">
                <a:effectLst/>
              </a:rPr>
              <a:t>Fraction of capital income in national income in the US</a:t>
            </a:r>
            <a:endParaRPr lang="fr-FR" sz="2000">
              <a:effectLst/>
            </a:endParaRPr>
          </a:p>
        </c:rich>
      </c:tx>
      <c:layout>
        <c:manualLayout>
          <c:xMode val="edge"/>
          <c:yMode val="edge"/>
          <c:x val="0.168070486016834"/>
          <c:y val="3.56290305340792E-7"/>
        </c:manualLayout>
      </c:layout>
      <c:overlay val="0"/>
    </c:title>
    <c:autoTitleDeleted val="0"/>
    <c:plotArea>
      <c:layout>
        <c:manualLayout>
          <c:layoutTarget val="inner"/>
          <c:xMode val="edge"/>
          <c:yMode val="edge"/>
          <c:x val="0.111763127884876"/>
          <c:y val="0.071719278868422"/>
          <c:w val="0.8633940809123"/>
          <c:h val="0.741176470588235"/>
        </c:manualLayout>
      </c:layout>
      <c:lineChart>
        <c:grouping val="standard"/>
        <c:varyColors val="0"/>
        <c:ser>
          <c:idx val="0"/>
          <c:order val="0"/>
          <c:tx>
            <c:strRef>
              <c:f>DataFig1!$G$2</c:f>
              <c:strCache>
                <c:ptCount val="1"/>
                <c:pt idx="0">
                  <c:v>Total</c:v>
                </c:pt>
              </c:strCache>
            </c:strRef>
          </c:tx>
          <c:spPr>
            <a:ln w="12700">
              <a:solidFill>
                <a:srgbClr val="000000"/>
              </a:solidFill>
              <a:prstDash val="solid"/>
            </a:ln>
          </c:spPr>
          <c:marker>
            <c:symbol val="circle"/>
            <c:size val="8"/>
            <c:spPr>
              <a:solidFill>
                <a:sysClr val="windowText" lastClr="000000"/>
              </a:solidFill>
              <a:ln>
                <a:solidFill>
                  <a:srgbClr val="000000"/>
                </a:solidFill>
                <a:prstDash val="solid"/>
              </a:ln>
            </c:spPr>
          </c:marke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DataFig1!$H$3:$H$108</c:f>
              <c:numCache>
                <c:formatCode>0.0%</c:formatCode>
                <c:ptCount val="106"/>
                <c:pt idx="0">
                  <c:v>0.283563136383239</c:v>
                </c:pt>
                <c:pt idx="1">
                  <c:v>0.293372557088275</c:v>
                </c:pt>
                <c:pt idx="2">
                  <c:v>0.295392252225924</c:v>
                </c:pt>
                <c:pt idx="3">
                  <c:v>0.304024900469612</c:v>
                </c:pt>
                <c:pt idx="4">
                  <c:v>0.30612860588219</c:v>
                </c:pt>
                <c:pt idx="5">
                  <c:v>0.296019868432048</c:v>
                </c:pt>
                <c:pt idx="6">
                  <c:v>0.30822286899265</c:v>
                </c:pt>
                <c:pt idx="7">
                  <c:v>0.294091123792011</c:v>
                </c:pt>
                <c:pt idx="8">
                  <c:v>0.3021041289835</c:v>
                </c:pt>
                <c:pt idx="9">
                  <c:v>0.291042859869921</c:v>
                </c:pt>
                <c:pt idx="10">
                  <c:v>0.307594240558278</c:v>
                </c:pt>
                <c:pt idx="11">
                  <c:v>0.309256666513127</c:v>
                </c:pt>
                <c:pt idx="12">
                  <c:v>0.319238224438295</c:v>
                </c:pt>
                <c:pt idx="13">
                  <c:v>0.326710132701906</c:v>
                </c:pt>
                <c:pt idx="14">
                  <c:v>0.308198811079242</c:v>
                </c:pt>
                <c:pt idx="15">
                  <c:v>0.311060983757344</c:v>
                </c:pt>
                <c:pt idx="16">
                  <c:v>0.315778047432252</c:v>
                </c:pt>
                <c:pt idx="17">
                  <c:v>0.305059053139935</c:v>
                </c:pt>
                <c:pt idx="18">
                  <c:v>0.285172678611516</c:v>
                </c:pt>
                <c:pt idx="19">
                  <c:v>0.276742516825106</c:v>
                </c:pt>
                <c:pt idx="20">
                  <c:v>0.263163099595125</c:v>
                </c:pt>
                <c:pt idx="21">
                  <c:v>0.266931318327486</c:v>
                </c:pt>
                <c:pt idx="22">
                  <c:v>0.272872627707184</c:v>
                </c:pt>
                <c:pt idx="23">
                  <c:v>0.276560226718685</c:v>
                </c:pt>
                <c:pt idx="24">
                  <c:v>0.269532266082643</c:v>
                </c:pt>
                <c:pt idx="25">
                  <c:v>0.261644333909714</c:v>
                </c:pt>
                <c:pt idx="26">
                  <c:v>0.265937245727531</c:v>
                </c:pt>
                <c:pt idx="27">
                  <c:v>0.282850875659372</c:v>
                </c:pt>
                <c:pt idx="28">
                  <c:v>0.291151893238092</c:v>
                </c:pt>
                <c:pt idx="29">
                  <c:v>0.276994198020872</c:v>
                </c:pt>
                <c:pt idx="30">
                  <c:v>0.260709388514082</c:v>
                </c:pt>
                <c:pt idx="31">
                  <c:v>0.247651799150552</c:v>
                </c:pt>
                <c:pt idx="32">
                  <c:v>0.231811898716429</c:v>
                </c:pt>
                <c:pt idx="33">
                  <c:v>0.230195939605091</c:v>
                </c:pt>
                <c:pt idx="34">
                  <c:v>0.24809154121991</c:v>
                </c:pt>
                <c:pt idx="35">
                  <c:v>0.261600190759847</c:v>
                </c:pt>
                <c:pt idx="36">
                  <c:v>0.259525585352785</c:v>
                </c:pt>
                <c:pt idx="37">
                  <c:v>0.270801308947472</c:v>
                </c:pt>
                <c:pt idx="38">
                  <c:v>0.263258347237993</c:v>
                </c:pt>
                <c:pt idx="39">
                  <c:v>0.252887179765485</c:v>
                </c:pt>
                <c:pt idx="40">
                  <c:v>0.250734383525896</c:v>
                </c:pt>
                <c:pt idx="41">
                  <c:v>0.256343799211893</c:v>
                </c:pt>
                <c:pt idx="42">
                  <c:v>0.271394410048715</c:v>
                </c:pt>
                <c:pt idx="43">
                  <c:v>0.261416577624723</c:v>
                </c:pt>
                <c:pt idx="44">
                  <c:v>0.258475667031961</c:v>
                </c:pt>
                <c:pt idx="45">
                  <c:v>0.25443577350409</c:v>
                </c:pt>
                <c:pt idx="46">
                  <c:v>0.269197018599588</c:v>
                </c:pt>
                <c:pt idx="47">
                  <c:v>0.265274826563014</c:v>
                </c:pt>
                <c:pt idx="48">
                  <c:v>0.267530212619634</c:v>
                </c:pt>
                <c:pt idx="49">
                  <c:v>0.274892043720012</c:v>
                </c:pt>
                <c:pt idx="50">
                  <c:v>0.279870338958398</c:v>
                </c:pt>
                <c:pt idx="51">
                  <c:v>0.281257599290828</c:v>
                </c:pt>
                <c:pt idx="52">
                  <c:v>0.287151032817746</c:v>
                </c:pt>
                <c:pt idx="53">
                  <c:v>0.280116757801707</c:v>
                </c:pt>
                <c:pt idx="54">
                  <c:v>0.272753256956952</c:v>
                </c:pt>
                <c:pt idx="55">
                  <c:v>0.26905142244567</c:v>
                </c:pt>
                <c:pt idx="56">
                  <c:v>0.258741889338815</c:v>
                </c:pt>
                <c:pt idx="57">
                  <c:v>0.249890578476689</c:v>
                </c:pt>
                <c:pt idx="58">
                  <c:v>0.259301697620461</c:v>
                </c:pt>
                <c:pt idx="59">
                  <c:v>0.260961199503382</c:v>
                </c:pt>
                <c:pt idx="60">
                  <c:v>0.26226525216317</c:v>
                </c:pt>
                <c:pt idx="61">
                  <c:v>0.254853252338157</c:v>
                </c:pt>
                <c:pt idx="62">
                  <c:v>0.261773340228337</c:v>
                </c:pt>
                <c:pt idx="63">
                  <c:v>0.267659898011385</c:v>
                </c:pt>
                <c:pt idx="64">
                  <c:v>0.270760642649093</c:v>
                </c:pt>
                <c:pt idx="65">
                  <c:v>0.269709972860413</c:v>
                </c:pt>
                <c:pt idx="66">
                  <c:v>0.261216299246767</c:v>
                </c:pt>
                <c:pt idx="67">
                  <c:v>0.253264704079248</c:v>
                </c:pt>
                <c:pt idx="68">
                  <c:v>0.263784455955408</c:v>
                </c:pt>
                <c:pt idx="69">
                  <c:v>0.263987590886605</c:v>
                </c:pt>
                <c:pt idx="70">
                  <c:v>0.273211689274915</c:v>
                </c:pt>
                <c:pt idx="71">
                  <c:v>0.282716172494739</c:v>
                </c:pt>
                <c:pt idx="72">
                  <c:v>0.278155361043092</c:v>
                </c:pt>
                <c:pt idx="73">
                  <c:v>0.265257420528164</c:v>
                </c:pt>
                <c:pt idx="74">
                  <c:v>0.264671083657997</c:v>
                </c:pt>
                <c:pt idx="75">
                  <c:v>0.266793475717149</c:v>
                </c:pt>
                <c:pt idx="76">
                  <c:v>0.266579620543113</c:v>
                </c:pt>
                <c:pt idx="77">
                  <c:v>0.262855361337774</c:v>
                </c:pt>
                <c:pt idx="78">
                  <c:v>0.265368160520807</c:v>
                </c:pt>
                <c:pt idx="79">
                  <c:v>0.263299073417184</c:v>
                </c:pt>
                <c:pt idx="80">
                  <c:v>0.265929587815106</c:v>
                </c:pt>
                <c:pt idx="81">
                  <c:v>0.274353276043671</c:v>
                </c:pt>
                <c:pt idx="82">
                  <c:v>0.282125189051086</c:v>
                </c:pt>
                <c:pt idx="83">
                  <c:v>0.285051618380056</c:v>
                </c:pt>
                <c:pt idx="84">
                  <c:v>0.28476688961682</c:v>
                </c:pt>
                <c:pt idx="85">
                  <c:v>0.272425070197988</c:v>
                </c:pt>
                <c:pt idx="86">
                  <c:v>0.265067515897717</c:v>
                </c:pt>
                <c:pt idx="87">
                  <c:v>0.25403067357615</c:v>
                </c:pt>
                <c:pt idx="88">
                  <c:v>0.248897075433732</c:v>
                </c:pt>
                <c:pt idx="89">
                  <c:v>0.258301732348394</c:v>
                </c:pt>
                <c:pt idx="90">
                  <c:v>0.265141909191958</c:v>
                </c:pt>
                <c:pt idx="91">
                  <c:v>0.270820954172371</c:v>
                </c:pt>
                <c:pt idx="92">
                  <c:v>0.279937511686034</c:v>
                </c:pt>
                <c:pt idx="93">
                  <c:v>0.283376139702014</c:v>
                </c:pt>
                <c:pt idx="94">
                  <c:v>0.27348582300087</c:v>
                </c:pt>
                <c:pt idx="95">
                  <c:v>0.266187481176686</c:v>
                </c:pt>
                <c:pt idx="96">
                  <c:v>0.281322526378999</c:v>
                </c:pt>
                <c:pt idx="97">
                  <c:v>0.298386739256392</c:v>
                </c:pt>
                <c:pt idx="98">
                  <c:v>0.302712412787851</c:v>
                </c:pt>
                <c:pt idx="99">
                  <c:v>0.307028863916076</c:v>
                </c:pt>
                <c:pt idx="100">
                  <c:v>0.296765620665282</c:v>
                </c:pt>
                <c:pt idx="101">
                  <c:v>0.303647333372122</c:v>
                </c:pt>
                <c:pt idx="102">
                  <c:v>0.300569213891131</c:v>
                </c:pt>
                <c:pt idx="103">
                  <c:v>0.299575480920254</c:v>
                </c:pt>
                <c:pt idx="104">
                  <c:v>0.297036736663847</c:v>
                </c:pt>
                <c:pt idx="105">
                  <c:v>0.297036736663846</c:v>
                </c:pt>
              </c:numCache>
            </c:numRef>
          </c:val>
          <c:smooth val="0"/>
          <c:extLst xmlns:c16r2="http://schemas.microsoft.com/office/drawing/2015/06/chart">
            <c:ext xmlns:c16="http://schemas.microsoft.com/office/drawing/2014/chart" uri="{C3380CC4-5D6E-409C-BE32-E72D297353CC}">
              <c16:uniqueId val="{00000000-AB08-EC44-A45E-BBE503030267}"/>
            </c:ext>
          </c:extLst>
        </c:ser>
        <c:dLbls>
          <c:showLegendKey val="0"/>
          <c:showVal val="0"/>
          <c:showCatName val="0"/>
          <c:showSerName val="0"/>
          <c:showPercent val="0"/>
          <c:showBubbleSize val="0"/>
        </c:dLbls>
        <c:marker val="1"/>
        <c:smooth val="0"/>
        <c:axId val="-2044177992"/>
        <c:axId val="-2147122344"/>
      </c:lineChart>
      <c:catAx>
        <c:axId val="-2044177992"/>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147122344"/>
        <c:crossesAt val="0.0"/>
        <c:auto val="1"/>
        <c:lblAlgn val="ctr"/>
        <c:lblOffset val="100"/>
        <c:tickLblSkip val="5"/>
        <c:tickMarkSkip val="5"/>
        <c:noMultiLvlLbl val="0"/>
      </c:catAx>
      <c:valAx>
        <c:axId val="-2147122344"/>
        <c:scaling>
          <c:orientation val="minMax"/>
          <c:min val="0.0"/>
        </c:scaling>
        <c:delete val="0"/>
        <c:axPos val="l"/>
        <c:majorGridlines>
          <c:spPr>
            <a:ln w="3175">
              <a:solidFill>
                <a:schemeClr val="bg1">
                  <a:lumMod val="65000"/>
                </a:schemeClr>
              </a:solidFill>
              <a:prstDash val="solid"/>
            </a:ln>
          </c:spPr>
        </c:majorGridlines>
        <c:title>
          <c:tx>
            <c:rich>
              <a:bodyPr rot="-5400000" vert="horz"/>
              <a:lstStyle/>
              <a:p>
                <a:pPr>
                  <a:defRPr sz="1600"/>
                </a:pPr>
                <a:r>
                  <a:rPr lang="fr-FR" sz="1600"/>
                  <a:t>% of national income</a:t>
                </a:r>
              </a:p>
            </c:rich>
          </c:tx>
          <c:layout>
            <c:manualLayout>
              <c:xMode val="edge"/>
              <c:yMode val="edge"/>
              <c:x val="0.000296388813467282"/>
              <c:y val="0.28702551038586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044177992"/>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1800"/>
              <a:t>The composition of household wealth in the US</a:t>
            </a:r>
          </a:p>
        </c:rich>
      </c:tx>
      <c:layout>
        <c:manualLayout>
          <c:xMode val="edge"/>
          <c:yMode val="edge"/>
          <c:x val="0.233908778069408"/>
          <c:y val="0.0180323537989124"/>
        </c:manualLayout>
      </c:layout>
      <c:overlay val="0"/>
    </c:title>
    <c:autoTitleDeleted val="0"/>
    <c:plotArea>
      <c:layout>
        <c:manualLayout>
          <c:layoutTarget val="inner"/>
          <c:xMode val="edge"/>
          <c:yMode val="edge"/>
          <c:x val="0.110164648384469"/>
          <c:y val="0.0815345423451028"/>
          <c:w val="0.862534890035297"/>
          <c:h val="0.734350126483058"/>
        </c:manualLayout>
      </c:layout>
      <c:areaChart>
        <c:grouping val="stacked"/>
        <c:varyColors val="0"/>
        <c:ser>
          <c:idx val="1"/>
          <c:order val="0"/>
          <c:tx>
            <c:strRef>
              <c:f>DataFig1!$B$2</c:f>
              <c:strCache>
                <c:ptCount val="1"/>
                <c:pt idx="0">
                  <c:v>Housing (net of morgages)</c:v>
                </c:pt>
              </c:strCache>
            </c:strRef>
          </c:tx>
          <c:spPr>
            <a:solidFill>
              <a:schemeClr val="tx1">
                <a:lumMod val="65000"/>
                <a:lumOff val="35000"/>
              </a:schemeClr>
            </a:solidFill>
            <a:ln w="12700">
              <a:solidFill>
                <a:schemeClr val="tx1"/>
              </a:solidFill>
            </a:ln>
          </c:spP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DataFig1!$B$3:$B$108</c:f>
              <c:numCache>
                <c:formatCode>0%</c:formatCode>
                <c:ptCount val="106"/>
                <c:pt idx="0">
                  <c:v>0.841134372064375</c:v>
                </c:pt>
                <c:pt idx="1">
                  <c:v>1.006675976528428</c:v>
                </c:pt>
                <c:pt idx="2">
                  <c:v>1.049315065082952</c:v>
                </c:pt>
                <c:pt idx="3">
                  <c:v>0.910627236809167</c:v>
                </c:pt>
                <c:pt idx="4">
                  <c:v>0.829494096635744</c:v>
                </c:pt>
                <c:pt idx="5">
                  <c:v>0.726590794783768</c:v>
                </c:pt>
                <c:pt idx="6">
                  <c:v>0.707719034615897</c:v>
                </c:pt>
                <c:pt idx="7">
                  <c:v>0.656116915403735</c:v>
                </c:pt>
                <c:pt idx="8">
                  <c:v>0.873647024410731</c:v>
                </c:pt>
                <c:pt idx="9">
                  <c:v>0.906838951922986</c:v>
                </c:pt>
                <c:pt idx="10">
                  <c:v>0.824577936973346</c:v>
                </c:pt>
                <c:pt idx="11">
                  <c:v>0.884225780133539</c:v>
                </c:pt>
                <c:pt idx="12">
                  <c:v>0.902529938223992</c:v>
                </c:pt>
                <c:pt idx="13">
                  <c:v>0.841926520978169</c:v>
                </c:pt>
                <c:pt idx="14">
                  <c:v>0.820147107261417</c:v>
                </c:pt>
                <c:pt idx="15">
                  <c:v>0.842663947618709</c:v>
                </c:pt>
                <c:pt idx="16">
                  <c:v>0.831889376085626</c:v>
                </c:pt>
                <c:pt idx="17">
                  <c:v>0.899564888429001</c:v>
                </c:pt>
                <c:pt idx="18">
                  <c:v>0.923068366942558</c:v>
                </c:pt>
                <c:pt idx="19">
                  <c:v>0.98683858156081</c:v>
                </c:pt>
                <c:pt idx="20">
                  <c:v>1.089049050395638</c:v>
                </c:pt>
                <c:pt idx="21">
                  <c:v>1.027024316145916</c:v>
                </c:pt>
                <c:pt idx="22">
                  <c:v>0.956278392044085</c:v>
                </c:pt>
                <c:pt idx="23">
                  <c:v>0.958987337657706</c:v>
                </c:pt>
                <c:pt idx="24">
                  <c:v>0.964318779978296</c:v>
                </c:pt>
                <c:pt idx="25">
                  <c:v>1.08647205813607</c:v>
                </c:pt>
                <c:pt idx="26">
                  <c:v>1.032803472201255</c:v>
                </c:pt>
                <c:pt idx="27">
                  <c:v>1.02729090040359</c:v>
                </c:pt>
                <c:pt idx="28">
                  <c:v>0.854712398168742</c:v>
                </c:pt>
                <c:pt idx="29">
                  <c:v>0.649774977856797</c:v>
                </c:pt>
                <c:pt idx="30">
                  <c:v>0.567048801833449</c:v>
                </c:pt>
                <c:pt idx="31">
                  <c:v>0.635007401979591</c:v>
                </c:pt>
                <c:pt idx="32">
                  <c:v>0.763244282690888</c:v>
                </c:pt>
                <c:pt idx="33">
                  <c:v>0.879563657683441</c:v>
                </c:pt>
                <c:pt idx="34">
                  <c:v>0.982925167891087</c:v>
                </c:pt>
                <c:pt idx="35">
                  <c:v>1.023543081654408</c:v>
                </c:pt>
                <c:pt idx="36">
                  <c:v>1.120470368377362</c:v>
                </c:pt>
                <c:pt idx="37">
                  <c:v>1.084469508009797</c:v>
                </c:pt>
                <c:pt idx="38">
                  <c:v>1.023412409470933</c:v>
                </c:pt>
                <c:pt idx="39">
                  <c:v>1.03431601025402</c:v>
                </c:pt>
                <c:pt idx="40">
                  <c:v>1.029551879384358</c:v>
                </c:pt>
                <c:pt idx="41">
                  <c:v>1.071039173362346</c:v>
                </c:pt>
                <c:pt idx="42">
                  <c:v>1.023403713392729</c:v>
                </c:pt>
                <c:pt idx="43">
                  <c:v>1.011837063218491</c:v>
                </c:pt>
                <c:pt idx="44">
                  <c:v>1.005636367111714</c:v>
                </c:pt>
                <c:pt idx="45">
                  <c:v>1.031525397142287</c:v>
                </c:pt>
                <c:pt idx="46">
                  <c:v>0.970815695745618</c:v>
                </c:pt>
                <c:pt idx="47">
                  <c:v>0.961979457046266</c:v>
                </c:pt>
                <c:pt idx="48">
                  <c:v>0.966910934602048</c:v>
                </c:pt>
                <c:pt idx="49">
                  <c:v>0.929431462555412</c:v>
                </c:pt>
                <c:pt idx="50">
                  <c:v>0.890282253642696</c:v>
                </c:pt>
                <c:pt idx="51">
                  <c:v>0.840850685292567</c:v>
                </c:pt>
                <c:pt idx="52">
                  <c:v>0.795627478867489</c:v>
                </c:pt>
                <c:pt idx="53">
                  <c:v>0.768322062788262</c:v>
                </c:pt>
                <c:pt idx="54">
                  <c:v>0.774552138147269</c:v>
                </c:pt>
                <c:pt idx="55">
                  <c:v>0.776203948945314</c:v>
                </c:pt>
                <c:pt idx="56">
                  <c:v>0.798857953589249</c:v>
                </c:pt>
                <c:pt idx="57">
                  <c:v>0.822396701090748</c:v>
                </c:pt>
                <c:pt idx="58">
                  <c:v>0.823590903756505</c:v>
                </c:pt>
                <c:pt idx="59">
                  <c:v>0.839776846407943</c:v>
                </c:pt>
                <c:pt idx="60">
                  <c:v>0.870150778229523</c:v>
                </c:pt>
                <c:pt idx="61">
                  <c:v>0.878538584543901</c:v>
                </c:pt>
                <c:pt idx="62">
                  <c:v>0.872222591045073</c:v>
                </c:pt>
                <c:pt idx="63">
                  <c:v>0.875758835422966</c:v>
                </c:pt>
                <c:pt idx="64">
                  <c:v>0.905351565114567</c:v>
                </c:pt>
                <c:pt idx="65">
                  <c:v>0.940538231567227</c:v>
                </c:pt>
                <c:pt idx="66">
                  <c:v>0.993552486451718</c:v>
                </c:pt>
                <c:pt idx="67">
                  <c:v>1.063558633521112</c:v>
                </c:pt>
                <c:pt idx="68">
                  <c:v>1.069864811650238</c:v>
                </c:pt>
                <c:pt idx="69">
                  <c:v>1.109392220947446</c:v>
                </c:pt>
                <c:pt idx="70">
                  <c:v>1.068958347328976</c:v>
                </c:pt>
                <c:pt idx="71">
                  <c:v>1.022867022511159</c:v>
                </c:pt>
                <c:pt idx="72">
                  <c:v>1.071338165025221</c:v>
                </c:pt>
                <c:pt idx="73">
                  <c:v>1.122960451446529</c:v>
                </c:pt>
                <c:pt idx="74">
                  <c:v>1.12544476713758</c:v>
                </c:pt>
                <c:pt idx="75">
                  <c:v>1.100640912103866</c:v>
                </c:pt>
                <c:pt idx="76">
                  <c:v>1.105835373196161</c:v>
                </c:pt>
                <c:pt idx="77">
                  <c:v>1.08424517412983</c:v>
                </c:pt>
                <c:pt idx="78">
                  <c:v>1.052392185049913</c:v>
                </c:pt>
                <c:pt idx="79">
                  <c:v>1.007854838450445</c:v>
                </c:pt>
                <c:pt idx="80">
                  <c:v>0.992152113626778</c:v>
                </c:pt>
                <c:pt idx="81">
                  <c:v>0.961615753917971</c:v>
                </c:pt>
                <c:pt idx="82">
                  <c:v>0.941017170594717</c:v>
                </c:pt>
                <c:pt idx="83">
                  <c:v>0.912128635053707</c:v>
                </c:pt>
                <c:pt idx="84">
                  <c:v>0.889017506666378</c:v>
                </c:pt>
                <c:pt idx="85">
                  <c:v>0.891733942639954</c:v>
                </c:pt>
                <c:pt idx="86">
                  <c:v>0.917374310921355</c:v>
                </c:pt>
                <c:pt idx="87">
                  <c:v>0.970948699326198</c:v>
                </c:pt>
                <c:pt idx="88">
                  <c:v>1.067258535465104</c:v>
                </c:pt>
                <c:pt idx="89">
                  <c:v>1.13369366828609</c:v>
                </c:pt>
                <c:pt idx="90">
                  <c:v>1.183227046510576</c:v>
                </c:pt>
                <c:pt idx="91">
                  <c:v>1.256267631018278</c:v>
                </c:pt>
                <c:pt idx="92">
                  <c:v>1.387337158248754</c:v>
                </c:pt>
                <c:pt idx="93">
                  <c:v>1.385014734479754</c:v>
                </c:pt>
                <c:pt idx="94">
                  <c:v>1.179002098302831</c:v>
                </c:pt>
                <c:pt idx="95">
                  <c:v>0.853270102614362</c:v>
                </c:pt>
                <c:pt idx="96">
                  <c:v>0.660837506086188</c:v>
                </c:pt>
                <c:pt idx="97">
                  <c:v>0.600370883359598</c:v>
                </c:pt>
                <c:pt idx="98">
                  <c:v>0.585431093069472</c:v>
                </c:pt>
                <c:pt idx="99">
                  <c:v>0.626114083672144</c:v>
                </c:pt>
                <c:pt idx="100">
                  <c:v>0.7488822795674</c:v>
                </c:pt>
                <c:pt idx="101">
                  <c:v>0.828942826951219</c:v>
                </c:pt>
                <c:pt idx="102">
                  <c:v>0.884825296488367</c:v>
                </c:pt>
                <c:pt idx="103">
                  <c:v>0.957663599233896</c:v>
                </c:pt>
                <c:pt idx="104">
                  <c:v>1.005259649972565</c:v>
                </c:pt>
                <c:pt idx="105">
                  <c:v>1.029209368782031</c:v>
                </c:pt>
              </c:numCache>
            </c:numRef>
          </c:val>
          <c:extLst xmlns:c16r2="http://schemas.microsoft.com/office/drawing/2015/06/chart">
            <c:ext xmlns:c16="http://schemas.microsoft.com/office/drawing/2014/chart" uri="{C3380CC4-5D6E-409C-BE32-E72D297353CC}">
              <c16:uniqueId val="{00000000-45A0-1943-A8D2-FC6FC75F8DC0}"/>
            </c:ext>
          </c:extLst>
        </c:ser>
        <c:ser>
          <c:idx val="5"/>
          <c:order val="1"/>
          <c:tx>
            <c:strRef>
              <c:f>DataFig1!$C$2</c:f>
              <c:strCache>
                <c:ptCount val="1"/>
                <c:pt idx="0">
                  <c:v>Sole proprietorships and partnerships</c:v>
                </c:pt>
              </c:strCache>
            </c:strRef>
          </c:tx>
          <c:spPr>
            <a:solidFill>
              <a:schemeClr val="bg1">
                <a:lumMod val="65000"/>
              </a:schemeClr>
            </a:solidFill>
            <a:ln w="12700">
              <a:solidFill>
                <a:schemeClr val="tx1"/>
              </a:solidFill>
            </a:ln>
          </c:spP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DataFig1!$C$3:$C$108</c:f>
              <c:numCache>
                <c:formatCode>0%</c:formatCode>
                <c:ptCount val="106"/>
                <c:pt idx="0">
                  <c:v>1.832519603025785</c:v>
                </c:pt>
                <c:pt idx="1">
                  <c:v>1.968501055164035</c:v>
                </c:pt>
                <c:pt idx="2">
                  <c:v>1.963287642162174</c:v>
                </c:pt>
                <c:pt idx="3">
                  <c:v>1.716682695364095</c:v>
                </c:pt>
                <c:pt idx="4">
                  <c:v>1.544196544783424</c:v>
                </c:pt>
                <c:pt idx="5">
                  <c:v>1.3577010807372</c:v>
                </c:pt>
                <c:pt idx="6">
                  <c:v>1.403234751587614</c:v>
                </c:pt>
                <c:pt idx="7">
                  <c:v>1.22255409434171</c:v>
                </c:pt>
                <c:pt idx="8">
                  <c:v>1.33253819600673</c:v>
                </c:pt>
                <c:pt idx="9">
                  <c:v>1.245975793633553</c:v>
                </c:pt>
                <c:pt idx="10">
                  <c:v>1.053114540970304</c:v>
                </c:pt>
                <c:pt idx="11">
                  <c:v>1.026168339514422</c:v>
                </c:pt>
                <c:pt idx="12">
                  <c:v>1.001150589712687</c:v>
                </c:pt>
                <c:pt idx="13">
                  <c:v>0.943776761198714</c:v>
                </c:pt>
                <c:pt idx="14">
                  <c:v>0.983860826583053</c:v>
                </c:pt>
                <c:pt idx="15">
                  <c:v>1.037602501411089</c:v>
                </c:pt>
                <c:pt idx="16">
                  <c:v>0.969032102306686</c:v>
                </c:pt>
                <c:pt idx="17">
                  <c:v>0.975358291214884</c:v>
                </c:pt>
                <c:pt idx="18">
                  <c:v>0.958108850136077</c:v>
                </c:pt>
                <c:pt idx="19">
                  <c:v>0.994175005350624</c:v>
                </c:pt>
                <c:pt idx="20">
                  <c:v>1.053628388727502</c:v>
                </c:pt>
                <c:pt idx="21">
                  <c:v>0.971738015814591</c:v>
                </c:pt>
                <c:pt idx="22">
                  <c:v>0.950975609602177</c:v>
                </c:pt>
                <c:pt idx="23">
                  <c:v>1.001771110285282</c:v>
                </c:pt>
                <c:pt idx="24">
                  <c:v>0.891132383455677</c:v>
                </c:pt>
                <c:pt idx="25">
                  <c:v>0.908574439794819</c:v>
                </c:pt>
                <c:pt idx="26">
                  <c:v>0.87890233029773</c:v>
                </c:pt>
                <c:pt idx="27">
                  <c:v>0.782450083691737</c:v>
                </c:pt>
                <c:pt idx="28">
                  <c:v>0.61414665302326</c:v>
                </c:pt>
                <c:pt idx="29">
                  <c:v>0.523204215983848</c:v>
                </c:pt>
                <c:pt idx="30">
                  <c:v>0.499514359456481</c:v>
                </c:pt>
                <c:pt idx="31">
                  <c:v>0.53354678341253</c:v>
                </c:pt>
                <c:pt idx="32">
                  <c:v>0.616013875256681</c:v>
                </c:pt>
                <c:pt idx="33">
                  <c:v>0.708479906987837</c:v>
                </c:pt>
                <c:pt idx="34">
                  <c:v>0.756767073689215</c:v>
                </c:pt>
                <c:pt idx="35">
                  <c:v>0.744017741546831</c:v>
                </c:pt>
                <c:pt idx="36">
                  <c:v>0.783637220671847</c:v>
                </c:pt>
                <c:pt idx="37">
                  <c:v>0.72291278304346</c:v>
                </c:pt>
                <c:pt idx="38">
                  <c:v>0.678901363949603</c:v>
                </c:pt>
                <c:pt idx="39">
                  <c:v>0.674574384574814</c:v>
                </c:pt>
                <c:pt idx="40">
                  <c:v>0.637421619609349</c:v>
                </c:pt>
                <c:pt idx="41">
                  <c:v>0.638561296741274</c:v>
                </c:pt>
                <c:pt idx="42">
                  <c:v>0.594080486911856</c:v>
                </c:pt>
                <c:pt idx="43">
                  <c:v>0.587431291041027</c:v>
                </c:pt>
                <c:pt idx="44">
                  <c:v>0.59437868550075</c:v>
                </c:pt>
                <c:pt idx="45">
                  <c:v>0.622045793761705</c:v>
                </c:pt>
                <c:pt idx="46">
                  <c:v>0.588446598979018</c:v>
                </c:pt>
                <c:pt idx="47">
                  <c:v>0.568866295398403</c:v>
                </c:pt>
                <c:pt idx="48">
                  <c:v>0.562081686960729</c:v>
                </c:pt>
                <c:pt idx="49">
                  <c:v>0.541228656669457</c:v>
                </c:pt>
                <c:pt idx="50">
                  <c:v>0.528515435690812</c:v>
                </c:pt>
                <c:pt idx="51">
                  <c:v>0.511822944122298</c:v>
                </c:pt>
                <c:pt idx="52">
                  <c:v>0.499744998246863</c:v>
                </c:pt>
                <c:pt idx="53">
                  <c:v>0.489143512845079</c:v>
                </c:pt>
                <c:pt idx="54">
                  <c:v>0.489688662341104</c:v>
                </c:pt>
                <c:pt idx="55">
                  <c:v>0.474296203418983</c:v>
                </c:pt>
                <c:pt idx="56">
                  <c:v>0.466427936949498</c:v>
                </c:pt>
                <c:pt idx="57">
                  <c:v>0.468275944457837</c:v>
                </c:pt>
                <c:pt idx="58">
                  <c:v>0.46423869404468</c:v>
                </c:pt>
                <c:pt idx="59">
                  <c:v>0.46697805623592</c:v>
                </c:pt>
                <c:pt idx="60">
                  <c:v>0.47222831789908</c:v>
                </c:pt>
                <c:pt idx="61">
                  <c:v>0.495544437900278</c:v>
                </c:pt>
                <c:pt idx="62">
                  <c:v>0.5098309730976</c:v>
                </c:pt>
                <c:pt idx="63">
                  <c:v>0.508816160817809</c:v>
                </c:pt>
                <c:pt idx="64">
                  <c:v>0.511264530019411</c:v>
                </c:pt>
                <c:pt idx="65">
                  <c:v>0.519016285971796</c:v>
                </c:pt>
                <c:pt idx="66">
                  <c:v>0.545971537114547</c:v>
                </c:pt>
                <c:pt idx="67">
                  <c:v>0.574743500956122</c:v>
                </c:pt>
                <c:pt idx="68">
                  <c:v>0.559057368942006</c:v>
                </c:pt>
                <c:pt idx="69">
                  <c:v>0.556267913313323</c:v>
                </c:pt>
                <c:pt idx="70">
                  <c:v>0.526541964807991</c:v>
                </c:pt>
                <c:pt idx="71">
                  <c:v>0.471166141558701</c:v>
                </c:pt>
                <c:pt idx="72">
                  <c:v>0.438477537482942</c:v>
                </c:pt>
                <c:pt idx="73">
                  <c:v>0.427712046230463</c:v>
                </c:pt>
                <c:pt idx="74">
                  <c:v>0.415747324687391</c:v>
                </c:pt>
                <c:pt idx="75">
                  <c:v>0.403764114647209</c:v>
                </c:pt>
                <c:pt idx="76">
                  <c:v>0.399865843830959</c:v>
                </c:pt>
                <c:pt idx="77">
                  <c:v>0.389012515360232</c:v>
                </c:pt>
                <c:pt idx="78">
                  <c:v>0.373242327507117</c:v>
                </c:pt>
                <c:pt idx="79">
                  <c:v>0.341003582684471</c:v>
                </c:pt>
                <c:pt idx="80">
                  <c:v>0.325935134982319</c:v>
                </c:pt>
                <c:pt idx="81">
                  <c:v>0.318734173240503</c:v>
                </c:pt>
                <c:pt idx="82">
                  <c:v>0.318737475415781</c:v>
                </c:pt>
                <c:pt idx="83">
                  <c:v>0.312819622740372</c:v>
                </c:pt>
                <c:pt idx="84">
                  <c:v>0.315429452990316</c:v>
                </c:pt>
                <c:pt idx="85">
                  <c:v>0.327523158873694</c:v>
                </c:pt>
                <c:pt idx="86">
                  <c:v>0.331750341177007</c:v>
                </c:pt>
                <c:pt idx="87">
                  <c:v>0.335479821545625</c:v>
                </c:pt>
                <c:pt idx="88">
                  <c:v>0.346757780888432</c:v>
                </c:pt>
                <c:pt idx="89">
                  <c:v>0.347001016352094</c:v>
                </c:pt>
                <c:pt idx="90">
                  <c:v>0.349416553836294</c:v>
                </c:pt>
                <c:pt idx="91">
                  <c:v>0.375343041786812</c:v>
                </c:pt>
                <c:pt idx="92">
                  <c:v>0.408907068414051</c:v>
                </c:pt>
                <c:pt idx="93">
                  <c:v>0.43187274015796</c:v>
                </c:pt>
                <c:pt idx="94">
                  <c:v>0.475744379214719</c:v>
                </c:pt>
                <c:pt idx="95">
                  <c:v>0.484421001220209</c:v>
                </c:pt>
                <c:pt idx="96">
                  <c:v>0.447823115077517</c:v>
                </c:pt>
                <c:pt idx="97">
                  <c:v>0.410627317775626</c:v>
                </c:pt>
                <c:pt idx="98">
                  <c:v>0.418682850739294</c:v>
                </c:pt>
                <c:pt idx="99">
                  <c:v>0.426576847748313</c:v>
                </c:pt>
                <c:pt idx="100">
                  <c:v>0.45660473359881</c:v>
                </c:pt>
                <c:pt idx="101">
                  <c:v>0.478368131648286</c:v>
                </c:pt>
                <c:pt idx="102">
                  <c:v>0.501586739197885</c:v>
                </c:pt>
                <c:pt idx="103">
                  <c:v>0.529606312951373</c:v>
                </c:pt>
                <c:pt idx="104">
                  <c:v>0.542989974133534</c:v>
                </c:pt>
                <c:pt idx="105">
                  <c:v>0.549823496947244</c:v>
                </c:pt>
              </c:numCache>
            </c:numRef>
          </c:val>
          <c:extLst xmlns:c16r2="http://schemas.microsoft.com/office/drawing/2015/06/chart">
            <c:ext xmlns:c16="http://schemas.microsoft.com/office/drawing/2014/chart" uri="{C3380CC4-5D6E-409C-BE32-E72D297353CC}">
              <c16:uniqueId val="{00000001-45A0-1943-A8D2-FC6FC75F8DC0}"/>
            </c:ext>
          </c:extLst>
        </c:ser>
        <c:ser>
          <c:idx val="2"/>
          <c:order val="2"/>
          <c:tx>
            <c:strRef>
              <c:f>DataFig1!$D$2</c:f>
              <c:strCache>
                <c:ptCount val="1"/>
                <c:pt idx="0">
                  <c:v>Equities</c:v>
                </c:pt>
              </c:strCache>
            </c:strRef>
          </c:tx>
          <c:spPr>
            <a:solidFill>
              <a:schemeClr val="bg1">
                <a:lumMod val="85000"/>
              </a:schemeClr>
            </a:solidFill>
            <a:ln w="12700">
              <a:solidFill>
                <a:schemeClr val="tx1"/>
              </a:solidFill>
            </a:ln>
          </c:spP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DataFig1!$D$3:$D$108</c:f>
              <c:numCache>
                <c:formatCode>0%</c:formatCode>
                <c:ptCount val="106"/>
                <c:pt idx="0">
                  <c:v>1.164294030145095</c:v>
                </c:pt>
                <c:pt idx="1">
                  <c:v>1.20138812795943</c:v>
                </c:pt>
                <c:pt idx="2">
                  <c:v>1.349450307852905</c:v>
                </c:pt>
                <c:pt idx="3">
                  <c:v>1.311943709477079</c:v>
                </c:pt>
                <c:pt idx="4">
                  <c:v>1.00651040749095</c:v>
                </c:pt>
                <c:pt idx="5">
                  <c:v>0.77699660594849</c:v>
                </c:pt>
                <c:pt idx="6">
                  <c:v>0.855561645392173</c:v>
                </c:pt>
                <c:pt idx="7">
                  <c:v>0.73024306074512</c:v>
                </c:pt>
                <c:pt idx="8">
                  <c:v>0.869100461642605</c:v>
                </c:pt>
                <c:pt idx="9">
                  <c:v>1.021175736558195</c:v>
                </c:pt>
                <c:pt idx="10">
                  <c:v>0.954346075950469</c:v>
                </c:pt>
                <c:pt idx="11">
                  <c:v>1.023403937129735</c:v>
                </c:pt>
                <c:pt idx="12">
                  <c:v>1.176453983586365</c:v>
                </c:pt>
                <c:pt idx="13">
                  <c:v>1.263388016504669</c:v>
                </c:pt>
                <c:pt idx="14">
                  <c:v>1.538415857722009</c:v>
                </c:pt>
                <c:pt idx="15">
                  <c:v>1.98322689177864</c:v>
                </c:pt>
                <c:pt idx="16">
                  <c:v>2.036847491313878</c:v>
                </c:pt>
                <c:pt idx="17">
                  <c:v>1.893395907434062</c:v>
                </c:pt>
                <c:pt idx="18">
                  <c:v>1.470908219877639</c:v>
                </c:pt>
                <c:pt idx="19">
                  <c:v>1.198947556870188</c:v>
                </c:pt>
                <c:pt idx="20">
                  <c:v>1.337025979264727</c:v>
                </c:pt>
                <c:pt idx="21">
                  <c:v>1.27126026574233</c:v>
                </c:pt>
                <c:pt idx="22">
                  <c:v>1.297908945856243</c:v>
                </c:pt>
                <c:pt idx="23">
                  <c:v>1.550049169232635</c:v>
                </c:pt>
                <c:pt idx="24">
                  <c:v>1.300395751404943</c:v>
                </c:pt>
                <c:pt idx="25">
                  <c:v>1.195316113752964</c:v>
                </c:pt>
                <c:pt idx="26">
                  <c:v>1.182623622372558</c:v>
                </c:pt>
                <c:pt idx="27">
                  <c:v>0.979815463676685</c:v>
                </c:pt>
                <c:pt idx="28">
                  <c:v>0.65221089691864</c:v>
                </c:pt>
                <c:pt idx="29">
                  <c:v>0.482568760682056</c:v>
                </c:pt>
                <c:pt idx="30">
                  <c:v>0.457071787909626</c:v>
                </c:pt>
                <c:pt idx="31">
                  <c:v>0.504726833984561</c:v>
                </c:pt>
                <c:pt idx="32">
                  <c:v>0.631519820637373</c:v>
                </c:pt>
                <c:pt idx="33">
                  <c:v>0.665184400041686</c:v>
                </c:pt>
                <c:pt idx="34">
                  <c:v>0.594170822094035</c:v>
                </c:pt>
                <c:pt idx="35">
                  <c:v>0.525365737009056</c:v>
                </c:pt>
                <c:pt idx="36">
                  <c:v>0.551472056133144</c:v>
                </c:pt>
                <c:pt idx="37">
                  <c:v>0.550186649807943</c:v>
                </c:pt>
                <c:pt idx="38">
                  <c:v>0.541551540253867</c:v>
                </c:pt>
                <c:pt idx="39">
                  <c:v>0.534904661886515</c:v>
                </c:pt>
                <c:pt idx="40">
                  <c:v>0.498205181596286</c:v>
                </c:pt>
                <c:pt idx="41">
                  <c:v>0.557993341021883</c:v>
                </c:pt>
                <c:pt idx="42">
                  <c:v>0.621822464271864</c:v>
                </c:pt>
                <c:pt idx="43">
                  <c:v>0.664335921834418</c:v>
                </c:pt>
                <c:pt idx="44">
                  <c:v>0.636651834136354</c:v>
                </c:pt>
                <c:pt idx="45">
                  <c:v>0.688223837957059</c:v>
                </c:pt>
                <c:pt idx="46">
                  <c:v>0.737702614414111</c:v>
                </c:pt>
                <c:pt idx="47">
                  <c:v>0.739944523753738</c:v>
                </c:pt>
                <c:pt idx="48">
                  <c:v>0.794349691652766</c:v>
                </c:pt>
                <c:pt idx="49">
                  <c:v>0.799017076782292</c:v>
                </c:pt>
                <c:pt idx="50">
                  <c:v>0.767154963751817</c:v>
                </c:pt>
                <c:pt idx="51">
                  <c:v>0.795799114938907</c:v>
                </c:pt>
                <c:pt idx="52">
                  <c:v>0.84088722803088</c:v>
                </c:pt>
                <c:pt idx="53">
                  <c:v>0.773923748300523</c:v>
                </c:pt>
                <c:pt idx="54">
                  <c:v>0.775600612012348</c:v>
                </c:pt>
                <c:pt idx="55">
                  <c:v>0.863568504007937</c:v>
                </c:pt>
                <c:pt idx="56">
                  <c:v>0.786351247044201</c:v>
                </c:pt>
                <c:pt idx="57">
                  <c:v>0.66186185126154</c:v>
                </c:pt>
                <c:pt idx="58">
                  <c:v>0.645830584972524</c:v>
                </c:pt>
                <c:pt idx="59">
                  <c:v>0.698964198790529</c:v>
                </c:pt>
                <c:pt idx="60">
                  <c:v>0.597628055396082</c:v>
                </c:pt>
                <c:pt idx="61">
                  <c:v>0.378305885933899</c:v>
                </c:pt>
                <c:pt idx="62">
                  <c:v>0.311171148380352</c:v>
                </c:pt>
                <c:pt idx="63">
                  <c:v>0.360647000303669</c:v>
                </c:pt>
                <c:pt idx="64">
                  <c:v>0.331885800359126</c:v>
                </c:pt>
                <c:pt idx="65">
                  <c:v>0.271552671760152</c:v>
                </c:pt>
                <c:pt idx="66">
                  <c:v>0.277569082799036</c:v>
                </c:pt>
                <c:pt idx="67">
                  <c:v>0.331607128493375</c:v>
                </c:pt>
                <c:pt idx="68">
                  <c:v>0.331959176569774</c:v>
                </c:pt>
                <c:pt idx="69">
                  <c:v>0.322616380874291</c:v>
                </c:pt>
                <c:pt idx="70">
                  <c:v>0.317730428185747</c:v>
                </c:pt>
                <c:pt idx="71">
                  <c:v>0.28180578538167</c:v>
                </c:pt>
                <c:pt idx="72">
                  <c:v>0.277953788088194</c:v>
                </c:pt>
                <c:pt idx="73">
                  <c:v>0.316815664463724</c:v>
                </c:pt>
                <c:pt idx="74">
                  <c:v>0.3216542673033</c:v>
                </c:pt>
                <c:pt idx="75">
                  <c:v>0.329104077197638</c:v>
                </c:pt>
                <c:pt idx="76">
                  <c:v>0.382467639704303</c:v>
                </c:pt>
                <c:pt idx="77">
                  <c:v>0.383464654150452</c:v>
                </c:pt>
                <c:pt idx="78">
                  <c:v>0.423073652864299</c:v>
                </c:pt>
                <c:pt idx="79">
                  <c:v>0.489712949616562</c:v>
                </c:pt>
                <c:pt idx="80">
                  <c:v>0.526099006433413</c:v>
                </c:pt>
                <c:pt idx="81">
                  <c:v>0.516715842732877</c:v>
                </c:pt>
                <c:pt idx="82">
                  <c:v>0.562951846031881</c:v>
                </c:pt>
                <c:pt idx="83">
                  <c:v>0.65222364536978</c:v>
                </c:pt>
                <c:pt idx="84">
                  <c:v>0.74496975904821</c:v>
                </c:pt>
                <c:pt idx="85">
                  <c:v>0.858498526309461</c:v>
                </c:pt>
                <c:pt idx="86">
                  <c:v>0.990227132236361</c:v>
                </c:pt>
                <c:pt idx="87">
                  <c:v>0.963640234556467</c:v>
                </c:pt>
                <c:pt idx="88">
                  <c:v>0.841406863560736</c:v>
                </c:pt>
                <c:pt idx="89">
                  <c:v>0.708746983752732</c:v>
                </c:pt>
                <c:pt idx="90">
                  <c:v>0.681184097654546</c:v>
                </c:pt>
                <c:pt idx="91">
                  <c:v>0.743438110918002</c:v>
                </c:pt>
                <c:pt idx="92">
                  <c:v>0.766140975611842</c:v>
                </c:pt>
                <c:pt idx="93">
                  <c:v>0.827608274522067</c:v>
                </c:pt>
                <c:pt idx="94">
                  <c:v>0.891193328441202</c:v>
                </c:pt>
                <c:pt idx="95">
                  <c:v>0.75232941343012</c:v>
                </c:pt>
                <c:pt idx="96">
                  <c:v>0.671148999998942</c:v>
                </c:pt>
                <c:pt idx="97">
                  <c:v>0.726057566620038</c:v>
                </c:pt>
                <c:pt idx="98">
                  <c:v>0.707481010268761</c:v>
                </c:pt>
                <c:pt idx="99">
                  <c:v>0.690428981429463</c:v>
                </c:pt>
                <c:pt idx="100">
                  <c:v>0.808156942405103</c:v>
                </c:pt>
                <c:pt idx="101">
                  <c:v>0.900927689764749</c:v>
                </c:pt>
                <c:pt idx="102">
                  <c:v>0.897258190688143</c:v>
                </c:pt>
                <c:pt idx="103">
                  <c:v>0.909545634080303</c:v>
                </c:pt>
                <c:pt idx="104">
                  <c:v>0.9927150060878</c:v>
                </c:pt>
                <c:pt idx="105">
                  <c:v>1.053478223152382</c:v>
                </c:pt>
              </c:numCache>
            </c:numRef>
          </c:val>
          <c:extLst xmlns:c16r2="http://schemas.microsoft.com/office/drawing/2015/06/chart">
            <c:ext xmlns:c16="http://schemas.microsoft.com/office/drawing/2014/chart" uri="{C3380CC4-5D6E-409C-BE32-E72D297353CC}">
              <c16:uniqueId val="{00000002-45A0-1943-A8D2-FC6FC75F8DC0}"/>
            </c:ext>
          </c:extLst>
        </c:ser>
        <c:ser>
          <c:idx val="4"/>
          <c:order val="3"/>
          <c:tx>
            <c:strRef>
              <c:f>DataFig1!$E$2</c:f>
              <c:strCache>
                <c:ptCount val="1"/>
                <c:pt idx="0">
                  <c:v>Currency, deposits and bonds</c:v>
                </c:pt>
              </c:strCache>
            </c:strRef>
          </c:tx>
          <c:spPr>
            <a:pattFill prst="pct10">
              <a:fgClr>
                <a:schemeClr val="tx1"/>
              </a:fgClr>
              <a:bgClr>
                <a:prstClr val="white"/>
              </a:bgClr>
            </a:pattFill>
            <a:ln w="12700">
              <a:solidFill>
                <a:schemeClr val="tx1"/>
              </a:solidFill>
            </a:ln>
          </c:spP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DataFig1!$E$3:$E$108</c:f>
              <c:numCache>
                <c:formatCode>0%</c:formatCode>
                <c:ptCount val="106"/>
                <c:pt idx="0">
                  <c:v>0.759119442235925</c:v>
                </c:pt>
                <c:pt idx="1">
                  <c:v>0.905074082177127</c:v>
                </c:pt>
                <c:pt idx="2">
                  <c:v>0.96115013741188</c:v>
                </c:pt>
                <c:pt idx="3">
                  <c:v>0.856957781216263</c:v>
                </c:pt>
                <c:pt idx="4">
                  <c:v>0.793372042327846</c:v>
                </c:pt>
                <c:pt idx="5">
                  <c:v>0.740531390842431</c:v>
                </c:pt>
                <c:pt idx="6">
                  <c:v>0.779877988582965</c:v>
                </c:pt>
                <c:pt idx="7">
                  <c:v>0.729039880965284</c:v>
                </c:pt>
                <c:pt idx="8">
                  <c:v>0.955075990371514</c:v>
                </c:pt>
                <c:pt idx="9">
                  <c:v>0.997564802416742</c:v>
                </c:pt>
                <c:pt idx="10">
                  <c:v>0.879082178529272</c:v>
                </c:pt>
                <c:pt idx="11">
                  <c:v>0.890099243568667</c:v>
                </c:pt>
                <c:pt idx="12">
                  <c:v>0.876059548134436</c:v>
                </c:pt>
                <c:pt idx="13">
                  <c:v>0.845604828547984</c:v>
                </c:pt>
                <c:pt idx="14">
                  <c:v>0.8949175632114</c:v>
                </c:pt>
                <c:pt idx="15">
                  <c:v>0.926557472217309</c:v>
                </c:pt>
                <c:pt idx="16">
                  <c:v>0.89180647105018</c:v>
                </c:pt>
                <c:pt idx="17">
                  <c:v>0.997059846085768</c:v>
                </c:pt>
                <c:pt idx="18">
                  <c:v>1.175121272562086</c:v>
                </c:pt>
                <c:pt idx="19">
                  <c:v>1.502450976336183</c:v>
                </c:pt>
                <c:pt idx="20">
                  <c:v>1.609949450460732</c:v>
                </c:pt>
                <c:pt idx="21">
                  <c:v>1.378550361991297</c:v>
                </c:pt>
                <c:pt idx="22">
                  <c:v>1.23337597882175</c:v>
                </c:pt>
                <c:pt idx="23">
                  <c:v>1.144450664358572</c:v>
                </c:pt>
                <c:pt idx="24">
                  <c:v>1.010971103348483</c:v>
                </c:pt>
                <c:pt idx="25">
                  <c:v>1.061197821068882</c:v>
                </c:pt>
                <c:pt idx="26">
                  <c:v>0.996571694156827</c:v>
                </c:pt>
                <c:pt idx="27">
                  <c:v>0.937267581329707</c:v>
                </c:pt>
                <c:pt idx="28">
                  <c:v>0.807479176140529</c:v>
                </c:pt>
                <c:pt idx="29">
                  <c:v>0.714237617112491</c:v>
                </c:pt>
                <c:pt idx="30">
                  <c:v>0.693903770369919</c:v>
                </c:pt>
                <c:pt idx="31">
                  <c:v>0.766154253456195</c:v>
                </c:pt>
                <c:pt idx="32">
                  <c:v>0.880620686537287</c:v>
                </c:pt>
                <c:pt idx="33">
                  <c:v>0.929356232271389</c:v>
                </c:pt>
                <c:pt idx="34">
                  <c:v>0.880764654620537</c:v>
                </c:pt>
                <c:pt idx="35">
                  <c:v>0.787972196157764</c:v>
                </c:pt>
                <c:pt idx="36">
                  <c:v>0.799733607460385</c:v>
                </c:pt>
                <c:pt idx="37">
                  <c:v>0.719190035408694</c:v>
                </c:pt>
                <c:pt idx="38">
                  <c:v>0.639971599168949</c:v>
                </c:pt>
                <c:pt idx="39">
                  <c:v>0.635634699587161</c:v>
                </c:pt>
                <c:pt idx="40">
                  <c:v>0.634538577156062</c:v>
                </c:pt>
                <c:pt idx="41">
                  <c:v>0.663022560477539</c:v>
                </c:pt>
                <c:pt idx="42">
                  <c:v>0.628918933410202</c:v>
                </c:pt>
                <c:pt idx="43">
                  <c:v>0.621701218536497</c:v>
                </c:pt>
                <c:pt idx="44">
                  <c:v>0.629423850845668</c:v>
                </c:pt>
                <c:pt idx="45">
                  <c:v>0.663710058658637</c:v>
                </c:pt>
                <c:pt idx="46">
                  <c:v>0.641658813345689</c:v>
                </c:pt>
                <c:pt idx="47">
                  <c:v>0.645317601891199</c:v>
                </c:pt>
                <c:pt idx="48">
                  <c:v>0.656803382127219</c:v>
                </c:pt>
                <c:pt idx="49">
                  <c:v>0.647335229396699</c:v>
                </c:pt>
                <c:pt idx="50">
                  <c:v>0.649695589227804</c:v>
                </c:pt>
                <c:pt idx="51">
                  <c:v>0.64231574334585</c:v>
                </c:pt>
                <c:pt idx="52">
                  <c:v>0.631908805746824</c:v>
                </c:pt>
                <c:pt idx="53">
                  <c:v>0.620778218275891</c:v>
                </c:pt>
                <c:pt idx="54">
                  <c:v>0.630362701280851</c:v>
                </c:pt>
                <c:pt idx="55">
                  <c:v>0.620892249493678</c:v>
                </c:pt>
                <c:pt idx="56">
                  <c:v>0.611198759861664</c:v>
                </c:pt>
                <c:pt idx="57">
                  <c:v>0.625487093629003</c:v>
                </c:pt>
                <c:pt idx="58">
                  <c:v>0.631560101029981</c:v>
                </c:pt>
                <c:pt idx="59">
                  <c:v>0.626150200431431</c:v>
                </c:pt>
                <c:pt idx="60">
                  <c:v>0.610683278373421</c:v>
                </c:pt>
                <c:pt idx="61">
                  <c:v>0.622212577104296</c:v>
                </c:pt>
                <c:pt idx="62">
                  <c:v>0.640019984506885</c:v>
                </c:pt>
                <c:pt idx="63">
                  <c:v>0.634148198961305</c:v>
                </c:pt>
                <c:pt idx="64">
                  <c:v>0.622503893314555</c:v>
                </c:pt>
                <c:pt idx="65">
                  <c:v>0.601047297263206</c:v>
                </c:pt>
                <c:pt idx="66">
                  <c:v>0.592456871442438</c:v>
                </c:pt>
                <c:pt idx="67">
                  <c:v>0.60978438611169</c:v>
                </c:pt>
                <c:pt idx="68">
                  <c:v>0.599932112319221</c:v>
                </c:pt>
                <c:pt idx="69">
                  <c:v>0.637502063128207</c:v>
                </c:pt>
                <c:pt idx="70">
                  <c:v>0.669814031229431</c:v>
                </c:pt>
                <c:pt idx="71">
                  <c:v>0.665747562848385</c:v>
                </c:pt>
                <c:pt idx="72">
                  <c:v>0.686098621723757</c:v>
                </c:pt>
                <c:pt idx="73">
                  <c:v>0.727668125877672</c:v>
                </c:pt>
                <c:pt idx="74">
                  <c:v>0.754438993165011</c:v>
                </c:pt>
                <c:pt idx="75">
                  <c:v>0.758694367351896</c:v>
                </c:pt>
                <c:pt idx="76">
                  <c:v>0.75458849769452</c:v>
                </c:pt>
                <c:pt idx="77">
                  <c:v>0.751080785528252</c:v>
                </c:pt>
                <c:pt idx="78">
                  <c:v>0.764420060362344</c:v>
                </c:pt>
                <c:pt idx="79">
                  <c:v>0.732177645839679</c:v>
                </c:pt>
                <c:pt idx="80">
                  <c:v>0.704597455620205</c:v>
                </c:pt>
                <c:pt idx="81">
                  <c:v>0.673987388641378</c:v>
                </c:pt>
                <c:pt idx="82">
                  <c:v>0.636504486583663</c:v>
                </c:pt>
                <c:pt idx="83">
                  <c:v>0.592495478133212</c:v>
                </c:pt>
                <c:pt idx="84">
                  <c:v>0.553744641160327</c:v>
                </c:pt>
                <c:pt idx="85">
                  <c:v>0.516525233924615</c:v>
                </c:pt>
                <c:pt idx="86">
                  <c:v>0.495705492404843</c:v>
                </c:pt>
                <c:pt idx="87">
                  <c:v>0.46288706116734</c:v>
                </c:pt>
                <c:pt idx="88">
                  <c:v>0.450872107433944</c:v>
                </c:pt>
                <c:pt idx="89">
                  <c:v>0.454620248470614</c:v>
                </c:pt>
                <c:pt idx="90">
                  <c:v>0.461716040844967</c:v>
                </c:pt>
                <c:pt idx="91">
                  <c:v>0.509933372525296</c:v>
                </c:pt>
                <c:pt idx="92">
                  <c:v>0.562047365452386</c:v>
                </c:pt>
                <c:pt idx="93">
                  <c:v>0.565213446246175</c:v>
                </c:pt>
                <c:pt idx="94">
                  <c:v>0.597733213133919</c:v>
                </c:pt>
                <c:pt idx="95">
                  <c:v>0.692878569222937</c:v>
                </c:pt>
                <c:pt idx="96">
                  <c:v>0.769821259974981</c:v>
                </c:pt>
                <c:pt idx="97">
                  <c:v>0.719704863285499</c:v>
                </c:pt>
                <c:pt idx="98">
                  <c:v>0.691979248353157</c:v>
                </c:pt>
                <c:pt idx="99">
                  <c:v>0.670838486163236</c:v>
                </c:pt>
                <c:pt idx="100">
                  <c:v>0.671460486199201</c:v>
                </c:pt>
                <c:pt idx="101">
                  <c:v>0.651612925219977</c:v>
                </c:pt>
                <c:pt idx="102">
                  <c:v>0.652639871472001</c:v>
                </c:pt>
                <c:pt idx="103">
                  <c:v>0.674294155558935</c:v>
                </c:pt>
                <c:pt idx="104">
                  <c:v>0.656150149980583</c:v>
                </c:pt>
                <c:pt idx="105">
                  <c:v>0.643156920651291</c:v>
                </c:pt>
              </c:numCache>
            </c:numRef>
          </c:val>
          <c:extLst xmlns:c16r2="http://schemas.microsoft.com/office/drawing/2015/06/chart">
            <c:ext xmlns:c16="http://schemas.microsoft.com/office/drawing/2014/chart" uri="{C3380CC4-5D6E-409C-BE32-E72D297353CC}">
              <c16:uniqueId val="{00000003-45A0-1943-A8D2-FC6FC75F8DC0}"/>
            </c:ext>
          </c:extLst>
        </c:ser>
        <c:ser>
          <c:idx val="6"/>
          <c:order val="4"/>
          <c:tx>
            <c:strRef>
              <c:f>DataFig1!$F$2</c:f>
              <c:strCache>
                <c:ptCount val="1"/>
                <c:pt idx="0">
                  <c:v>Pensions</c:v>
                </c:pt>
              </c:strCache>
            </c:strRef>
          </c:tx>
          <c:spPr>
            <a:solidFill>
              <a:schemeClr val="bg1"/>
            </a:solidFill>
            <a:ln w="12700">
              <a:solidFill>
                <a:schemeClr val="tx1"/>
              </a:solidFill>
            </a:ln>
          </c:spP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DataFig1!$F$3:$F$108</c:f>
              <c:numCache>
                <c:formatCode>0%</c:formatCode>
                <c:ptCount val="106"/>
                <c:pt idx="0">
                  <c:v>0.116934813404133</c:v>
                </c:pt>
                <c:pt idx="1">
                  <c:v>0.138906553956706</c:v>
                </c:pt>
                <c:pt idx="2">
                  <c:v>0.143915065466466</c:v>
                </c:pt>
                <c:pt idx="3">
                  <c:v>0.124268897111807</c:v>
                </c:pt>
                <c:pt idx="4">
                  <c:v>0.112720395163016</c:v>
                </c:pt>
                <c:pt idx="5">
                  <c:v>0.0983820973059647</c:v>
                </c:pt>
                <c:pt idx="6">
                  <c:v>0.0955296554624804</c:v>
                </c:pt>
                <c:pt idx="7">
                  <c:v>0.0883248046557813</c:v>
                </c:pt>
                <c:pt idx="8">
                  <c:v>0.117328432013107</c:v>
                </c:pt>
                <c:pt idx="9">
                  <c:v>0.121529240183297</c:v>
                </c:pt>
                <c:pt idx="10">
                  <c:v>0.114621105029072</c:v>
                </c:pt>
                <c:pt idx="11">
                  <c:v>0.130935253976766</c:v>
                </c:pt>
                <c:pt idx="12">
                  <c:v>0.140676160696796</c:v>
                </c:pt>
                <c:pt idx="13">
                  <c:v>0.146768309568089</c:v>
                </c:pt>
                <c:pt idx="14">
                  <c:v>0.165142942220674</c:v>
                </c:pt>
                <c:pt idx="15">
                  <c:v>0.177219844260174</c:v>
                </c:pt>
                <c:pt idx="16">
                  <c:v>0.179902015180641</c:v>
                </c:pt>
                <c:pt idx="17">
                  <c:v>0.218228843191006</c:v>
                </c:pt>
                <c:pt idx="18">
                  <c:v>0.283290436837182</c:v>
                </c:pt>
                <c:pt idx="19">
                  <c:v>0.393899797937913</c:v>
                </c:pt>
                <c:pt idx="20">
                  <c:v>0.43389698056849</c:v>
                </c:pt>
                <c:pt idx="21">
                  <c:v>0.388506958881654</c:v>
                </c:pt>
                <c:pt idx="22">
                  <c:v>0.368374886096676</c:v>
                </c:pt>
                <c:pt idx="23">
                  <c:v>0.349213354543175</c:v>
                </c:pt>
                <c:pt idx="24">
                  <c:v>0.335000044807616</c:v>
                </c:pt>
                <c:pt idx="25">
                  <c:v>0.387194988183312</c:v>
                </c:pt>
                <c:pt idx="26">
                  <c:v>0.383560450789772</c:v>
                </c:pt>
                <c:pt idx="27">
                  <c:v>0.37216970152425</c:v>
                </c:pt>
                <c:pt idx="28">
                  <c:v>0.316893934924488</c:v>
                </c:pt>
                <c:pt idx="29">
                  <c:v>0.264529018785208</c:v>
                </c:pt>
                <c:pt idx="30">
                  <c:v>0.231943858567849</c:v>
                </c:pt>
                <c:pt idx="31">
                  <c:v>0.231664710565869</c:v>
                </c:pt>
                <c:pt idx="32">
                  <c:v>0.24665016477773</c:v>
                </c:pt>
                <c:pt idx="33">
                  <c:v>0.268816082359488</c:v>
                </c:pt>
                <c:pt idx="34">
                  <c:v>0.271000672021505</c:v>
                </c:pt>
                <c:pt idx="35">
                  <c:v>0.263591029573329</c:v>
                </c:pt>
                <c:pt idx="36">
                  <c:v>0.291462788922399</c:v>
                </c:pt>
                <c:pt idx="37">
                  <c:v>0.282880301262889</c:v>
                </c:pt>
                <c:pt idx="38">
                  <c:v>0.264601672105995</c:v>
                </c:pt>
                <c:pt idx="39">
                  <c:v>0.273988396766795</c:v>
                </c:pt>
                <c:pt idx="40">
                  <c:v>0.285445677590479</c:v>
                </c:pt>
                <c:pt idx="41">
                  <c:v>0.30888222391594</c:v>
                </c:pt>
                <c:pt idx="42">
                  <c:v>0.307008909383241</c:v>
                </c:pt>
                <c:pt idx="43">
                  <c:v>0.315186335947127</c:v>
                </c:pt>
                <c:pt idx="44">
                  <c:v>0.323770942245754</c:v>
                </c:pt>
                <c:pt idx="45">
                  <c:v>0.348817366834935</c:v>
                </c:pt>
                <c:pt idx="46">
                  <c:v>0.349268921080968</c:v>
                </c:pt>
                <c:pt idx="47">
                  <c:v>0.361284947347979</c:v>
                </c:pt>
                <c:pt idx="48">
                  <c:v>0.377887871945811</c:v>
                </c:pt>
                <c:pt idx="49">
                  <c:v>0.376417036083971</c:v>
                </c:pt>
                <c:pt idx="50">
                  <c:v>0.380920375394869</c:v>
                </c:pt>
                <c:pt idx="51">
                  <c:v>0.387471995255667</c:v>
                </c:pt>
                <c:pt idx="52">
                  <c:v>0.389862769592255</c:v>
                </c:pt>
                <c:pt idx="53">
                  <c:v>0.383604699093157</c:v>
                </c:pt>
                <c:pt idx="54">
                  <c:v>0.391737876712238</c:v>
                </c:pt>
                <c:pt idx="55">
                  <c:v>0.391572628386492</c:v>
                </c:pt>
                <c:pt idx="56">
                  <c:v>0.387482738905254</c:v>
                </c:pt>
                <c:pt idx="57">
                  <c:v>0.395053662740714</c:v>
                </c:pt>
                <c:pt idx="58">
                  <c:v>0.401868439971953</c:v>
                </c:pt>
                <c:pt idx="59">
                  <c:v>0.412593412404488</c:v>
                </c:pt>
                <c:pt idx="60">
                  <c:v>0.400176752462764</c:v>
                </c:pt>
                <c:pt idx="61">
                  <c:v>0.384582819310951</c:v>
                </c:pt>
                <c:pt idx="62">
                  <c:v>0.401613853539524</c:v>
                </c:pt>
                <c:pt idx="63">
                  <c:v>0.418778667978978</c:v>
                </c:pt>
                <c:pt idx="64">
                  <c:v>0.415535686397001</c:v>
                </c:pt>
                <c:pt idx="65">
                  <c:v>0.412426254325366</c:v>
                </c:pt>
                <c:pt idx="66">
                  <c:v>0.425958378285969</c:v>
                </c:pt>
                <c:pt idx="67">
                  <c:v>0.456457904801282</c:v>
                </c:pt>
                <c:pt idx="68">
                  <c:v>0.463868179294843</c:v>
                </c:pt>
                <c:pt idx="69">
                  <c:v>0.514646757575629</c:v>
                </c:pt>
                <c:pt idx="70">
                  <c:v>0.568516440032836</c:v>
                </c:pt>
                <c:pt idx="71">
                  <c:v>0.580552649074798</c:v>
                </c:pt>
                <c:pt idx="72">
                  <c:v>0.638088102898797</c:v>
                </c:pt>
                <c:pt idx="73">
                  <c:v>0.716802392958938</c:v>
                </c:pt>
                <c:pt idx="74">
                  <c:v>0.744636748190127</c:v>
                </c:pt>
                <c:pt idx="75">
                  <c:v>0.748182975385075</c:v>
                </c:pt>
                <c:pt idx="76">
                  <c:v>0.792536917105521</c:v>
                </c:pt>
                <c:pt idx="77">
                  <c:v>0.831632214472215</c:v>
                </c:pt>
                <c:pt idx="78">
                  <c:v>0.897686508177783</c:v>
                </c:pt>
                <c:pt idx="79">
                  <c:v>0.94791628616473</c:v>
                </c:pt>
                <c:pt idx="80">
                  <c:v>0.997277963739573</c:v>
                </c:pt>
                <c:pt idx="81">
                  <c:v>1.015382171063434</c:v>
                </c:pt>
                <c:pt idx="82">
                  <c:v>1.07524119268913</c:v>
                </c:pt>
                <c:pt idx="83">
                  <c:v>1.157598754111722</c:v>
                </c:pt>
                <c:pt idx="84">
                  <c:v>1.232202004831874</c:v>
                </c:pt>
                <c:pt idx="85">
                  <c:v>1.326022723003591</c:v>
                </c:pt>
                <c:pt idx="86">
                  <c:v>1.430822305944043</c:v>
                </c:pt>
                <c:pt idx="87">
                  <c:v>1.420334349491785</c:v>
                </c:pt>
                <c:pt idx="88">
                  <c:v>1.35069825681853</c:v>
                </c:pt>
                <c:pt idx="89">
                  <c:v>1.261013265789376</c:v>
                </c:pt>
                <c:pt idx="90">
                  <c:v>1.275807578042537</c:v>
                </c:pt>
                <c:pt idx="91">
                  <c:v>1.352660443100287</c:v>
                </c:pt>
                <c:pt idx="92">
                  <c:v>1.36981205551119</c:v>
                </c:pt>
                <c:pt idx="93">
                  <c:v>1.394731071892812</c:v>
                </c:pt>
                <c:pt idx="94">
                  <c:v>1.481863622276525</c:v>
                </c:pt>
                <c:pt idx="95">
                  <c:v>1.380333545355418</c:v>
                </c:pt>
                <c:pt idx="96">
                  <c:v>1.35573688110448</c:v>
                </c:pt>
                <c:pt idx="97">
                  <c:v>1.440949692245723</c:v>
                </c:pt>
                <c:pt idx="98">
                  <c:v>1.449581748172708</c:v>
                </c:pt>
                <c:pt idx="99">
                  <c:v>1.448307922400371</c:v>
                </c:pt>
                <c:pt idx="100">
                  <c:v>1.570415766336338</c:v>
                </c:pt>
                <c:pt idx="101">
                  <c:v>1.62797817974782</c:v>
                </c:pt>
                <c:pt idx="102">
                  <c:v>1.615279879987305</c:v>
                </c:pt>
                <c:pt idx="103">
                  <c:v>1.634880184679882</c:v>
                </c:pt>
                <c:pt idx="104">
                  <c:v>1.698421460465224</c:v>
                </c:pt>
                <c:pt idx="105">
                  <c:v>1.751039230573887</c:v>
                </c:pt>
              </c:numCache>
            </c:numRef>
          </c:val>
          <c:extLst xmlns:c16r2="http://schemas.microsoft.com/office/drawing/2015/06/chart">
            <c:ext xmlns:c16="http://schemas.microsoft.com/office/drawing/2014/chart" uri="{C3380CC4-5D6E-409C-BE32-E72D297353CC}">
              <c16:uniqueId val="{00000004-45A0-1943-A8D2-FC6FC75F8DC0}"/>
            </c:ext>
          </c:extLst>
        </c:ser>
        <c:dLbls>
          <c:showLegendKey val="0"/>
          <c:showVal val="0"/>
          <c:showCatName val="0"/>
          <c:showSerName val="0"/>
          <c:showPercent val="0"/>
          <c:showBubbleSize val="0"/>
        </c:dLbls>
        <c:axId val="-2044225288"/>
        <c:axId val="-2044222024"/>
      </c:areaChart>
      <c:catAx>
        <c:axId val="-2044225288"/>
        <c:scaling>
          <c:orientation val="minMax"/>
        </c:scaling>
        <c:delete val="0"/>
        <c:axPos val="b"/>
        <c:majorGridlines>
          <c:spPr>
            <a:ln>
              <a:solidFill>
                <a:schemeClr val="bg1">
                  <a:lumMod val="75000"/>
                </a:schemeClr>
              </a:solidFill>
            </a:ln>
          </c:spPr>
        </c:majorGridlines>
        <c:numFmt formatCode="General" sourceLinked="1"/>
        <c:majorTickMark val="none"/>
        <c:minorTickMark val="none"/>
        <c:tickLblPos val="nextTo"/>
        <c:txPr>
          <a:bodyPr rot="-5400000" vert="horz"/>
          <a:lstStyle/>
          <a:p>
            <a:pPr>
              <a:defRPr sz="1600"/>
            </a:pPr>
            <a:endParaRPr lang="en-US"/>
          </a:p>
        </c:txPr>
        <c:crossAx val="-2044222024"/>
        <c:crosses val="autoZero"/>
        <c:auto val="1"/>
        <c:lblAlgn val="ctr"/>
        <c:lblOffset val="100"/>
        <c:tickLblSkip val="5"/>
        <c:tickMarkSkip val="5"/>
        <c:noMultiLvlLbl val="0"/>
      </c:catAx>
      <c:valAx>
        <c:axId val="-2044222024"/>
        <c:scaling>
          <c:orientation val="minMax"/>
          <c:max val="5.5"/>
          <c:min val="0.0"/>
        </c:scaling>
        <c:delete val="0"/>
        <c:axPos val="l"/>
        <c:majorGridlines>
          <c:spPr>
            <a:ln>
              <a:solidFill>
                <a:schemeClr val="bg1">
                  <a:lumMod val="75000"/>
                </a:schemeClr>
              </a:solidFill>
              <a:prstDash val="solid"/>
            </a:ln>
          </c:spPr>
        </c:majorGridlines>
        <c:title>
          <c:tx>
            <c:rich>
              <a:bodyPr rot="-5400000" vert="horz"/>
              <a:lstStyle/>
              <a:p>
                <a:pPr>
                  <a:defRPr sz="1600" b="0"/>
                </a:pPr>
                <a:r>
                  <a:rPr lang="fr-FR" sz="1600" b="0"/>
                  <a:t>%  of national income</a:t>
                </a:r>
              </a:p>
            </c:rich>
          </c:tx>
          <c:layout>
            <c:manualLayout>
              <c:xMode val="edge"/>
              <c:yMode val="edge"/>
              <c:x val="0.000276079283193049"/>
              <c:y val="0.334804752912673"/>
            </c:manualLayout>
          </c:layout>
          <c:overlay val="0"/>
        </c:title>
        <c:numFmt formatCode="0%" sourceLinked="1"/>
        <c:majorTickMark val="none"/>
        <c:minorTickMark val="none"/>
        <c:tickLblPos val="nextTo"/>
        <c:txPr>
          <a:bodyPr/>
          <a:lstStyle/>
          <a:p>
            <a:pPr>
              <a:defRPr sz="1600"/>
            </a:pPr>
            <a:endParaRPr lang="en-US"/>
          </a:p>
        </c:txPr>
        <c:crossAx val="-2044225288"/>
        <c:crosses val="autoZero"/>
        <c:crossBetween val="midCat"/>
      </c:valAx>
    </c:plotArea>
    <c:plotVisOnly val="1"/>
    <c:dispBlanksAs val="zero"/>
    <c:showDLblsOverMax val="0"/>
  </c:chart>
  <c:spPr>
    <a:ln>
      <a:noFill/>
    </a:ln>
  </c:spPr>
  <c:txPr>
    <a:bodyPr/>
    <a:lstStyle/>
    <a:p>
      <a:pPr>
        <a:defRPr>
          <a:latin typeface="Arial"/>
          <a:cs typeface="Arial"/>
        </a:defRPr>
      </a:pPr>
      <a:endParaRPr lang="en-US"/>
    </a:p>
  </c:txPr>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2000"/>
            </a:pPr>
            <a:r>
              <a:rPr lang="fr-FR" sz="2000" b="1" i="0" baseline="0">
                <a:effectLst/>
              </a:rPr>
              <a:t>Top 0.1% Wealth Share Estimates</a:t>
            </a:r>
            <a:endParaRPr lang="fr-FR" sz="2000">
              <a:effectLst/>
            </a:endParaRPr>
          </a:p>
        </c:rich>
      </c:tx>
      <c:layout>
        <c:manualLayout>
          <c:xMode val="edge"/>
          <c:yMode val="edge"/>
          <c:x val="0.299104968775455"/>
          <c:y val="0.00452524316813339"/>
        </c:manualLayout>
      </c:layout>
      <c:overlay val="0"/>
    </c:title>
    <c:autoTitleDeleted val="0"/>
    <c:plotArea>
      <c:layout>
        <c:manualLayout>
          <c:layoutTarget val="inner"/>
          <c:xMode val="edge"/>
          <c:yMode val="edge"/>
          <c:x val="0.111763127884876"/>
          <c:y val="0.071719278868422"/>
          <c:w val="0.8633940809123"/>
          <c:h val="0.741176470588235"/>
        </c:manualLayout>
      </c:layout>
      <c:lineChart>
        <c:grouping val="standard"/>
        <c:varyColors val="0"/>
        <c:ser>
          <c:idx val="3"/>
          <c:order val="0"/>
          <c:tx>
            <c:strRef>
              <c:f>DataFig2!$F$2</c:f>
              <c:strCache>
                <c:ptCount val="1"/>
                <c:pt idx="0">
                  <c:v>Estate multiplier (raw)</c:v>
                </c:pt>
              </c:strCache>
            </c:strRef>
          </c:tx>
          <c:spPr>
            <a:ln w="19050">
              <a:solidFill>
                <a:srgbClr val="3366FF"/>
              </a:solidFill>
            </a:ln>
          </c:spPr>
          <c:marker>
            <c:symbol val="triangle"/>
            <c:size val="8"/>
            <c:spPr>
              <a:solidFill>
                <a:sysClr val="window" lastClr="FFFFFF"/>
              </a:solidFill>
              <a:ln>
                <a:solidFill>
                  <a:srgbClr val="3366FF"/>
                </a:solidFill>
              </a:ln>
            </c:spPr>
          </c:marker>
          <c:val>
            <c:numRef>
              <c:f>DataFig2!$J$3:$J$106</c:f>
              <c:numCache>
                <c:formatCode>0.0%</c:formatCode>
                <c:ptCount val="104"/>
                <c:pt idx="3">
                  <c:v>0.211828213731906</c:v>
                </c:pt>
                <c:pt idx="4">
                  <c:v>0.194753559477834</c:v>
                </c:pt>
                <c:pt idx="5">
                  <c:v>0.202608549876594</c:v>
                </c:pt>
                <c:pt idx="6">
                  <c:v>0.226637590543455</c:v>
                </c:pt>
                <c:pt idx="7">
                  <c:v>0.206816076400516</c:v>
                </c:pt>
                <c:pt idx="8">
                  <c:v>0.177606230450709</c:v>
                </c:pt>
                <c:pt idx="9">
                  <c:v>0.177475878583922</c:v>
                </c:pt>
                <c:pt idx="10">
                  <c:v>0.180351040136767</c:v>
                </c:pt>
                <c:pt idx="11">
                  <c:v>0.192171273461603</c:v>
                </c:pt>
                <c:pt idx="12">
                  <c:v>0.186568469122507</c:v>
                </c:pt>
                <c:pt idx="13">
                  <c:v>0.186030171755319</c:v>
                </c:pt>
                <c:pt idx="14">
                  <c:v>0.214968405755468</c:v>
                </c:pt>
                <c:pt idx="15">
                  <c:v>0.198966057481835</c:v>
                </c:pt>
                <c:pt idx="16">
                  <c:v>0.210006946179018</c:v>
                </c:pt>
                <c:pt idx="17">
                  <c:v>0.231270257297314</c:v>
                </c:pt>
                <c:pt idx="18">
                  <c:v>0.190102776534086</c:v>
                </c:pt>
                <c:pt idx="19">
                  <c:v>0.148210199257256</c:v>
                </c:pt>
                <c:pt idx="20">
                  <c:v>0.164081415226019</c:v>
                </c:pt>
                <c:pt idx="21">
                  <c:v>0.150652660941099</c:v>
                </c:pt>
                <c:pt idx="22">
                  <c:v>0.1512186594238</c:v>
                </c:pt>
                <c:pt idx="23">
                  <c:v>0.168058709622747</c:v>
                </c:pt>
                <c:pt idx="24">
                  <c:v>0.143513688219004</c:v>
                </c:pt>
                <c:pt idx="25">
                  <c:v>0.142711367558385</c:v>
                </c:pt>
                <c:pt idx="26">
                  <c:v>0.13319467663677</c:v>
                </c:pt>
                <c:pt idx="27">
                  <c:v>0.125489115661798</c:v>
                </c:pt>
                <c:pt idx="28">
                  <c:v>0.124757318059751</c:v>
                </c:pt>
                <c:pt idx="29">
                  <c:v>0.114353297082401</c:v>
                </c:pt>
                <c:pt idx="30">
                  <c:v>0.110972463722351</c:v>
                </c:pt>
                <c:pt idx="31">
                  <c:v>0.11561453859147</c:v>
                </c:pt>
                <c:pt idx="32">
                  <c:v>0.107045317591494</c:v>
                </c:pt>
                <c:pt idx="33">
                  <c:v>0.104506843920342</c:v>
                </c:pt>
                <c:pt idx="34">
                  <c:v>0.104155033507477</c:v>
                </c:pt>
                <c:pt idx="35">
                  <c:v>0.0958941952198248</c:v>
                </c:pt>
                <c:pt idx="36">
                  <c:v>0.0916758206395208</c:v>
                </c:pt>
                <c:pt idx="37">
                  <c:v>0.0937183350552021</c:v>
                </c:pt>
                <c:pt idx="40">
                  <c:v>0.0989134996114583</c:v>
                </c:pt>
                <c:pt idx="41">
                  <c:v>0.0975887297893288</c:v>
                </c:pt>
                <c:pt idx="43">
                  <c:v>0.106667743685838</c:v>
                </c:pt>
                <c:pt idx="45">
                  <c:v>0.10256176761656</c:v>
                </c:pt>
                <c:pt idx="47">
                  <c:v>0.107314751393889</c:v>
                </c:pt>
                <c:pt idx="49">
                  <c:v>0.105092393201278</c:v>
                </c:pt>
                <c:pt idx="52">
                  <c:v>0.111381626378244</c:v>
                </c:pt>
                <c:pt idx="56">
                  <c:v>0.101348159232144</c:v>
                </c:pt>
                <c:pt idx="59">
                  <c:v>0.100376843862195</c:v>
                </c:pt>
                <c:pt idx="63">
                  <c:v>0.0772329265161306</c:v>
                </c:pt>
                <c:pt idx="68">
                  <c:v>0.0777267868305527</c:v>
                </c:pt>
                <c:pt idx="69">
                  <c:v>0.0783018193008126</c:v>
                </c:pt>
                <c:pt idx="70">
                  <c:v>0.0912330389696167</c:v>
                </c:pt>
                <c:pt idx="71">
                  <c:v>0.0935264382387846</c:v>
                </c:pt>
                <c:pt idx="72">
                  <c:v>0.105103938665947</c:v>
                </c:pt>
                <c:pt idx="73">
                  <c:v>0.1078255760765</c:v>
                </c:pt>
                <c:pt idx="74">
                  <c:v>0.105153673730546</c:v>
                </c:pt>
                <c:pt idx="75">
                  <c:v>0.106437426227346</c:v>
                </c:pt>
                <c:pt idx="76">
                  <c:v>0.112861808506153</c:v>
                </c:pt>
                <c:pt idx="77">
                  <c:v>0.107688998411814</c:v>
                </c:pt>
                <c:pt idx="78">
                  <c:v>0.111903847484979</c:v>
                </c:pt>
                <c:pt idx="79">
                  <c:v>0.112951677928232</c:v>
                </c:pt>
                <c:pt idx="80">
                  <c:v>0.111082788049762</c:v>
                </c:pt>
                <c:pt idx="81">
                  <c:v>0.116530281330538</c:v>
                </c:pt>
                <c:pt idx="82">
                  <c:v>0.122045692694426</c:v>
                </c:pt>
                <c:pt idx="83">
                  <c:v>0.121527759721734</c:v>
                </c:pt>
                <c:pt idx="84">
                  <c:v>0.120796129928523</c:v>
                </c:pt>
                <c:pt idx="85">
                  <c:v>0.129041657175542</c:v>
                </c:pt>
                <c:pt idx="86">
                  <c:v>0.130466084762431</c:v>
                </c:pt>
                <c:pt idx="87">
                  <c:v>0.127417725294642</c:v>
                </c:pt>
                <c:pt idx="88">
                  <c:v>0.142919076202007</c:v>
                </c:pt>
                <c:pt idx="89">
                  <c:v>0.14555130469969</c:v>
                </c:pt>
                <c:pt idx="90">
                  <c:v>0.139838319525398</c:v>
                </c:pt>
                <c:pt idx="91">
                  <c:v>0.133067767649757</c:v>
                </c:pt>
                <c:pt idx="92">
                  <c:v>0.137306360536359</c:v>
                </c:pt>
                <c:pt idx="93">
                  <c:v>0.138864276315377</c:v>
                </c:pt>
                <c:pt idx="94">
                  <c:v>0.134482261204085</c:v>
                </c:pt>
                <c:pt idx="95">
                  <c:v>0.137696334154172</c:v>
                </c:pt>
                <c:pt idx="96">
                  <c:v>0.147619341031689</c:v>
                </c:pt>
                <c:pt idx="98">
                  <c:v>0.169959646793554</c:v>
                </c:pt>
                <c:pt idx="99">
                  <c:v>0.161029480835641</c:v>
                </c:pt>
              </c:numCache>
            </c:numRef>
          </c:val>
          <c:smooth val="0"/>
          <c:extLst xmlns:c16r2="http://schemas.microsoft.com/office/drawing/2015/06/chart">
            <c:ext xmlns:c16="http://schemas.microsoft.com/office/drawing/2014/chart" uri="{C3380CC4-5D6E-409C-BE32-E72D297353CC}">
              <c16:uniqueId val="{00000000-C437-164B-AEA3-81610C71C23A}"/>
            </c:ext>
          </c:extLst>
        </c:ser>
        <c:ser>
          <c:idx val="0"/>
          <c:order val="1"/>
          <c:tx>
            <c:strRef>
              <c:f>DataFig2!$B$2</c:f>
              <c:strCache>
                <c:ptCount val="1"/>
                <c:pt idx="0">
                  <c:v>Capitalization (SZ updated by PSZ). Tax units.</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DataFig2!$B$3:$B$106</c:f>
              <c:numCache>
                <c:formatCode>0.0%</c:formatCode>
                <c:ptCount val="104"/>
                <c:pt idx="0">
                  <c:v>0.233282476406662</c:v>
                </c:pt>
                <c:pt idx="1">
                  <c:v>0.227113384613299</c:v>
                </c:pt>
                <c:pt idx="2">
                  <c:v>0.238460789781478</c:v>
                </c:pt>
                <c:pt idx="3">
                  <c:v>0.256285082697321</c:v>
                </c:pt>
                <c:pt idx="4">
                  <c:v>0.21605509730967</c:v>
                </c:pt>
                <c:pt idx="5">
                  <c:v>0.169913268706443</c:v>
                </c:pt>
                <c:pt idx="6">
                  <c:v>0.177079997283213</c:v>
                </c:pt>
                <c:pt idx="7">
                  <c:v>0.139185184988283</c:v>
                </c:pt>
                <c:pt idx="8">
                  <c:v>0.148105958668519</c:v>
                </c:pt>
                <c:pt idx="9">
                  <c:v>0.171067305274795</c:v>
                </c:pt>
                <c:pt idx="10">
                  <c:v>0.145754406155452</c:v>
                </c:pt>
                <c:pt idx="11">
                  <c:v>0.158665792078552</c:v>
                </c:pt>
                <c:pt idx="12">
                  <c:v>0.176029137523652</c:v>
                </c:pt>
                <c:pt idx="13">
                  <c:v>0.189582122596113</c:v>
                </c:pt>
                <c:pt idx="14">
                  <c:v>0.206733538978199</c:v>
                </c:pt>
                <c:pt idx="15">
                  <c:v>0.234145501439425</c:v>
                </c:pt>
                <c:pt idx="16">
                  <c:v>0.243193660314125</c:v>
                </c:pt>
                <c:pt idx="17">
                  <c:v>0.193858233610609</c:v>
                </c:pt>
                <c:pt idx="18">
                  <c:v>0.158848316948713</c:v>
                </c:pt>
                <c:pt idx="19">
                  <c:v>0.164435845668683</c:v>
                </c:pt>
                <c:pt idx="20">
                  <c:v>0.183148460213063</c:v>
                </c:pt>
                <c:pt idx="21">
                  <c:v>0.181453141617347</c:v>
                </c:pt>
                <c:pt idx="22">
                  <c:v>0.180465718836338</c:v>
                </c:pt>
                <c:pt idx="23">
                  <c:v>0.186738994250907</c:v>
                </c:pt>
                <c:pt idx="24">
                  <c:v>0.187449536870469</c:v>
                </c:pt>
                <c:pt idx="25">
                  <c:v>0.165699565894156</c:v>
                </c:pt>
                <c:pt idx="26">
                  <c:v>0.166044310042192</c:v>
                </c:pt>
                <c:pt idx="27">
                  <c:v>0.151155234555549</c:v>
                </c:pt>
                <c:pt idx="28">
                  <c:v>0.130234359110409</c:v>
                </c:pt>
                <c:pt idx="29">
                  <c:v>0.124065708005578</c:v>
                </c:pt>
                <c:pt idx="30">
                  <c:v>0.118776068181138</c:v>
                </c:pt>
                <c:pt idx="31">
                  <c:v>0.106566669685833</c:v>
                </c:pt>
                <c:pt idx="32">
                  <c:v>0.104741623405091</c:v>
                </c:pt>
                <c:pt idx="33">
                  <c:v>0.0973201416964588</c:v>
                </c:pt>
                <c:pt idx="34">
                  <c:v>0.0964645246078446</c:v>
                </c:pt>
                <c:pt idx="35">
                  <c:v>0.0953144029463351</c:v>
                </c:pt>
                <c:pt idx="36">
                  <c:v>0.0925734462382381</c:v>
                </c:pt>
                <c:pt idx="37">
                  <c:v>0.0980272920082454</c:v>
                </c:pt>
                <c:pt idx="38">
                  <c:v>0.0926028309811695</c:v>
                </c:pt>
                <c:pt idx="39">
                  <c:v>0.0913530007537249</c:v>
                </c:pt>
                <c:pt idx="40">
                  <c:v>0.0860025692177674</c:v>
                </c:pt>
                <c:pt idx="41">
                  <c:v>0.0885791972339353</c:v>
                </c:pt>
                <c:pt idx="42">
                  <c:v>0.0926856376486979</c:v>
                </c:pt>
                <c:pt idx="43">
                  <c:v>0.0938729677312503</c:v>
                </c:pt>
                <c:pt idx="44">
                  <c:v>0.0914227954274988</c:v>
                </c:pt>
                <c:pt idx="45">
                  <c:v>0.0892310405437399</c:v>
                </c:pt>
                <c:pt idx="46">
                  <c:v>0.0913955873438855</c:v>
                </c:pt>
                <c:pt idx="47">
                  <c:v>0.0946948237368772</c:v>
                </c:pt>
                <c:pt idx="48">
                  <c:v>0.0966567506503014</c:v>
                </c:pt>
                <c:pt idx="49">
                  <c:v>0.0948886801431411</c:v>
                </c:pt>
                <c:pt idx="50">
                  <c:v>0.0930349645803331</c:v>
                </c:pt>
                <c:pt idx="51">
                  <c:v>0.0911821907911041</c:v>
                </c:pt>
                <c:pt idx="52">
                  <c:v>0.0925664412867978</c:v>
                </c:pt>
                <c:pt idx="53">
                  <c:v>0.0939507079534513</c:v>
                </c:pt>
                <c:pt idx="54">
                  <c:v>0.0913041332047406</c:v>
                </c:pt>
                <c:pt idx="55">
                  <c:v>0.093707277060563</c:v>
                </c:pt>
                <c:pt idx="56">
                  <c:v>0.0924311944314208</c:v>
                </c:pt>
                <c:pt idx="57">
                  <c:v>0.0889305957019897</c:v>
                </c:pt>
                <c:pt idx="58">
                  <c:v>0.0856768598088147</c:v>
                </c:pt>
                <c:pt idx="59">
                  <c:v>0.0808454443860458</c:v>
                </c:pt>
                <c:pt idx="60">
                  <c:v>0.0755776357021861</c:v>
                </c:pt>
                <c:pt idx="61">
                  <c:v>0.0733361777344195</c:v>
                </c:pt>
                <c:pt idx="62">
                  <c:v>0.0702919927149361</c:v>
                </c:pt>
                <c:pt idx="63">
                  <c:v>0.0679061812083367</c:v>
                </c:pt>
                <c:pt idx="64">
                  <c:v>0.0673852030421315</c:v>
                </c:pt>
                <c:pt idx="65">
                  <c:v>0.0679281246255345</c:v>
                </c:pt>
                <c:pt idx="66">
                  <c:v>0.0732379571388214</c:v>
                </c:pt>
                <c:pt idx="67">
                  <c:v>0.0745621285224434</c:v>
                </c:pt>
                <c:pt idx="68">
                  <c:v>0.0818919722592618</c:v>
                </c:pt>
                <c:pt idx="69">
                  <c:v>0.0869645346826834</c:v>
                </c:pt>
                <c:pt idx="70">
                  <c:v>0.0817248780808737</c:v>
                </c:pt>
                <c:pt idx="71">
                  <c:v>0.0849041832808933</c:v>
                </c:pt>
                <c:pt idx="72">
                  <c:v>0.0884636248979771</c:v>
                </c:pt>
                <c:pt idx="73">
                  <c:v>0.0838601832592994</c:v>
                </c:pt>
                <c:pt idx="74">
                  <c:v>0.0959667379657092</c:v>
                </c:pt>
                <c:pt idx="75">
                  <c:v>0.112107435748479</c:v>
                </c:pt>
                <c:pt idx="76">
                  <c:v>0.110944381793075</c:v>
                </c:pt>
                <c:pt idx="77">
                  <c:v>0.111834229104781</c:v>
                </c:pt>
                <c:pt idx="78">
                  <c:v>0.106740959144982</c:v>
                </c:pt>
                <c:pt idx="79">
                  <c:v>0.116546147887744</c:v>
                </c:pt>
                <c:pt idx="80">
                  <c:v>0.118573581681574</c:v>
                </c:pt>
                <c:pt idx="81">
                  <c:v>0.117293248616567</c:v>
                </c:pt>
                <c:pt idx="82">
                  <c:v>0.119468637445845</c:v>
                </c:pt>
                <c:pt idx="83">
                  <c:v>0.127193768628403</c:v>
                </c:pt>
                <c:pt idx="84">
                  <c:v>0.135587600292714</c:v>
                </c:pt>
                <c:pt idx="85">
                  <c:v>0.141708499868742</c:v>
                </c:pt>
                <c:pt idx="86">
                  <c:v>0.145778704644043</c:v>
                </c:pt>
                <c:pt idx="87">
                  <c:v>0.15370295200974</c:v>
                </c:pt>
                <c:pt idx="88">
                  <c:v>0.152417008268016</c:v>
                </c:pt>
                <c:pt idx="89">
                  <c:v>0.142819695508116</c:v>
                </c:pt>
                <c:pt idx="90">
                  <c:v>0.144672036842448</c:v>
                </c:pt>
                <c:pt idx="91">
                  <c:v>0.153369154060948</c:v>
                </c:pt>
                <c:pt idx="92">
                  <c:v>0.160304279580357</c:v>
                </c:pt>
                <c:pt idx="93">
                  <c:v>0.165162930641997</c:v>
                </c:pt>
                <c:pt idx="94">
                  <c:v>0.174682401106039</c:v>
                </c:pt>
                <c:pt idx="95">
                  <c:v>0.189106113225213</c:v>
                </c:pt>
                <c:pt idx="96">
                  <c:v>0.190426148989286</c:v>
                </c:pt>
                <c:pt idx="97">
                  <c:v>0.206970679766639</c:v>
                </c:pt>
                <c:pt idx="98">
                  <c:v>0.200940824409837</c:v>
                </c:pt>
                <c:pt idx="99">
                  <c:v>0.212797898057505</c:v>
                </c:pt>
                <c:pt idx="100">
                  <c:v>0.199490055961625</c:v>
                </c:pt>
                <c:pt idx="101">
                  <c:v>0.200543562477576</c:v>
                </c:pt>
                <c:pt idx="102">
                  <c:v>0.199429265491212</c:v>
                </c:pt>
                <c:pt idx="103">
                  <c:v>0.196107383562326</c:v>
                </c:pt>
              </c:numCache>
            </c:numRef>
          </c:val>
          <c:smooth val="0"/>
          <c:extLst xmlns:c16r2="http://schemas.microsoft.com/office/drawing/2015/06/chart">
            <c:ext xmlns:c16="http://schemas.microsoft.com/office/drawing/2014/chart" uri="{C3380CC4-5D6E-409C-BE32-E72D297353CC}">
              <c16:uniqueId val="{00000001-C437-164B-AEA3-81610C71C23A}"/>
            </c:ext>
          </c:extLst>
        </c:ser>
        <c:ser>
          <c:idx val="2"/>
          <c:order val="2"/>
          <c:tx>
            <c:strRef>
              <c:f>DataFig2!$E$2</c:f>
              <c:strCache>
                <c:ptCount val="1"/>
                <c:pt idx="0">
                  <c:v>Capitalization revised</c:v>
                </c:pt>
              </c:strCache>
            </c:strRef>
          </c:tx>
          <c:spPr>
            <a:ln w="19050">
              <a:solidFill>
                <a:sysClr val="windowText" lastClr="000000">
                  <a:lumMod val="50000"/>
                  <a:lumOff val="50000"/>
                </a:sysClr>
              </a:solidFill>
            </a:ln>
          </c:spPr>
          <c:marker>
            <c:symbol val="circle"/>
            <c:size val="8"/>
            <c:spPr>
              <a:solidFill>
                <a:sysClr val="windowText" lastClr="000000">
                  <a:lumMod val="50000"/>
                  <a:lumOff val="50000"/>
                </a:sysClr>
              </a:solidFill>
              <a:ln>
                <a:solidFill>
                  <a:sysClr val="windowText" lastClr="000000">
                    <a:lumMod val="50000"/>
                    <a:lumOff val="50000"/>
                  </a:sysClr>
                </a:solidFill>
              </a:ln>
            </c:spPr>
          </c:marker>
          <c:val>
            <c:numRef>
              <c:f>DataFig2!$E$3:$E$106</c:f>
              <c:numCache>
                <c:formatCode>0.0%</c:formatCode>
                <c:ptCount val="104"/>
                <c:pt idx="49">
                  <c:v>0.0967370620369154</c:v>
                </c:pt>
                <c:pt idx="50">
                  <c:v>0.0949284547829341</c:v>
                </c:pt>
                <c:pt idx="51">
                  <c:v>0.0931226586733625</c:v>
                </c:pt>
                <c:pt idx="52">
                  <c:v>0.0947824372003361</c:v>
                </c:pt>
                <c:pt idx="53">
                  <c:v>0.09706596823242</c:v>
                </c:pt>
                <c:pt idx="54">
                  <c:v>0.0945479090654416</c:v>
                </c:pt>
                <c:pt idx="55">
                  <c:v>0.0967831686485728</c:v>
                </c:pt>
                <c:pt idx="56">
                  <c:v>0.0956262820004938</c:v>
                </c:pt>
                <c:pt idx="57">
                  <c:v>0.0925183345098709</c:v>
                </c:pt>
                <c:pt idx="58">
                  <c:v>0.0896183771663164</c:v>
                </c:pt>
                <c:pt idx="59">
                  <c:v>0.0847619706088467</c:v>
                </c:pt>
                <c:pt idx="60">
                  <c:v>0.080280140063285</c:v>
                </c:pt>
                <c:pt idx="61">
                  <c:v>0.0799737330322951</c:v>
                </c:pt>
                <c:pt idx="62">
                  <c:v>0.0777989216985335</c:v>
                </c:pt>
                <c:pt idx="63">
                  <c:v>0.0755533619978868</c:v>
                </c:pt>
                <c:pt idx="64">
                  <c:v>0.0754664409418948</c:v>
                </c:pt>
                <c:pt idx="65">
                  <c:v>0.0768964267487293</c:v>
                </c:pt>
                <c:pt idx="66">
                  <c:v>0.083084332482045</c:v>
                </c:pt>
                <c:pt idx="67">
                  <c:v>0.0849435534110377</c:v>
                </c:pt>
                <c:pt idx="68">
                  <c:v>0.0931738913017406</c:v>
                </c:pt>
                <c:pt idx="69">
                  <c:v>0.0996647272479689</c:v>
                </c:pt>
                <c:pt idx="70">
                  <c:v>0.0933115225903184</c:v>
                </c:pt>
                <c:pt idx="71">
                  <c:v>0.0961090275949732</c:v>
                </c:pt>
                <c:pt idx="72">
                  <c:v>0.0985142951580571</c:v>
                </c:pt>
                <c:pt idx="73">
                  <c:v>0.0919687235395778</c:v>
                </c:pt>
                <c:pt idx="74">
                  <c:v>0.103841273506906</c:v>
                </c:pt>
                <c:pt idx="75">
                  <c:v>0.122431978482157</c:v>
                </c:pt>
                <c:pt idx="76">
                  <c:v>0.119871783145457</c:v>
                </c:pt>
                <c:pt idx="77">
                  <c:v>0.120647446924135</c:v>
                </c:pt>
                <c:pt idx="78">
                  <c:v>0.114528102153369</c:v>
                </c:pt>
                <c:pt idx="79">
                  <c:v>0.124486850284403</c:v>
                </c:pt>
                <c:pt idx="80">
                  <c:v>0.125915469854021</c:v>
                </c:pt>
                <c:pt idx="81">
                  <c:v>0.125143441040003</c:v>
                </c:pt>
                <c:pt idx="82">
                  <c:v>0.127453976951247</c:v>
                </c:pt>
                <c:pt idx="83">
                  <c:v>0.131847944577745</c:v>
                </c:pt>
                <c:pt idx="84">
                  <c:v>0.141431510526255</c:v>
                </c:pt>
                <c:pt idx="85">
                  <c:v>0.148143442486683</c:v>
                </c:pt>
                <c:pt idx="86">
                  <c:v>0.151063075920821</c:v>
                </c:pt>
                <c:pt idx="87">
                  <c:v>0.161316103826113</c:v>
                </c:pt>
                <c:pt idx="88">
                  <c:v>0.159963708537056</c:v>
                </c:pt>
                <c:pt idx="89">
                  <c:v>0.148436992923211</c:v>
                </c:pt>
                <c:pt idx="90">
                  <c:v>0.143692106318447</c:v>
                </c:pt>
                <c:pt idx="91">
                  <c:v>0.154852492639313</c:v>
                </c:pt>
                <c:pt idx="92">
                  <c:v>0.15696960839166</c:v>
                </c:pt>
                <c:pt idx="93">
                  <c:v>0.167516458747319</c:v>
                </c:pt>
                <c:pt idx="94">
                  <c:v>0.179105714219597</c:v>
                </c:pt>
                <c:pt idx="95">
                  <c:v>0.180860990935238</c:v>
                </c:pt>
                <c:pt idx="96">
                  <c:v>0.180914684725548</c:v>
                </c:pt>
                <c:pt idx="97">
                  <c:v>0.191745467051818</c:v>
                </c:pt>
                <c:pt idx="98">
                  <c:v>0.184139279048074</c:v>
                </c:pt>
                <c:pt idx="99">
                  <c:v>0.189666268469397</c:v>
                </c:pt>
                <c:pt idx="100">
                  <c:v>0.178609442659205</c:v>
                </c:pt>
                <c:pt idx="101">
                  <c:v>0.182508855808977</c:v>
                </c:pt>
                <c:pt idx="102">
                  <c:v>0.181432206002379</c:v>
                </c:pt>
                <c:pt idx="103">
                  <c:v>0.178292059140667</c:v>
                </c:pt>
              </c:numCache>
            </c:numRef>
          </c:val>
          <c:smooth val="0"/>
          <c:extLst xmlns:c16r2="http://schemas.microsoft.com/office/drawing/2015/06/chart">
            <c:ext xmlns:c16="http://schemas.microsoft.com/office/drawing/2014/chart" uri="{C3380CC4-5D6E-409C-BE32-E72D297353CC}">
              <c16:uniqueId val="{00000002-C437-164B-AEA3-81610C71C23A}"/>
            </c:ext>
          </c:extLst>
        </c:ser>
        <c:ser>
          <c:idx val="1"/>
          <c:order val="3"/>
          <c:tx>
            <c:strRef>
              <c:f>DataFig2!$D$2</c:f>
              <c:strCache>
                <c:ptCount val="1"/>
                <c:pt idx="0">
                  <c:v>SCF+Forbes (tax units)</c:v>
                </c:pt>
              </c:strCache>
            </c:strRef>
          </c:tx>
          <c:spPr>
            <a:ln w="25400">
              <a:solidFill>
                <a:srgbClr val="FF0000"/>
              </a:solidFill>
            </a:ln>
          </c:spPr>
          <c:marker>
            <c:symbol val="diamond"/>
            <c:size val="9"/>
            <c:spPr>
              <a:solidFill>
                <a:srgbClr val="FF0000"/>
              </a:solidFill>
              <a:ln w="19050">
                <a:solidFill>
                  <a:srgbClr val="FF0000"/>
                </a:solidFill>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DataFig2!$D$3:$D$106</c:f>
              <c:numCache>
                <c:formatCode>0.0%</c:formatCode>
                <c:ptCount val="104"/>
                <c:pt idx="76">
                  <c:v>0.1316252</c:v>
                </c:pt>
                <c:pt idx="79">
                  <c:v>0.137178</c:v>
                </c:pt>
                <c:pt idx="82">
                  <c:v>0.1615188</c:v>
                </c:pt>
                <c:pt idx="85">
                  <c:v>0.1593823</c:v>
                </c:pt>
                <c:pt idx="88">
                  <c:v>0.1394687</c:v>
                </c:pt>
                <c:pt idx="91">
                  <c:v>0.149863</c:v>
                </c:pt>
                <c:pt idx="94">
                  <c:v>0.1609953</c:v>
                </c:pt>
                <c:pt idx="97">
                  <c:v>0.1620601</c:v>
                </c:pt>
                <c:pt idx="100">
                  <c:v>0.1749444</c:v>
                </c:pt>
                <c:pt idx="103">
                  <c:v>0.1934551</c:v>
                </c:pt>
              </c:numCache>
            </c:numRef>
          </c:val>
          <c:smooth val="0"/>
          <c:extLst xmlns:c16r2="http://schemas.microsoft.com/office/drawing/2015/06/chart">
            <c:ext xmlns:c16="http://schemas.microsoft.com/office/drawing/2014/chart" uri="{C3380CC4-5D6E-409C-BE32-E72D297353CC}">
              <c16:uniqueId val="{00000003-C437-164B-AEA3-81610C71C23A}"/>
            </c:ext>
          </c:extLst>
        </c:ser>
        <c:dLbls>
          <c:showLegendKey val="0"/>
          <c:showVal val="0"/>
          <c:showCatName val="0"/>
          <c:showSerName val="0"/>
          <c:showPercent val="0"/>
          <c:showBubbleSize val="0"/>
        </c:dLbls>
        <c:marker val="1"/>
        <c:smooth val="0"/>
        <c:axId val="-2042907928"/>
        <c:axId val="-2043419224"/>
      </c:lineChart>
      <c:catAx>
        <c:axId val="-2042907928"/>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3419224"/>
        <c:crosses val="autoZero"/>
        <c:auto val="1"/>
        <c:lblAlgn val="ctr"/>
        <c:lblOffset val="100"/>
        <c:tickLblSkip val="5"/>
        <c:tickMarkSkip val="5"/>
        <c:noMultiLvlLbl val="0"/>
      </c:catAx>
      <c:valAx>
        <c:axId val="-2043419224"/>
        <c:scaling>
          <c:orientation val="minMax"/>
          <c:max val="0.26"/>
          <c:min val="0.0"/>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042907928"/>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763127884876"/>
          <c:y val="0.071719278868422"/>
          <c:w val="0.8633940809123"/>
          <c:h val="0.741176470588235"/>
        </c:manualLayout>
      </c:layout>
      <c:lineChart>
        <c:grouping val="standard"/>
        <c:varyColors val="0"/>
        <c:ser>
          <c:idx val="0"/>
          <c:order val="0"/>
          <c:tx>
            <c:strRef>
              <c:f>DataFig1!$G$2</c:f>
              <c:strCache>
                <c:ptCount val="1"/>
                <c:pt idx="0">
                  <c:v>Total</c:v>
                </c:pt>
              </c:strCache>
            </c:strRef>
          </c:tx>
          <c:spPr>
            <a:ln w="12700">
              <a:solidFill>
                <a:srgbClr val="000000"/>
              </a:solidFill>
              <a:prstDash val="solid"/>
            </a:ln>
          </c:spPr>
          <c:marker>
            <c:symbol val="circle"/>
            <c:size val="8"/>
            <c:spPr>
              <a:solidFill>
                <a:sysClr val="windowText" lastClr="000000"/>
              </a:solidFill>
              <a:ln>
                <a:solidFill>
                  <a:srgbClr val="000000"/>
                </a:solidFill>
                <a:prstDash val="solid"/>
              </a:ln>
            </c:spPr>
          </c:marker>
          <c:cat>
            <c:numRef>
              <c:f>DataFig1!$A$3:$A$108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formatCode="0">
                  <c:v>2018.0</c:v>
                </c:pt>
              </c:numCache>
            </c:numRef>
          </c:cat>
          <c:val>
            <c:numRef>
              <c:f>DataFig1!$H$3:$H$108</c:f>
              <c:numCache>
                <c:formatCode>0.0%</c:formatCode>
                <c:ptCount val="106"/>
                <c:pt idx="0">
                  <c:v>0.283563136383239</c:v>
                </c:pt>
                <c:pt idx="1">
                  <c:v>0.293372557088275</c:v>
                </c:pt>
                <c:pt idx="2">
                  <c:v>0.295392252225924</c:v>
                </c:pt>
                <c:pt idx="3">
                  <c:v>0.304024900469612</c:v>
                </c:pt>
                <c:pt idx="4">
                  <c:v>0.30612860588219</c:v>
                </c:pt>
                <c:pt idx="5">
                  <c:v>0.296019868432048</c:v>
                </c:pt>
                <c:pt idx="6">
                  <c:v>0.30822286899265</c:v>
                </c:pt>
                <c:pt idx="7">
                  <c:v>0.294091123792011</c:v>
                </c:pt>
                <c:pt idx="8">
                  <c:v>0.3021041289835</c:v>
                </c:pt>
                <c:pt idx="9">
                  <c:v>0.291042859869921</c:v>
                </c:pt>
                <c:pt idx="10">
                  <c:v>0.307594240558278</c:v>
                </c:pt>
                <c:pt idx="11">
                  <c:v>0.309256666513127</c:v>
                </c:pt>
                <c:pt idx="12">
                  <c:v>0.319238224438295</c:v>
                </c:pt>
                <c:pt idx="13">
                  <c:v>0.326710132701906</c:v>
                </c:pt>
                <c:pt idx="14">
                  <c:v>0.308198811079242</c:v>
                </c:pt>
                <c:pt idx="15">
                  <c:v>0.311060983757344</c:v>
                </c:pt>
                <c:pt idx="16">
                  <c:v>0.315778047432252</c:v>
                </c:pt>
                <c:pt idx="17">
                  <c:v>0.305059053139935</c:v>
                </c:pt>
                <c:pt idx="18">
                  <c:v>0.285172678611516</c:v>
                </c:pt>
                <c:pt idx="19">
                  <c:v>0.276742516825106</c:v>
                </c:pt>
                <c:pt idx="20">
                  <c:v>0.263163099595125</c:v>
                </c:pt>
                <c:pt idx="21">
                  <c:v>0.266931318327486</c:v>
                </c:pt>
                <c:pt idx="22">
                  <c:v>0.272872627707184</c:v>
                </c:pt>
                <c:pt idx="23">
                  <c:v>0.276560226718685</c:v>
                </c:pt>
                <c:pt idx="24">
                  <c:v>0.269532266082643</c:v>
                </c:pt>
                <c:pt idx="25">
                  <c:v>0.261644333909714</c:v>
                </c:pt>
                <c:pt idx="26">
                  <c:v>0.265937245727531</c:v>
                </c:pt>
                <c:pt idx="27">
                  <c:v>0.282850875659372</c:v>
                </c:pt>
                <c:pt idx="28">
                  <c:v>0.291151893238092</c:v>
                </c:pt>
                <c:pt idx="29">
                  <c:v>0.276994198020872</c:v>
                </c:pt>
                <c:pt idx="30">
                  <c:v>0.260709388514082</c:v>
                </c:pt>
                <c:pt idx="31">
                  <c:v>0.247651799150552</c:v>
                </c:pt>
                <c:pt idx="32">
                  <c:v>0.231811898716429</c:v>
                </c:pt>
                <c:pt idx="33">
                  <c:v>0.230195939605091</c:v>
                </c:pt>
                <c:pt idx="34">
                  <c:v>0.24809154121991</c:v>
                </c:pt>
                <c:pt idx="35">
                  <c:v>0.261600190759847</c:v>
                </c:pt>
                <c:pt idx="36">
                  <c:v>0.259525585352785</c:v>
                </c:pt>
                <c:pt idx="37">
                  <c:v>0.270801308947472</c:v>
                </c:pt>
                <c:pt idx="38">
                  <c:v>0.263258347237993</c:v>
                </c:pt>
                <c:pt idx="39">
                  <c:v>0.252887179765485</c:v>
                </c:pt>
                <c:pt idx="40">
                  <c:v>0.250734383525896</c:v>
                </c:pt>
                <c:pt idx="41">
                  <c:v>0.256343799211893</c:v>
                </c:pt>
                <c:pt idx="42">
                  <c:v>0.271394410048715</c:v>
                </c:pt>
                <c:pt idx="43">
                  <c:v>0.261416577624723</c:v>
                </c:pt>
                <c:pt idx="44">
                  <c:v>0.258475667031961</c:v>
                </c:pt>
                <c:pt idx="45">
                  <c:v>0.25443577350409</c:v>
                </c:pt>
                <c:pt idx="46">
                  <c:v>0.269197018599588</c:v>
                </c:pt>
                <c:pt idx="47">
                  <c:v>0.265274826563014</c:v>
                </c:pt>
                <c:pt idx="48">
                  <c:v>0.267530212619634</c:v>
                </c:pt>
                <c:pt idx="49">
                  <c:v>0.274892043720012</c:v>
                </c:pt>
                <c:pt idx="50">
                  <c:v>0.279870338958398</c:v>
                </c:pt>
                <c:pt idx="51">
                  <c:v>0.281257599290828</c:v>
                </c:pt>
                <c:pt idx="52">
                  <c:v>0.287151032817746</c:v>
                </c:pt>
                <c:pt idx="53">
                  <c:v>0.280116757801707</c:v>
                </c:pt>
                <c:pt idx="54">
                  <c:v>0.272753256956952</c:v>
                </c:pt>
                <c:pt idx="55">
                  <c:v>0.26905142244567</c:v>
                </c:pt>
                <c:pt idx="56">
                  <c:v>0.258741889338815</c:v>
                </c:pt>
                <c:pt idx="57">
                  <c:v>0.249890578476689</c:v>
                </c:pt>
                <c:pt idx="58">
                  <c:v>0.259301697620461</c:v>
                </c:pt>
                <c:pt idx="59">
                  <c:v>0.260961199503382</c:v>
                </c:pt>
                <c:pt idx="60">
                  <c:v>0.26226525216317</c:v>
                </c:pt>
                <c:pt idx="61">
                  <c:v>0.254853252338157</c:v>
                </c:pt>
                <c:pt idx="62">
                  <c:v>0.261773340228337</c:v>
                </c:pt>
                <c:pt idx="63">
                  <c:v>0.267659898011385</c:v>
                </c:pt>
                <c:pt idx="64">
                  <c:v>0.270760642649093</c:v>
                </c:pt>
                <c:pt idx="65">
                  <c:v>0.269709972860413</c:v>
                </c:pt>
                <c:pt idx="66">
                  <c:v>0.261216299246767</c:v>
                </c:pt>
                <c:pt idx="67">
                  <c:v>0.253264704079248</c:v>
                </c:pt>
                <c:pt idx="68">
                  <c:v>0.263784455955408</c:v>
                </c:pt>
                <c:pt idx="69">
                  <c:v>0.263987590886605</c:v>
                </c:pt>
                <c:pt idx="70">
                  <c:v>0.273211689274915</c:v>
                </c:pt>
                <c:pt idx="71">
                  <c:v>0.282716172494739</c:v>
                </c:pt>
                <c:pt idx="72">
                  <c:v>0.278155361043092</c:v>
                </c:pt>
                <c:pt idx="73">
                  <c:v>0.265257420528164</c:v>
                </c:pt>
                <c:pt idx="74">
                  <c:v>0.264671083657997</c:v>
                </c:pt>
                <c:pt idx="75">
                  <c:v>0.266793475717149</c:v>
                </c:pt>
                <c:pt idx="76">
                  <c:v>0.266579620543113</c:v>
                </c:pt>
                <c:pt idx="77">
                  <c:v>0.262855361337774</c:v>
                </c:pt>
                <c:pt idx="78">
                  <c:v>0.265368160520807</c:v>
                </c:pt>
                <c:pt idx="79">
                  <c:v>0.263299073417184</c:v>
                </c:pt>
                <c:pt idx="80">
                  <c:v>0.265929587815106</c:v>
                </c:pt>
                <c:pt idx="81">
                  <c:v>0.274353276043671</c:v>
                </c:pt>
                <c:pt idx="82">
                  <c:v>0.282125189051086</c:v>
                </c:pt>
                <c:pt idx="83">
                  <c:v>0.285051618380056</c:v>
                </c:pt>
                <c:pt idx="84">
                  <c:v>0.28476688961682</c:v>
                </c:pt>
                <c:pt idx="85">
                  <c:v>0.272425070197988</c:v>
                </c:pt>
                <c:pt idx="86">
                  <c:v>0.265067515897717</c:v>
                </c:pt>
                <c:pt idx="87">
                  <c:v>0.25403067357615</c:v>
                </c:pt>
                <c:pt idx="88">
                  <c:v>0.248897075433732</c:v>
                </c:pt>
                <c:pt idx="89">
                  <c:v>0.258301732348394</c:v>
                </c:pt>
                <c:pt idx="90">
                  <c:v>0.265141909191958</c:v>
                </c:pt>
                <c:pt idx="91">
                  <c:v>0.270820954172371</c:v>
                </c:pt>
                <c:pt idx="92">
                  <c:v>0.279937511686034</c:v>
                </c:pt>
                <c:pt idx="93">
                  <c:v>0.283376139702014</c:v>
                </c:pt>
                <c:pt idx="94">
                  <c:v>0.27348582300087</c:v>
                </c:pt>
                <c:pt idx="95">
                  <c:v>0.266187481176686</c:v>
                </c:pt>
                <c:pt idx="96">
                  <c:v>0.281322526378999</c:v>
                </c:pt>
                <c:pt idx="97">
                  <c:v>0.298386739256392</c:v>
                </c:pt>
                <c:pt idx="98">
                  <c:v>0.302712412787851</c:v>
                </c:pt>
                <c:pt idx="99">
                  <c:v>0.307028863916076</c:v>
                </c:pt>
                <c:pt idx="100">
                  <c:v>0.296765620665282</c:v>
                </c:pt>
                <c:pt idx="101">
                  <c:v>0.303647333372122</c:v>
                </c:pt>
                <c:pt idx="102">
                  <c:v>0.300569213891131</c:v>
                </c:pt>
                <c:pt idx="103">
                  <c:v>0.299575480920254</c:v>
                </c:pt>
                <c:pt idx="104">
                  <c:v>0.297036736663847</c:v>
                </c:pt>
                <c:pt idx="105">
                  <c:v>0.297036736663846</c:v>
                </c:pt>
              </c:numCache>
            </c:numRef>
          </c:val>
          <c:smooth val="0"/>
          <c:extLst xmlns:c16r2="http://schemas.microsoft.com/office/drawing/2015/06/chart">
            <c:ext xmlns:c16="http://schemas.microsoft.com/office/drawing/2014/chart" uri="{C3380CC4-5D6E-409C-BE32-E72D297353CC}">
              <c16:uniqueId val="{00000000-4FA3-D24C-A959-7258775BFC5F}"/>
            </c:ext>
          </c:extLst>
        </c:ser>
        <c:dLbls>
          <c:showLegendKey val="0"/>
          <c:showVal val="0"/>
          <c:showCatName val="0"/>
          <c:showSerName val="0"/>
          <c:showPercent val="0"/>
          <c:showBubbleSize val="0"/>
        </c:dLbls>
        <c:marker val="1"/>
        <c:smooth val="0"/>
        <c:axId val="-2115812408"/>
        <c:axId val="2101362184"/>
      </c:lineChart>
      <c:catAx>
        <c:axId val="-2115812408"/>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101362184"/>
        <c:crossesAt val="0.0"/>
        <c:auto val="1"/>
        <c:lblAlgn val="ctr"/>
        <c:lblOffset val="100"/>
        <c:tickLblSkip val="5"/>
        <c:tickMarkSkip val="5"/>
        <c:noMultiLvlLbl val="0"/>
      </c:catAx>
      <c:valAx>
        <c:axId val="2101362184"/>
        <c:scaling>
          <c:orientation val="minMax"/>
          <c:min val="0.0"/>
        </c:scaling>
        <c:delete val="0"/>
        <c:axPos val="l"/>
        <c:majorGridlines>
          <c:spPr>
            <a:ln w="3175">
              <a:solidFill>
                <a:schemeClr val="bg1">
                  <a:lumMod val="65000"/>
                </a:schemeClr>
              </a:solidFill>
              <a:prstDash val="solid"/>
            </a:ln>
          </c:spPr>
        </c:majorGridlines>
        <c:title>
          <c:tx>
            <c:rich>
              <a:bodyPr rot="-5400000" vert="horz"/>
              <a:lstStyle/>
              <a:p>
                <a:pPr>
                  <a:defRPr sz="1600"/>
                </a:pPr>
                <a:r>
                  <a:rPr lang="fr-FR" sz="1600"/>
                  <a:t>% of national income</a:t>
                </a:r>
              </a:p>
            </c:rich>
          </c:tx>
          <c:layout>
            <c:manualLayout>
              <c:xMode val="edge"/>
              <c:yMode val="edge"/>
              <c:x val="0.000296388813467282"/>
              <c:y val="0.28702551038586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15812408"/>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2000" b="1" i="0" baseline="0">
                <a:effectLst/>
              </a:rPr>
              <a:t>Top 0.1% Wealth Share Estimates</a:t>
            </a:r>
            <a:endParaRPr lang="fr-FR" sz="2000">
              <a:effectLst/>
            </a:endParaRPr>
          </a:p>
        </c:rich>
      </c:tx>
      <c:layout>
        <c:manualLayout>
          <c:xMode val="edge"/>
          <c:yMode val="edge"/>
          <c:x val="0.299104968775455"/>
          <c:y val="0.00452524316813339"/>
        </c:manualLayout>
      </c:layout>
      <c:overlay val="0"/>
    </c:title>
    <c:autoTitleDeleted val="0"/>
    <c:plotArea>
      <c:layout>
        <c:manualLayout>
          <c:layoutTarget val="inner"/>
          <c:xMode val="edge"/>
          <c:yMode val="edge"/>
          <c:x val="0.0896941623676351"/>
          <c:y val="0.071719278868422"/>
          <c:w val="0.885463046429541"/>
          <c:h val="0.759276018099547"/>
        </c:manualLayout>
      </c:layout>
      <c:lineChart>
        <c:grouping val="standard"/>
        <c:varyColors val="0"/>
        <c:ser>
          <c:idx val="0"/>
          <c:order val="0"/>
          <c:tx>
            <c:strRef>
              <c:f>DataFig2!$B$2</c:f>
              <c:strCache>
                <c:ptCount val="1"/>
                <c:pt idx="0">
                  <c:v>Capitalization (SZ updated by PSZ). Tax units.</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c:v>2018.0</c:v>
                </c:pt>
              </c:numCache>
            </c:numRef>
          </c:cat>
          <c:val>
            <c:numRef>
              <c:f>DataFig2!$B$3:$B$108</c:f>
              <c:numCache>
                <c:formatCode>0.0%</c:formatCode>
                <c:ptCount val="106"/>
                <c:pt idx="0">
                  <c:v>0.233282476406662</c:v>
                </c:pt>
                <c:pt idx="1">
                  <c:v>0.227113384613299</c:v>
                </c:pt>
                <c:pt idx="2">
                  <c:v>0.238460789781478</c:v>
                </c:pt>
                <c:pt idx="3">
                  <c:v>0.256285082697321</c:v>
                </c:pt>
                <c:pt idx="4">
                  <c:v>0.21605509730967</c:v>
                </c:pt>
                <c:pt idx="5">
                  <c:v>0.169913268706443</c:v>
                </c:pt>
                <c:pt idx="6">
                  <c:v>0.177079997283213</c:v>
                </c:pt>
                <c:pt idx="7">
                  <c:v>0.139185184988283</c:v>
                </c:pt>
                <c:pt idx="8">
                  <c:v>0.148105958668519</c:v>
                </c:pt>
                <c:pt idx="9">
                  <c:v>0.171067305274795</c:v>
                </c:pt>
                <c:pt idx="10">
                  <c:v>0.145754406155452</c:v>
                </c:pt>
                <c:pt idx="11">
                  <c:v>0.158665792078552</c:v>
                </c:pt>
                <c:pt idx="12">
                  <c:v>0.176029137523652</c:v>
                </c:pt>
                <c:pt idx="13">
                  <c:v>0.189582122596113</c:v>
                </c:pt>
                <c:pt idx="14">
                  <c:v>0.206733538978199</c:v>
                </c:pt>
                <c:pt idx="15">
                  <c:v>0.234145501439425</c:v>
                </c:pt>
                <c:pt idx="16">
                  <c:v>0.243193660314125</c:v>
                </c:pt>
                <c:pt idx="17">
                  <c:v>0.193858233610609</c:v>
                </c:pt>
                <c:pt idx="18">
                  <c:v>0.158848316948713</c:v>
                </c:pt>
                <c:pt idx="19">
                  <c:v>0.164435845668683</c:v>
                </c:pt>
                <c:pt idx="20">
                  <c:v>0.183148460213063</c:v>
                </c:pt>
                <c:pt idx="21">
                  <c:v>0.181453141617347</c:v>
                </c:pt>
                <c:pt idx="22">
                  <c:v>0.180465718836338</c:v>
                </c:pt>
                <c:pt idx="23">
                  <c:v>0.186738994250907</c:v>
                </c:pt>
                <c:pt idx="24">
                  <c:v>0.187449536870469</c:v>
                </c:pt>
                <c:pt idx="25">
                  <c:v>0.165699565894156</c:v>
                </c:pt>
                <c:pt idx="26">
                  <c:v>0.166044310042192</c:v>
                </c:pt>
                <c:pt idx="27">
                  <c:v>0.151155234555549</c:v>
                </c:pt>
                <c:pt idx="28">
                  <c:v>0.130234359110409</c:v>
                </c:pt>
                <c:pt idx="29">
                  <c:v>0.124065708005578</c:v>
                </c:pt>
                <c:pt idx="30">
                  <c:v>0.118776068181138</c:v>
                </c:pt>
                <c:pt idx="31">
                  <c:v>0.106566669685833</c:v>
                </c:pt>
                <c:pt idx="32">
                  <c:v>0.104741623405091</c:v>
                </c:pt>
                <c:pt idx="33">
                  <c:v>0.0973201416964588</c:v>
                </c:pt>
                <c:pt idx="34">
                  <c:v>0.0964645246078446</c:v>
                </c:pt>
                <c:pt idx="35">
                  <c:v>0.0953144029463351</c:v>
                </c:pt>
                <c:pt idx="36">
                  <c:v>0.0925734462382381</c:v>
                </c:pt>
                <c:pt idx="37">
                  <c:v>0.0980272920082454</c:v>
                </c:pt>
                <c:pt idx="38">
                  <c:v>0.0926028309811695</c:v>
                </c:pt>
                <c:pt idx="39">
                  <c:v>0.0913530007537249</c:v>
                </c:pt>
                <c:pt idx="40">
                  <c:v>0.0860025692177674</c:v>
                </c:pt>
                <c:pt idx="41">
                  <c:v>0.0885791972339353</c:v>
                </c:pt>
                <c:pt idx="42">
                  <c:v>0.0926856376486979</c:v>
                </c:pt>
                <c:pt idx="43">
                  <c:v>0.0938729677312503</c:v>
                </c:pt>
                <c:pt idx="44">
                  <c:v>0.0914227954274988</c:v>
                </c:pt>
                <c:pt idx="45">
                  <c:v>0.0892310405437399</c:v>
                </c:pt>
                <c:pt idx="46">
                  <c:v>0.0913955873438855</c:v>
                </c:pt>
                <c:pt idx="47">
                  <c:v>0.0946948237368772</c:v>
                </c:pt>
                <c:pt idx="48">
                  <c:v>0.0966567506503014</c:v>
                </c:pt>
                <c:pt idx="49">
                  <c:v>0.0948886801431411</c:v>
                </c:pt>
                <c:pt idx="50">
                  <c:v>0.0930349645803331</c:v>
                </c:pt>
                <c:pt idx="51">
                  <c:v>0.0911821907911041</c:v>
                </c:pt>
                <c:pt idx="52">
                  <c:v>0.0925664412867978</c:v>
                </c:pt>
                <c:pt idx="53">
                  <c:v>0.0939507079534513</c:v>
                </c:pt>
                <c:pt idx="54">
                  <c:v>0.0913041332047406</c:v>
                </c:pt>
                <c:pt idx="55">
                  <c:v>0.093707277060563</c:v>
                </c:pt>
                <c:pt idx="56">
                  <c:v>0.0924311944314208</c:v>
                </c:pt>
                <c:pt idx="57">
                  <c:v>0.0889305957019897</c:v>
                </c:pt>
                <c:pt idx="58">
                  <c:v>0.0856768598088147</c:v>
                </c:pt>
                <c:pt idx="59">
                  <c:v>0.0808454443860458</c:v>
                </c:pt>
                <c:pt idx="60">
                  <c:v>0.0755776357021861</c:v>
                </c:pt>
                <c:pt idx="61">
                  <c:v>0.0733361777344195</c:v>
                </c:pt>
                <c:pt idx="62">
                  <c:v>0.0702919927149361</c:v>
                </c:pt>
                <c:pt idx="63">
                  <c:v>0.0679061812083367</c:v>
                </c:pt>
                <c:pt idx="64">
                  <c:v>0.0673852030421315</c:v>
                </c:pt>
                <c:pt idx="65">
                  <c:v>0.0679281246255345</c:v>
                </c:pt>
                <c:pt idx="66">
                  <c:v>0.0732379571388214</c:v>
                </c:pt>
                <c:pt idx="67">
                  <c:v>0.0745621285224434</c:v>
                </c:pt>
                <c:pt idx="68">
                  <c:v>0.0818919722592618</c:v>
                </c:pt>
                <c:pt idx="69">
                  <c:v>0.0869645346826834</c:v>
                </c:pt>
                <c:pt idx="70">
                  <c:v>0.0817248780808737</c:v>
                </c:pt>
                <c:pt idx="71">
                  <c:v>0.0849041832808933</c:v>
                </c:pt>
                <c:pt idx="72">
                  <c:v>0.0884636248979771</c:v>
                </c:pt>
                <c:pt idx="73">
                  <c:v>0.0838601832592994</c:v>
                </c:pt>
                <c:pt idx="74">
                  <c:v>0.0959667379657092</c:v>
                </c:pt>
                <c:pt idx="75">
                  <c:v>0.112107435748479</c:v>
                </c:pt>
                <c:pt idx="76">
                  <c:v>0.110944381793075</c:v>
                </c:pt>
                <c:pt idx="77">
                  <c:v>0.111834229104781</c:v>
                </c:pt>
                <c:pt idx="78">
                  <c:v>0.106740959144982</c:v>
                </c:pt>
                <c:pt idx="79">
                  <c:v>0.116546147887744</c:v>
                </c:pt>
                <c:pt idx="80">
                  <c:v>0.118573581681574</c:v>
                </c:pt>
                <c:pt idx="81">
                  <c:v>0.117293248616567</c:v>
                </c:pt>
                <c:pt idx="82">
                  <c:v>0.119468637445845</c:v>
                </c:pt>
                <c:pt idx="83">
                  <c:v>0.127193768628403</c:v>
                </c:pt>
                <c:pt idx="84">
                  <c:v>0.135587600292714</c:v>
                </c:pt>
                <c:pt idx="85">
                  <c:v>0.141708499868742</c:v>
                </c:pt>
                <c:pt idx="86">
                  <c:v>0.145778704644043</c:v>
                </c:pt>
                <c:pt idx="87">
                  <c:v>0.15370295200974</c:v>
                </c:pt>
                <c:pt idx="88">
                  <c:v>0.152417008268016</c:v>
                </c:pt>
                <c:pt idx="89">
                  <c:v>0.142819695508116</c:v>
                </c:pt>
                <c:pt idx="90">
                  <c:v>0.144672036842448</c:v>
                </c:pt>
                <c:pt idx="91">
                  <c:v>0.153369154060948</c:v>
                </c:pt>
                <c:pt idx="92">
                  <c:v>0.160304279580357</c:v>
                </c:pt>
                <c:pt idx="93">
                  <c:v>0.165162930641997</c:v>
                </c:pt>
                <c:pt idx="94">
                  <c:v>0.174682401106039</c:v>
                </c:pt>
                <c:pt idx="95">
                  <c:v>0.189106113225213</c:v>
                </c:pt>
                <c:pt idx="96">
                  <c:v>0.190426148989286</c:v>
                </c:pt>
                <c:pt idx="97">
                  <c:v>0.206970679766639</c:v>
                </c:pt>
                <c:pt idx="98">
                  <c:v>0.200940824409837</c:v>
                </c:pt>
                <c:pt idx="99">
                  <c:v>0.212797898057505</c:v>
                </c:pt>
                <c:pt idx="100">
                  <c:v>0.199490055961625</c:v>
                </c:pt>
                <c:pt idx="101">
                  <c:v>0.200543562477576</c:v>
                </c:pt>
                <c:pt idx="102">
                  <c:v>0.199429265491212</c:v>
                </c:pt>
                <c:pt idx="103">
                  <c:v>0.196107383562326</c:v>
                </c:pt>
              </c:numCache>
            </c:numRef>
          </c:val>
          <c:smooth val="0"/>
          <c:extLst xmlns:c16r2="http://schemas.microsoft.com/office/drawing/2015/06/chart">
            <c:ext xmlns:c16="http://schemas.microsoft.com/office/drawing/2014/chart" uri="{C3380CC4-5D6E-409C-BE32-E72D297353CC}">
              <c16:uniqueId val="{00000000-1A8E-7B47-B051-0F77F1C10E1A}"/>
            </c:ext>
          </c:extLst>
        </c:ser>
        <c:ser>
          <c:idx val="1"/>
          <c:order val="1"/>
          <c:tx>
            <c:strRef>
              <c:f>DataFig2!$D$2</c:f>
              <c:strCache>
                <c:ptCount val="1"/>
                <c:pt idx="0">
                  <c:v>SCF+Forbes (tax units)</c:v>
                </c:pt>
              </c:strCache>
            </c:strRef>
          </c:tx>
          <c:spPr>
            <a:ln w="25400">
              <a:solidFill>
                <a:srgbClr val="FF0000"/>
              </a:solidFill>
            </a:ln>
          </c:spPr>
          <c:marker>
            <c:symbol val="diamond"/>
            <c:size val="10"/>
            <c:spPr>
              <a:solidFill>
                <a:srgbClr val="FF0000"/>
              </a:solidFill>
              <a:ln>
                <a:solidFill>
                  <a:srgbClr val="FF0000"/>
                </a:solidFill>
              </a:ln>
            </c:spPr>
          </c:marker>
          <c:cat>
            <c:numRef>
              <c:f>DataFig2!$A$3:$A$108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c:v>2018.0</c:v>
                </c:pt>
              </c:numCache>
            </c:numRef>
          </c:cat>
          <c:val>
            <c:numRef>
              <c:f>DataFig2!$D$3:$D$108</c:f>
              <c:numCache>
                <c:formatCode>0.0%</c:formatCode>
                <c:ptCount val="106"/>
                <c:pt idx="76">
                  <c:v>0.1316252</c:v>
                </c:pt>
                <c:pt idx="79">
                  <c:v>0.137178</c:v>
                </c:pt>
                <c:pt idx="82">
                  <c:v>0.1615188</c:v>
                </c:pt>
                <c:pt idx="85">
                  <c:v>0.1593823</c:v>
                </c:pt>
                <c:pt idx="88">
                  <c:v>0.1394687</c:v>
                </c:pt>
                <c:pt idx="91">
                  <c:v>0.149863</c:v>
                </c:pt>
                <c:pt idx="94">
                  <c:v>0.1609953</c:v>
                </c:pt>
                <c:pt idx="97">
                  <c:v>0.1620601</c:v>
                </c:pt>
                <c:pt idx="100">
                  <c:v>0.1749444</c:v>
                </c:pt>
                <c:pt idx="103">
                  <c:v>0.1934551</c:v>
                </c:pt>
              </c:numCache>
            </c:numRef>
          </c:val>
          <c:smooth val="0"/>
          <c:extLst xmlns:c16r2="http://schemas.microsoft.com/office/drawing/2015/06/chart">
            <c:ext xmlns:c16="http://schemas.microsoft.com/office/drawing/2014/chart" uri="{C3380CC4-5D6E-409C-BE32-E72D297353CC}">
              <c16:uniqueId val="{00000001-1A8E-7B47-B051-0F77F1C10E1A}"/>
            </c:ext>
          </c:extLst>
        </c:ser>
        <c:dLbls>
          <c:showLegendKey val="0"/>
          <c:showVal val="0"/>
          <c:showCatName val="0"/>
          <c:showSerName val="0"/>
          <c:showPercent val="0"/>
          <c:showBubbleSize val="0"/>
        </c:dLbls>
        <c:marker val="1"/>
        <c:smooth val="0"/>
        <c:axId val="2122502792"/>
        <c:axId val="-2042894904"/>
      </c:lineChart>
      <c:catAx>
        <c:axId val="2122502792"/>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2894904"/>
        <c:crosses val="autoZero"/>
        <c:auto val="1"/>
        <c:lblAlgn val="ctr"/>
        <c:lblOffset val="100"/>
        <c:tickLblSkip val="5"/>
        <c:tickMarkSkip val="5"/>
        <c:noMultiLvlLbl val="0"/>
      </c:catAx>
      <c:valAx>
        <c:axId val="-2042894904"/>
        <c:scaling>
          <c:orientation val="minMax"/>
          <c:max val="0.26"/>
          <c:min val="0.0"/>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22502792"/>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2000" b="1"/>
              <a:t>Top 0.1% wealth share (among tax units)</a:t>
            </a:r>
          </a:p>
        </c:rich>
      </c:tx>
      <c:layout>
        <c:manualLayout>
          <c:xMode val="edge"/>
          <c:yMode val="edge"/>
          <c:x val="0.253618028780885"/>
          <c:y val="0.0"/>
        </c:manualLayout>
      </c:layout>
      <c:overlay val="0"/>
    </c:title>
    <c:autoTitleDeleted val="0"/>
    <c:plotArea>
      <c:layout>
        <c:manualLayout>
          <c:layoutTarget val="inner"/>
          <c:xMode val="edge"/>
          <c:yMode val="edge"/>
          <c:x val="0.0703838175400489"/>
          <c:y val="0.071719278868422"/>
          <c:w val="0.904773391257127"/>
          <c:h val="0.77737556561086"/>
        </c:manualLayout>
      </c:layout>
      <c:lineChart>
        <c:grouping val="standard"/>
        <c:varyColors val="0"/>
        <c:ser>
          <c:idx val="0"/>
          <c:order val="0"/>
          <c:tx>
            <c:strRef>
              <c:f>DataFig2!$B$2</c:f>
              <c:strCache>
                <c:ptCount val="1"/>
                <c:pt idx="0">
                  <c:v>Capitalization (SZ updated by PSZ). Tax units.</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c:v>2018.0</c:v>
                </c:pt>
              </c:numCache>
            </c:numRef>
          </c:cat>
          <c:val>
            <c:numRef>
              <c:f>DataFig2!$B$3:$B$108</c:f>
              <c:numCache>
                <c:formatCode>0.0%</c:formatCode>
                <c:ptCount val="106"/>
                <c:pt idx="0">
                  <c:v>0.233282476406662</c:v>
                </c:pt>
                <c:pt idx="1">
                  <c:v>0.227113384613299</c:v>
                </c:pt>
                <c:pt idx="2">
                  <c:v>0.238460789781478</c:v>
                </c:pt>
                <c:pt idx="3">
                  <c:v>0.256285082697321</c:v>
                </c:pt>
                <c:pt idx="4">
                  <c:v>0.21605509730967</c:v>
                </c:pt>
                <c:pt idx="5">
                  <c:v>0.169913268706443</c:v>
                </c:pt>
                <c:pt idx="6">
                  <c:v>0.177079997283213</c:v>
                </c:pt>
                <c:pt idx="7">
                  <c:v>0.139185184988283</c:v>
                </c:pt>
                <c:pt idx="8">
                  <c:v>0.148105958668519</c:v>
                </c:pt>
                <c:pt idx="9">
                  <c:v>0.171067305274795</c:v>
                </c:pt>
                <c:pt idx="10">
                  <c:v>0.145754406155452</c:v>
                </c:pt>
                <c:pt idx="11">
                  <c:v>0.158665792078552</c:v>
                </c:pt>
                <c:pt idx="12">
                  <c:v>0.176029137523652</c:v>
                </c:pt>
                <c:pt idx="13">
                  <c:v>0.189582122596113</c:v>
                </c:pt>
                <c:pt idx="14">
                  <c:v>0.206733538978199</c:v>
                </c:pt>
                <c:pt idx="15">
                  <c:v>0.234145501439425</c:v>
                </c:pt>
                <c:pt idx="16">
                  <c:v>0.243193660314125</c:v>
                </c:pt>
                <c:pt idx="17">
                  <c:v>0.193858233610609</c:v>
                </c:pt>
                <c:pt idx="18">
                  <c:v>0.158848316948713</c:v>
                </c:pt>
                <c:pt idx="19">
                  <c:v>0.164435845668683</c:v>
                </c:pt>
                <c:pt idx="20">
                  <c:v>0.183148460213063</c:v>
                </c:pt>
                <c:pt idx="21">
                  <c:v>0.181453141617347</c:v>
                </c:pt>
                <c:pt idx="22">
                  <c:v>0.180465718836338</c:v>
                </c:pt>
                <c:pt idx="23">
                  <c:v>0.186738994250907</c:v>
                </c:pt>
                <c:pt idx="24">
                  <c:v>0.187449536870469</c:v>
                </c:pt>
                <c:pt idx="25">
                  <c:v>0.165699565894156</c:v>
                </c:pt>
                <c:pt idx="26">
                  <c:v>0.166044310042192</c:v>
                </c:pt>
                <c:pt idx="27">
                  <c:v>0.151155234555549</c:v>
                </c:pt>
                <c:pt idx="28">
                  <c:v>0.130234359110409</c:v>
                </c:pt>
                <c:pt idx="29">
                  <c:v>0.124065708005578</c:v>
                </c:pt>
                <c:pt idx="30">
                  <c:v>0.118776068181138</c:v>
                </c:pt>
                <c:pt idx="31">
                  <c:v>0.106566669685833</c:v>
                </c:pt>
                <c:pt idx="32">
                  <c:v>0.104741623405091</c:v>
                </c:pt>
                <c:pt idx="33">
                  <c:v>0.0973201416964588</c:v>
                </c:pt>
                <c:pt idx="34">
                  <c:v>0.0964645246078446</c:v>
                </c:pt>
                <c:pt idx="35">
                  <c:v>0.0953144029463351</c:v>
                </c:pt>
                <c:pt idx="36">
                  <c:v>0.0925734462382381</c:v>
                </c:pt>
                <c:pt idx="37">
                  <c:v>0.0980272920082454</c:v>
                </c:pt>
                <c:pt idx="38">
                  <c:v>0.0926028309811695</c:v>
                </c:pt>
                <c:pt idx="39">
                  <c:v>0.0913530007537249</c:v>
                </c:pt>
                <c:pt idx="40">
                  <c:v>0.0860025692177674</c:v>
                </c:pt>
                <c:pt idx="41">
                  <c:v>0.0885791972339353</c:v>
                </c:pt>
                <c:pt idx="42">
                  <c:v>0.0926856376486979</c:v>
                </c:pt>
                <c:pt idx="43">
                  <c:v>0.0938729677312503</c:v>
                </c:pt>
                <c:pt idx="44">
                  <c:v>0.0914227954274988</c:v>
                </c:pt>
                <c:pt idx="45">
                  <c:v>0.0892310405437399</c:v>
                </c:pt>
                <c:pt idx="46">
                  <c:v>0.0913955873438855</c:v>
                </c:pt>
                <c:pt idx="47">
                  <c:v>0.0946948237368772</c:v>
                </c:pt>
                <c:pt idx="48">
                  <c:v>0.0966567506503014</c:v>
                </c:pt>
                <c:pt idx="49">
                  <c:v>0.0948886801431411</c:v>
                </c:pt>
                <c:pt idx="50">
                  <c:v>0.0930349645803331</c:v>
                </c:pt>
                <c:pt idx="51">
                  <c:v>0.0911821907911041</c:v>
                </c:pt>
                <c:pt idx="52">
                  <c:v>0.0925664412867978</c:v>
                </c:pt>
                <c:pt idx="53">
                  <c:v>0.0939507079534513</c:v>
                </c:pt>
                <c:pt idx="54">
                  <c:v>0.0913041332047406</c:v>
                </c:pt>
                <c:pt idx="55">
                  <c:v>0.093707277060563</c:v>
                </c:pt>
                <c:pt idx="56">
                  <c:v>0.0924311944314208</c:v>
                </c:pt>
                <c:pt idx="57">
                  <c:v>0.0889305957019897</c:v>
                </c:pt>
                <c:pt idx="58">
                  <c:v>0.0856768598088147</c:v>
                </c:pt>
                <c:pt idx="59">
                  <c:v>0.0808454443860458</c:v>
                </c:pt>
                <c:pt idx="60">
                  <c:v>0.0755776357021861</c:v>
                </c:pt>
                <c:pt idx="61">
                  <c:v>0.0733361777344195</c:v>
                </c:pt>
                <c:pt idx="62">
                  <c:v>0.0702919927149361</c:v>
                </c:pt>
                <c:pt idx="63">
                  <c:v>0.0679061812083367</c:v>
                </c:pt>
                <c:pt idx="64">
                  <c:v>0.0673852030421315</c:v>
                </c:pt>
                <c:pt idx="65">
                  <c:v>0.0679281246255345</c:v>
                </c:pt>
                <c:pt idx="66">
                  <c:v>0.0732379571388214</c:v>
                </c:pt>
                <c:pt idx="67">
                  <c:v>0.0745621285224434</c:v>
                </c:pt>
                <c:pt idx="68">
                  <c:v>0.0818919722592618</c:v>
                </c:pt>
                <c:pt idx="69">
                  <c:v>0.0869645346826834</c:v>
                </c:pt>
                <c:pt idx="70">
                  <c:v>0.0817248780808737</c:v>
                </c:pt>
                <c:pt idx="71">
                  <c:v>0.0849041832808933</c:v>
                </c:pt>
                <c:pt idx="72">
                  <c:v>0.0884636248979771</c:v>
                </c:pt>
                <c:pt idx="73">
                  <c:v>0.0838601832592994</c:v>
                </c:pt>
                <c:pt idx="74">
                  <c:v>0.0959667379657092</c:v>
                </c:pt>
                <c:pt idx="75">
                  <c:v>0.112107435748479</c:v>
                </c:pt>
                <c:pt idx="76">
                  <c:v>0.110944381793075</c:v>
                </c:pt>
                <c:pt idx="77">
                  <c:v>0.111834229104781</c:v>
                </c:pt>
                <c:pt idx="78">
                  <c:v>0.106740959144982</c:v>
                </c:pt>
                <c:pt idx="79">
                  <c:v>0.116546147887744</c:v>
                </c:pt>
                <c:pt idx="80">
                  <c:v>0.118573581681574</c:v>
                </c:pt>
                <c:pt idx="81">
                  <c:v>0.117293248616567</c:v>
                </c:pt>
                <c:pt idx="82">
                  <c:v>0.119468637445845</c:v>
                </c:pt>
                <c:pt idx="83">
                  <c:v>0.127193768628403</c:v>
                </c:pt>
                <c:pt idx="84">
                  <c:v>0.135587600292714</c:v>
                </c:pt>
                <c:pt idx="85">
                  <c:v>0.141708499868742</c:v>
                </c:pt>
                <c:pt idx="86">
                  <c:v>0.145778704644043</c:v>
                </c:pt>
                <c:pt idx="87">
                  <c:v>0.15370295200974</c:v>
                </c:pt>
                <c:pt idx="88">
                  <c:v>0.152417008268016</c:v>
                </c:pt>
                <c:pt idx="89">
                  <c:v>0.142819695508116</c:v>
                </c:pt>
                <c:pt idx="90">
                  <c:v>0.144672036842448</c:v>
                </c:pt>
                <c:pt idx="91">
                  <c:v>0.153369154060948</c:v>
                </c:pt>
                <c:pt idx="92">
                  <c:v>0.160304279580357</c:v>
                </c:pt>
                <c:pt idx="93">
                  <c:v>0.165162930641997</c:v>
                </c:pt>
                <c:pt idx="94">
                  <c:v>0.174682401106039</c:v>
                </c:pt>
                <c:pt idx="95">
                  <c:v>0.189106113225213</c:v>
                </c:pt>
                <c:pt idx="96">
                  <c:v>0.190426148989286</c:v>
                </c:pt>
                <c:pt idx="97">
                  <c:v>0.206970679766639</c:v>
                </c:pt>
                <c:pt idx="98">
                  <c:v>0.200940824409837</c:v>
                </c:pt>
                <c:pt idx="99">
                  <c:v>0.212797898057505</c:v>
                </c:pt>
                <c:pt idx="100">
                  <c:v>0.199490055961625</c:v>
                </c:pt>
                <c:pt idx="101">
                  <c:v>0.200543562477576</c:v>
                </c:pt>
                <c:pt idx="102">
                  <c:v>0.199429265491212</c:v>
                </c:pt>
                <c:pt idx="103">
                  <c:v>0.196107383562326</c:v>
                </c:pt>
              </c:numCache>
            </c:numRef>
          </c:val>
          <c:smooth val="0"/>
          <c:extLst xmlns:c16r2="http://schemas.microsoft.com/office/drawing/2015/06/chart">
            <c:ext xmlns:c16="http://schemas.microsoft.com/office/drawing/2014/chart" uri="{C3380CC4-5D6E-409C-BE32-E72D297353CC}">
              <c16:uniqueId val="{00000001-6CCD-2844-903D-4AEEC15183E1}"/>
            </c:ext>
          </c:extLst>
        </c:ser>
        <c:ser>
          <c:idx val="2"/>
          <c:order val="1"/>
          <c:tx>
            <c:strRef>
              <c:f>DataFig2!$E$2</c:f>
              <c:strCache>
                <c:ptCount val="1"/>
                <c:pt idx="0">
                  <c:v>Capitalization revised</c:v>
                </c:pt>
              </c:strCache>
            </c:strRef>
          </c:tx>
          <c:spPr>
            <a:ln w="19050">
              <a:solidFill>
                <a:sysClr val="windowText" lastClr="000000">
                  <a:lumMod val="50000"/>
                  <a:lumOff val="50000"/>
                </a:sysClr>
              </a:solidFill>
            </a:ln>
          </c:spPr>
          <c:marker>
            <c:symbol val="circle"/>
            <c:size val="8"/>
            <c:spPr>
              <a:solidFill>
                <a:sysClr val="windowText" lastClr="000000">
                  <a:lumMod val="50000"/>
                  <a:lumOff val="50000"/>
                </a:sysClr>
              </a:solidFill>
              <a:ln>
                <a:solidFill>
                  <a:sysClr val="windowText" lastClr="000000">
                    <a:lumMod val="50000"/>
                    <a:lumOff val="50000"/>
                  </a:sysClr>
                </a:solidFill>
              </a:ln>
            </c:spPr>
          </c:marker>
          <c:cat>
            <c:numRef>
              <c:f>DataFig2!$A$3:$A$108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c:v>2018.0</c:v>
                </c:pt>
              </c:numCache>
            </c:numRef>
          </c:cat>
          <c:val>
            <c:numRef>
              <c:f>DataFig2!$E$3:$E$108</c:f>
              <c:numCache>
                <c:formatCode>0.0%</c:formatCode>
                <c:ptCount val="106"/>
                <c:pt idx="49">
                  <c:v>0.0967370620369154</c:v>
                </c:pt>
                <c:pt idx="50">
                  <c:v>0.0949284547829341</c:v>
                </c:pt>
                <c:pt idx="51">
                  <c:v>0.0931226586733625</c:v>
                </c:pt>
                <c:pt idx="52">
                  <c:v>0.0947824372003361</c:v>
                </c:pt>
                <c:pt idx="53">
                  <c:v>0.09706596823242</c:v>
                </c:pt>
                <c:pt idx="54">
                  <c:v>0.0945479090654416</c:v>
                </c:pt>
                <c:pt idx="55">
                  <c:v>0.0967831686485728</c:v>
                </c:pt>
                <c:pt idx="56">
                  <c:v>0.0956262820004938</c:v>
                </c:pt>
                <c:pt idx="57">
                  <c:v>0.0925183345098709</c:v>
                </c:pt>
                <c:pt idx="58">
                  <c:v>0.0896183771663164</c:v>
                </c:pt>
                <c:pt idx="59">
                  <c:v>0.0847619706088467</c:v>
                </c:pt>
                <c:pt idx="60">
                  <c:v>0.080280140063285</c:v>
                </c:pt>
                <c:pt idx="61">
                  <c:v>0.0799737330322951</c:v>
                </c:pt>
                <c:pt idx="62">
                  <c:v>0.0777989216985335</c:v>
                </c:pt>
                <c:pt idx="63">
                  <c:v>0.0755533619978868</c:v>
                </c:pt>
                <c:pt idx="64">
                  <c:v>0.0754664409418948</c:v>
                </c:pt>
                <c:pt idx="65">
                  <c:v>0.0768964267487293</c:v>
                </c:pt>
                <c:pt idx="66">
                  <c:v>0.083084332482045</c:v>
                </c:pt>
                <c:pt idx="67">
                  <c:v>0.0849435534110377</c:v>
                </c:pt>
                <c:pt idx="68">
                  <c:v>0.0931738913017406</c:v>
                </c:pt>
                <c:pt idx="69">
                  <c:v>0.0996647272479689</c:v>
                </c:pt>
                <c:pt idx="70">
                  <c:v>0.0933115225903184</c:v>
                </c:pt>
                <c:pt idx="71">
                  <c:v>0.0961090275949732</c:v>
                </c:pt>
                <c:pt idx="72">
                  <c:v>0.0985142951580571</c:v>
                </c:pt>
                <c:pt idx="73">
                  <c:v>0.0919687235395778</c:v>
                </c:pt>
                <c:pt idx="74">
                  <c:v>0.103841273506906</c:v>
                </c:pt>
                <c:pt idx="75">
                  <c:v>0.122431978482157</c:v>
                </c:pt>
                <c:pt idx="76">
                  <c:v>0.119871783145457</c:v>
                </c:pt>
                <c:pt idx="77">
                  <c:v>0.120647446924135</c:v>
                </c:pt>
                <c:pt idx="78">
                  <c:v>0.114528102153369</c:v>
                </c:pt>
                <c:pt idx="79">
                  <c:v>0.124486850284403</c:v>
                </c:pt>
                <c:pt idx="80">
                  <c:v>0.125915469854021</c:v>
                </c:pt>
                <c:pt idx="81">
                  <c:v>0.125143441040003</c:v>
                </c:pt>
                <c:pt idx="82">
                  <c:v>0.127453976951247</c:v>
                </c:pt>
                <c:pt idx="83">
                  <c:v>0.131847944577745</c:v>
                </c:pt>
                <c:pt idx="84">
                  <c:v>0.141431510526255</c:v>
                </c:pt>
                <c:pt idx="85">
                  <c:v>0.148143442486683</c:v>
                </c:pt>
                <c:pt idx="86">
                  <c:v>0.151063075920821</c:v>
                </c:pt>
                <c:pt idx="87">
                  <c:v>0.161316103826113</c:v>
                </c:pt>
                <c:pt idx="88">
                  <c:v>0.159963708537056</c:v>
                </c:pt>
                <c:pt idx="89">
                  <c:v>0.148436992923211</c:v>
                </c:pt>
                <c:pt idx="90">
                  <c:v>0.143692106318447</c:v>
                </c:pt>
                <c:pt idx="91">
                  <c:v>0.154852492639313</c:v>
                </c:pt>
                <c:pt idx="92">
                  <c:v>0.15696960839166</c:v>
                </c:pt>
                <c:pt idx="93">
                  <c:v>0.167516458747319</c:v>
                </c:pt>
                <c:pt idx="94">
                  <c:v>0.179105714219597</c:v>
                </c:pt>
                <c:pt idx="95">
                  <c:v>0.180860990935238</c:v>
                </c:pt>
                <c:pt idx="96">
                  <c:v>0.180914684725548</c:v>
                </c:pt>
                <c:pt idx="97">
                  <c:v>0.191745467051818</c:v>
                </c:pt>
                <c:pt idx="98">
                  <c:v>0.184139279048074</c:v>
                </c:pt>
                <c:pt idx="99">
                  <c:v>0.189666268469397</c:v>
                </c:pt>
                <c:pt idx="100">
                  <c:v>0.178609442659205</c:v>
                </c:pt>
                <c:pt idx="101">
                  <c:v>0.182508855808977</c:v>
                </c:pt>
                <c:pt idx="102">
                  <c:v>0.181432206002379</c:v>
                </c:pt>
                <c:pt idx="103">
                  <c:v>0.178292059140667</c:v>
                </c:pt>
              </c:numCache>
            </c:numRef>
          </c:val>
          <c:smooth val="0"/>
          <c:extLst xmlns:c16r2="http://schemas.microsoft.com/office/drawing/2015/06/chart">
            <c:ext xmlns:c16="http://schemas.microsoft.com/office/drawing/2014/chart" uri="{C3380CC4-5D6E-409C-BE32-E72D297353CC}">
              <c16:uniqueId val="{00000002-6CCD-2844-903D-4AEEC15183E1}"/>
            </c:ext>
          </c:extLst>
        </c:ser>
        <c:ser>
          <c:idx val="1"/>
          <c:order val="2"/>
          <c:tx>
            <c:strRef>
              <c:f>DataFig2!$D$2</c:f>
              <c:strCache>
                <c:ptCount val="1"/>
                <c:pt idx="0">
                  <c:v>SCF+Forbes (tax units)</c:v>
                </c:pt>
              </c:strCache>
            </c:strRef>
          </c:tx>
          <c:spPr>
            <a:ln w="19050">
              <a:solidFill>
                <a:srgbClr val="FF0000"/>
              </a:solidFill>
            </a:ln>
          </c:spPr>
          <c:marker>
            <c:symbol val="diamond"/>
            <c:size val="9"/>
            <c:spPr>
              <a:solidFill>
                <a:srgbClr val="FF0000"/>
              </a:solidFill>
              <a:ln>
                <a:solidFill>
                  <a:srgbClr val="FF0000"/>
                </a:solidFill>
              </a:ln>
            </c:spPr>
          </c:marker>
          <c:cat>
            <c:numRef>
              <c:f>DataFig2!$A$3:$A$108</c:f>
              <c:numCache>
                <c:formatCode>General</c:formatCode>
                <c:ptCount val="106"/>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pt idx="104" formatCode="0">
                  <c:v>2017.0</c:v>
                </c:pt>
                <c:pt idx="105">
                  <c:v>2018.0</c:v>
                </c:pt>
              </c:numCache>
            </c:numRef>
          </c:cat>
          <c:val>
            <c:numRef>
              <c:f>DataFig2!$D$3:$D$108</c:f>
              <c:numCache>
                <c:formatCode>0.0%</c:formatCode>
                <c:ptCount val="106"/>
                <c:pt idx="76">
                  <c:v>0.1316252</c:v>
                </c:pt>
                <c:pt idx="79">
                  <c:v>0.137178</c:v>
                </c:pt>
                <c:pt idx="82">
                  <c:v>0.1615188</c:v>
                </c:pt>
                <c:pt idx="85">
                  <c:v>0.1593823</c:v>
                </c:pt>
                <c:pt idx="88">
                  <c:v>0.1394687</c:v>
                </c:pt>
                <c:pt idx="91">
                  <c:v>0.149863</c:v>
                </c:pt>
                <c:pt idx="94">
                  <c:v>0.1609953</c:v>
                </c:pt>
                <c:pt idx="97">
                  <c:v>0.1620601</c:v>
                </c:pt>
                <c:pt idx="100">
                  <c:v>0.1749444</c:v>
                </c:pt>
                <c:pt idx="103">
                  <c:v>0.1934551</c:v>
                </c:pt>
              </c:numCache>
            </c:numRef>
          </c:val>
          <c:smooth val="0"/>
          <c:extLst xmlns:c16r2="http://schemas.microsoft.com/office/drawing/2015/06/chart">
            <c:ext xmlns:c16="http://schemas.microsoft.com/office/drawing/2014/chart" uri="{C3380CC4-5D6E-409C-BE32-E72D297353CC}">
              <c16:uniqueId val="{00000003-6CCD-2844-903D-4AEEC15183E1}"/>
            </c:ext>
          </c:extLst>
        </c:ser>
        <c:dLbls>
          <c:showLegendKey val="0"/>
          <c:showVal val="0"/>
          <c:showCatName val="0"/>
          <c:showSerName val="0"/>
          <c:showPercent val="0"/>
          <c:showBubbleSize val="0"/>
        </c:dLbls>
        <c:marker val="1"/>
        <c:smooth val="0"/>
        <c:axId val="-2044594184"/>
        <c:axId val="-2044588040"/>
      </c:lineChart>
      <c:catAx>
        <c:axId val="-2044594184"/>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4588040"/>
        <c:crosses val="autoZero"/>
        <c:auto val="1"/>
        <c:lblAlgn val="ctr"/>
        <c:lblOffset val="100"/>
        <c:tickLblSkip val="5"/>
        <c:tickMarkSkip val="5"/>
        <c:noMultiLvlLbl val="0"/>
      </c:catAx>
      <c:valAx>
        <c:axId val="-2044588040"/>
        <c:scaling>
          <c:orientation val="minMax"/>
          <c:max val="0.26"/>
          <c:min val="0.0"/>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044594184"/>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2000" b="1" i="0" baseline="0">
                <a:effectLst/>
              </a:rPr>
              <a:t>Top 0.1% Wealth Share Estimates</a:t>
            </a:r>
            <a:endParaRPr lang="fr-FR" sz="2000">
              <a:effectLst/>
            </a:endParaRPr>
          </a:p>
        </c:rich>
      </c:tx>
      <c:layout>
        <c:manualLayout>
          <c:xMode val="edge"/>
          <c:yMode val="edge"/>
          <c:x val="0.299104968775455"/>
          <c:y val="0.00452524316813339"/>
        </c:manualLayout>
      </c:layout>
      <c:overlay val="0"/>
    </c:title>
    <c:autoTitleDeleted val="0"/>
    <c:plotArea>
      <c:layout>
        <c:manualLayout>
          <c:layoutTarget val="inner"/>
          <c:xMode val="edge"/>
          <c:yMode val="edge"/>
          <c:x val="0.111763127884876"/>
          <c:y val="0.071719278868422"/>
          <c:w val="0.8633940809123"/>
          <c:h val="0.741176470588235"/>
        </c:manualLayout>
      </c:layout>
      <c:lineChart>
        <c:grouping val="standard"/>
        <c:varyColors val="0"/>
        <c:ser>
          <c:idx val="3"/>
          <c:order val="0"/>
          <c:tx>
            <c:strRef>
              <c:f>DataFig2!$F$2</c:f>
              <c:strCache>
                <c:ptCount val="1"/>
                <c:pt idx="0">
                  <c:v>Estate multiplier (raw)</c:v>
                </c:pt>
              </c:strCache>
            </c:strRef>
          </c:tx>
          <c:spPr>
            <a:ln w="19050">
              <a:solidFill>
                <a:srgbClr val="3366FF"/>
              </a:solidFill>
            </a:ln>
          </c:spPr>
          <c:marker>
            <c:symbol val="triangle"/>
            <c:size val="8"/>
            <c:spPr>
              <a:solidFill>
                <a:sysClr val="window" lastClr="FFFFFF"/>
              </a:solidFill>
              <a:ln>
                <a:solidFill>
                  <a:srgbClr val="3366FF"/>
                </a:solidFill>
              </a:ln>
            </c:spPr>
          </c:marker>
          <c:val>
            <c:numRef>
              <c:f>DataFig2!$J$3:$J$106</c:f>
              <c:numCache>
                <c:formatCode>0.0%</c:formatCode>
                <c:ptCount val="104"/>
                <c:pt idx="3">
                  <c:v>0.211828213731906</c:v>
                </c:pt>
                <c:pt idx="4">
                  <c:v>0.194753559477834</c:v>
                </c:pt>
                <c:pt idx="5">
                  <c:v>0.202608549876594</c:v>
                </c:pt>
                <c:pt idx="6">
                  <c:v>0.226637590543455</c:v>
                </c:pt>
                <c:pt idx="7">
                  <c:v>0.206816076400516</c:v>
                </c:pt>
                <c:pt idx="8">
                  <c:v>0.177606230450709</c:v>
                </c:pt>
                <c:pt idx="9">
                  <c:v>0.177475878583922</c:v>
                </c:pt>
                <c:pt idx="10">
                  <c:v>0.180351040136767</c:v>
                </c:pt>
                <c:pt idx="11">
                  <c:v>0.192171273461603</c:v>
                </c:pt>
                <c:pt idx="12">
                  <c:v>0.186568469122507</c:v>
                </c:pt>
                <c:pt idx="13">
                  <c:v>0.186030171755319</c:v>
                </c:pt>
                <c:pt idx="14">
                  <c:v>0.214968405755468</c:v>
                </c:pt>
                <c:pt idx="15">
                  <c:v>0.198966057481835</c:v>
                </c:pt>
                <c:pt idx="16">
                  <c:v>0.210006946179018</c:v>
                </c:pt>
                <c:pt idx="17">
                  <c:v>0.231270257297314</c:v>
                </c:pt>
                <c:pt idx="18">
                  <c:v>0.190102776534086</c:v>
                </c:pt>
                <c:pt idx="19">
                  <c:v>0.148210199257256</c:v>
                </c:pt>
                <c:pt idx="20">
                  <c:v>0.164081415226019</c:v>
                </c:pt>
                <c:pt idx="21">
                  <c:v>0.150652660941099</c:v>
                </c:pt>
                <c:pt idx="22">
                  <c:v>0.1512186594238</c:v>
                </c:pt>
                <c:pt idx="23">
                  <c:v>0.168058709622747</c:v>
                </c:pt>
                <c:pt idx="24">
                  <c:v>0.143513688219004</c:v>
                </c:pt>
                <c:pt idx="25">
                  <c:v>0.142711367558385</c:v>
                </c:pt>
                <c:pt idx="26">
                  <c:v>0.13319467663677</c:v>
                </c:pt>
                <c:pt idx="27">
                  <c:v>0.125489115661798</c:v>
                </c:pt>
                <c:pt idx="28">
                  <c:v>0.124757318059751</c:v>
                </c:pt>
                <c:pt idx="29">
                  <c:v>0.114353297082401</c:v>
                </c:pt>
                <c:pt idx="30">
                  <c:v>0.110972463722351</c:v>
                </c:pt>
                <c:pt idx="31">
                  <c:v>0.11561453859147</c:v>
                </c:pt>
                <c:pt idx="32">
                  <c:v>0.107045317591494</c:v>
                </c:pt>
                <c:pt idx="33">
                  <c:v>0.104506843920342</c:v>
                </c:pt>
                <c:pt idx="34">
                  <c:v>0.104155033507477</c:v>
                </c:pt>
                <c:pt idx="35">
                  <c:v>0.0958941952198248</c:v>
                </c:pt>
                <c:pt idx="36">
                  <c:v>0.0916758206395208</c:v>
                </c:pt>
                <c:pt idx="37">
                  <c:v>0.0937183350552021</c:v>
                </c:pt>
                <c:pt idx="40">
                  <c:v>0.0989134996114583</c:v>
                </c:pt>
                <c:pt idx="41">
                  <c:v>0.0975887297893288</c:v>
                </c:pt>
                <c:pt idx="43">
                  <c:v>0.106667743685838</c:v>
                </c:pt>
                <c:pt idx="45">
                  <c:v>0.10256176761656</c:v>
                </c:pt>
                <c:pt idx="47">
                  <c:v>0.107314751393889</c:v>
                </c:pt>
                <c:pt idx="49">
                  <c:v>0.105092393201278</c:v>
                </c:pt>
                <c:pt idx="52">
                  <c:v>0.111381626378244</c:v>
                </c:pt>
                <c:pt idx="56">
                  <c:v>0.101348159232144</c:v>
                </c:pt>
                <c:pt idx="59">
                  <c:v>0.100376843862195</c:v>
                </c:pt>
                <c:pt idx="63">
                  <c:v>0.0772329265161306</c:v>
                </c:pt>
                <c:pt idx="68">
                  <c:v>0.0777267868305527</c:v>
                </c:pt>
                <c:pt idx="69">
                  <c:v>0.0783018193008126</c:v>
                </c:pt>
                <c:pt idx="70">
                  <c:v>0.0912330389696167</c:v>
                </c:pt>
                <c:pt idx="71">
                  <c:v>0.0935264382387846</c:v>
                </c:pt>
                <c:pt idx="72">
                  <c:v>0.105103938665947</c:v>
                </c:pt>
                <c:pt idx="73">
                  <c:v>0.1078255760765</c:v>
                </c:pt>
                <c:pt idx="74">
                  <c:v>0.105153673730546</c:v>
                </c:pt>
                <c:pt idx="75">
                  <c:v>0.106437426227346</c:v>
                </c:pt>
                <c:pt idx="76">
                  <c:v>0.112861808506153</c:v>
                </c:pt>
                <c:pt idx="77">
                  <c:v>0.107688998411814</c:v>
                </c:pt>
                <c:pt idx="78">
                  <c:v>0.111903847484979</c:v>
                </c:pt>
                <c:pt idx="79">
                  <c:v>0.112951677928232</c:v>
                </c:pt>
                <c:pt idx="80">
                  <c:v>0.111082788049762</c:v>
                </c:pt>
                <c:pt idx="81">
                  <c:v>0.116530281330538</c:v>
                </c:pt>
                <c:pt idx="82">
                  <c:v>0.122045692694426</c:v>
                </c:pt>
                <c:pt idx="83">
                  <c:v>0.121527759721734</c:v>
                </c:pt>
                <c:pt idx="84">
                  <c:v>0.120796129928523</c:v>
                </c:pt>
                <c:pt idx="85">
                  <c:v>0.129041657175542</c:v>
                </c:pt>
                <c:pt idx="86">
                  <c:v>0.130466084762431</c:v>
                </c:pt>
                <c:pt idx="87">
                  <c:v>0.127417725294642</c:v>
                </c:pt>
                <c:pt idx="88">
                  <c:v>0.142919076202007</c:v>
                </c:pt>
                <c:pt idx="89">
                  <c:v>0.14555130469969</c:v>
                </c:pt>
                <c:pt idx="90">
                  <c:v>0.139838319525398</c:v>
                </c:pt>
                <c:pt idx="91">
                  <c:v>0.133067767649757</c:v>
                </c:pt>
                <c:pt idx="92">
                  <c:v>0.137306360536359</c:v>
                </c:pt>
                <c:pt idx="93">
                  <c:v>0.138864276315377</c:v>
                </c:pt>
                <c:pt idx="94">
                  <c:v>0.134482261204085</c:v>
                </c:pt>
                <c:pt idx="95">
                  <c:v>0.137696334154172</c:v>
                </c:pt>
                <c:pt idx="96">
                  <c:v>0.147619341031689</c:v>
                </c:pt>
                <c:pt idx="98">
                  <c:v>0.169959646793554</c:v>
                </c:pt>
                <c:pt idx="99">
                  <c:v>0.161029480835641</c:v>
                </c:pt>
              </c:numCache>
            </c:numRef>
          </c:val>
          <c:smooth val="0"/>
          <c:extLst xmlns:c16r2="http://schemas.microsoft.com/office/drawing/2015/06/chart">
            <c:ext xmlns:c16="http://schemas.microsoft.com/office/drawing/2014/chart" uri="{C3380CC4-5D6E-409C-BE32-E72D297353CC}">
              <c16:uniqueId val="{00000000-BE70-9243-9BE2-86A0B700EDAC}"/>
            </c:ext>
          </c:extLst>
        </c:ser>
        <c:ser>
          <c:idx val="0"/>
          <c:order val="1"/>
          <c:tx>
            <c:strRef>
              <c:f>DataFig2!$B$2</c:f>
              <c:strCache>
                <c:ptCount val="1"/>
                <c:pt idx="0">
                  <c:v>Capitalization (SZ updated by PSZ). Tax units.</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DataFig2!$B$3:$B$106</c:f>
              <c:numCache>
                <c:formatCode>0.0%</c:formatCode>
                <c:ptCount val="104"/>
                <c:pt idx="0">
                  <c:v>0.233282476406662</c:v>
                </c:pt>
                <c:pt idx="1">
                  <c:v>0.227113384613299</c:v>
                </c:pt>
                <c:pt idx="2">
                  <c:v>0.238460789781478</c:v>
                </c:pt>
                <c:pt idx="3">
                  <c:v>0.256285082697321</c:v>
                </c:pt>
                <c:pt idx="4">
                  <c:v>0.21605509730967</c:v>
                </c:pt>
                <c:pt idx="5">
                  <c:v>0.169913268706443</c:v>
                </c:pt>
                <c:pt idx="6">
                  <c:v>0.177079997283213</c:v>
                </c:pt>
                <c:pt idx="7">
                  <c:v>0.139185184988283</c:v>
                </c:pt>
                <c:pt idx="8">
                  <c:v>0.148105958668519</c:v>
                </c:pt>
                <c:pt idx="9">
                  <c:v>0.171067305274795</c:v>
                </c:pt>
                <c:pt idx="10">
                  <c:v>0.145754406155452</c:v>
                </c:pt>
                <c:pt idx="11">
                  <c:v>0.158665792078552</c:v>
                </c:pt>
                <c:pt idx="12">
                  <c:v>0.176029137523652</c:v>
                </c:pt>
                <c:pt idx="13">
                  <c:v>0.189582122596113</c:v>
                </c:pt>
                <c:pt idx="14">
                  <c:v>0.206733538978199</c:v>
                </c:pt>
                <c:pt idx="15">
                  <c:v>0.234145501439425</c:v>
                </c:pt>
                <c:pt idx="16">
                  <c:v>0.243193660314125</c:v>
                </c:pt>
                <c:pt idx="17">
                  <c:v>0.193858233610609</c:v>
                </c:pt>
                <c:pt idx="18">
                  <c:v>0.158848316948713</c:v>
                </c:pt>
                <c:pt idx="19">
                  <c:v>0.164435845668683</c:v>
                </c:pt>
                <c:pt idx="20">
                  <c:v>0.183148460213063</c:v>
                </c:pt>
                <c:pt idx="21">
                  <c:v>0.181453141617347</c:v>
                </c:pt>
                <c:pt idx="22">
                  <c:v>0.180465718836338</c:v>
                </c:pt>
                <c:pt idx="23">
                  <c:v>0.186738994250907</c:v>
                </c:pt>
                <c:pt idx="24">
                  <c:v>0.187449536870469</c:v>
                </c:pt>
                <c:pt idx="25">
                  <c:v>0.165699565894156</c:v>
                </c:pt>
                <c:pt idx="26">
                  <c:v>0.166044310042192</c:v>
                </c:pt>
                <c:pt idx="27">
                  <c:v>0.151155234555549</c:v>
                </c:pt>
                <c:pt idx="28">
                  <c:v>0.130234359110409</c:v>
                </c:pt>
                <c:pt idx="29">
                  <c:v>0.124065708005578</c:v>
                </c:pt>
                <c:pt idx="30">
                  <c:v>0.118776068181138</c:v>
                </c:pt>
                <c:pt idx="31">
                  <c:v>0.106566669685833</c:v>
                </c:pt>
                <c:pt idx="32">
                  <c:v>0.104741623405091</c:v>
                </c:pt>
                <c:pt idx="33">
                  <c:v>0.0973201416964588</c:v>
                </c:pt>
                <c:pt idx="34">
                  <c:v>0.0964645246078446</c:v>
                </c:pt>
                <c:pt idx="35">
                  <c:v>0.0953144029463351</c:v>
                </c:pt>
                <c:pt idx="36">
                  <c:v>0.0925734462382381</c:v>
                </c:pt>
                <c:pt idx="37">
                  <c:v>0.0980272920082454</c:v>
                </c:pt>
                <c:pt idx="38">
                  <c:v>0.0926028309811695</c:v>
                </c:pt>
                <c:pt idx="39">
                  <c:v>0.0913530007537249</c:v>
                </c:pt>
                <c:pt idx="40">
                  <c:v>0.0860025692177674</c:v>
                </c:pt>
                <c:pt idx="41">
                  <c:v>0.0885791972339353</c:v>
                </c:pt>
                <c:pt idx="42">
                  <c:v>0.0926856376486979</c:v>
                </c:pt>
                <c:pt idx="43">
                  <c:v>0.0938729677312503</c:v>
                </c:pt>
                <c:pt idx="44">
                  <c:v>0.0914227954274988</c:v>
                </c:pt>
                <c:pt idx="45">
                  <c:v>0.0892310405437399</c:v>
                </c:pt>
                <c:pt idx="46">
                  <c:v>0.0913955873438855</c:v>
                </c:pt>
                <c:pt idx="47">
                  <c:v>0.0946948237368772</c:v>
                </c:pt>
                <c:pt idx="48">
                  <c:v>0.0966567506503014</c:v>
                </c:pt>
                <c:pt idx="49">
                  <c:v>0.0948886801431411</c:v>
                </c:pt>
                <c:pt idx="50">
                  <c:v>0.0930349645803331</c:v>
                </c:pt>
                <c:pt idx="51">
                  <c:v>0.0911821907911041</c:v>
                </c:pt>
                <c:pt idx="52">
                  <c:v>0.0925664412867978</c:v>
                </c:pt>
                <c:pt idx="53">
                  <c:v>0.0939507079534513</c:v>
                </c:pt>
                <c:pt idx="54">
                  <c:v>0.0913041332047406</c:v>
                </c:pt>
                <c:pt idx="55">
                  <c:v>0.093707277060563</c:v>
                </c:pt>
                <c:pt idx="56">
                  <c:v>0.0924311944314208</c:v>
                </c:pt>
                <c:pt idx="57">
                  <c:v>0.0889305957019897</c:v>
                </c:pt>
                <c:pt idx="58">
                  <c:v>0.0856768598088147</c:v>
                </c:pt>
                <c:pt idx="59">
                  <c:v>0.0808454443860458</c:v>
                </c:pt>
                <c:pt idx="60">
                  <c:v>0.0755776357021861</c:v>
                </c:pt>
                <c:pt idx="61">
                  <c:v>0.0733361777344195</c:v>
                </c:pt>
                <c:pt idx="62">
                  <c:v>0.0702919927149361</c:v>
                </c:pt>
                <c:pt idx="63">
                  <c:v>0.0679061812083367</c:v>
                </c:pt>
                <c:pt idx="64">
                  <c:v>0.0673852030421315</c:v>
                </c:pt>
                <c:pt idx="65">
                  <c:v>0.0679281246255345</c:v>
                </c:pt>
                <c:pt idx="66">
                  <c:v>0.0732379571388214</c:v>
                </c:pt>
                <c:pt idx="67">
                  <c:v>0.0745621285224434</c:v>
                </c:pt>
                <c:pt idx="68">
                  <c:v>0.0818919722592618</c:v>
                </c:pt>
                <c:pt idx="69">
                  <c:v>0.0869645346826834</c:v>
                </c:pt>
                <c:pt idx="70">
                  <c:v>0.0817248780808737</c:v>
                </c:pt>
                <c:pt idx="71">
                  <c:v>0.0849041832808933</c:v>
                </c:pt>
                <c:pt idx="72">
                  <c:v>0.0884636248979771</c:v>
                </c:pt>
                <c:pt idx="73">
                  <c:v>0.0838601832592994</c:v>
                </c:pt>
                <c:pt idx="74">
                  <c:v>0.0959667379657092</c:v>
                </c:pt>
                <c:pt idx="75">
                  <c:v>0.112107435748479</c:v>
                </c:pt>
                <c:pt idx="76">
                  <c:v>0.110944381793075</c:v>
                </c:pt>
                <c:pt idx="77">
                  <c:v>0.111834229104781</c:v>
                </c:pt>
                <c:pt idx="78">
                  <c:v>0.106740959144982</c:v>
                </c:pt>
                <c:pt idx="79">
                  <c:v>0.116546147887744</c:v>
                </c:pt>
                <c:pt idx="80">
                  <c:v>0.118573581681574</c:v>
                </c:pt>
                <c:pt idx="81">
                  <c:v>0.117293248616567</c:v>
                </c:pt>
                <c:pt idx="82">
                  <c:v>0.119468637445845</c:v>
                </c:pt>
                <c:pt idx="83">
                  <c:v>0.127193768628403</c:v>
                </c:pt>
                <c:pt idx="84">
                  <c:v>0.135587600292714</c:v>
                </c:pt>
                <c:pt idx="85">
                  <c:v>0.141708499868742</c:v>
                </c:pt>
                <c:pt idx="86">
                  <c:v>0.145778704644043</c:v>
                </c:pt>
                <c:pt idx="87">
                  <c:v>0.15370295200974</c:v>
                </c:pt>
                <c:pt idx="88">
                  <c:v>0.152417008268016</c:v>
                </c:pt>
                <c:pt idx="89">
                  <c:v>0.142819695508116</c:v>
                </c:pt>
                <c:pt idx="90">
                  <c:v>0.144672036842448</c:v>
                </c:pt>
                <c:pt idx="91">
                  <c:v>0.153369154060948</c:v>
                </c:pt>
                <c:pt idx="92">
                  <c:v>0.160304279580357</c:v>
                </c:pt>
                <c:pt idx="93">
                  <c:v>0.165162930641997</c:v>
                </c:pt>
                <c:pt idx="94">
                  <c:v>0.174682401106039</c:v>
                </c:pt>
                <c:pt idx="95">
                  <c:v>0.189106113225213</c:v>
                </c:pt>
                <c:pt idx="96">
                  <c:v>0.190426148989286</c:v>
                </c:pt>
                <c:pt idx="97">
                  <c:v>0.206970679766639</c:v>
                </c:pt>
                <c:pt idx="98">
                  <c:v>0.200940824409837</c:v>
                </c:pt>
                <c:pt idx="99">
                  <c:v>0.212797898057505</c:v>
                </c:pt>
                <c:pt idx="100">
                  <c:v>0.199490055961625</c:v>
                </c:pt>
                <c:pt idx="101">
                  <c:v>0.200543562477576</c:v>
                </c:pt>
                <c:pt idx="102">
                  <c:v>0.199429265491212</c:v>
                </c:pt>
                <c:pt idx="103">
                  <c:v>0.196107383562326</c:v>
                </c:pt>
              </c:numCache>
            </c:numRef>
          </c:val>
          <c:smooth val="0"/>
          <c:extLst xmlns:c16r2="http://schemas.microsoft.com/office/drawing/2015/06/chart">
            <c:ext xmlns:c16="http://schemas.microsoft.com/office/drawing/2014/chart" uri="{C3380CC4-5D6E-409C-BE32-E72D297353CC}">
              <c16:uniqueId val="{00000001-BE70-9243-9BE2-86A0B700EDAC}"/>
            </c:ext>
          </c:extLst>
        </c:ser>
        <c:ser>
          <c:idx val="1"/>
          <c:order val="2"/>
          <c:tx>
            <c:strRef>
              <c:f>DataFig2!$D$2</c:f>
              <c:strCache>
                <c:ptCount val="1"/>
                <c:pt idx="0">
                  <c:v>SCF+Forbes (tax units)</c:v>
                </c:pt>
              </c:strCache>
            </c:strRef>
          </c:tx>
          <c:spPr>
            <a:ln w="25400">
              <a:solidFill>
                <a:srgbClr val="FF0000"/>
              </a:solidFill>
            </a:ln>
          </c:spPr>
          <c:marker>
            <c:symbol val="diamond"/>
            <c:size val="10"/>
            <c:spPr>
              <a:solidFill>
                <a:srgbClr val="FF0000"/>
              </a:solidFill>
              <a:ln>
                <a:solidFill>
                  <a:srgbClr val="FF0000"/>
                </a:solidFill>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DataFig2!$D$3:$D$106</c:f>
              <c:numCache>
                <c:formatCode>0.0%</c:formatCode>
                <c:ptCount val="104"/>
                <c:pt idx="76">
                  <c:v>0.1316252</c:v>
                </c:pt>
                <c:pt idx="79">
                  <c:v>0.137178</c:v>
                </c:pt>
                <c:pt idx="82">
                  <c:v>0.1615188</c:v>
                </c:pt>
                <c:pt idx="85">
                  <c:v>0.1593823</c:v>
                </c:pt>
                <c:pt idx="88">
                  <c:v>0.1394687</c:v>
                </c:pt>
                <c:pt idx="91">
                  <c:v>0.149863</c:v>
                </c:pt>
                <c:pt idx="94">
                  <c:v>0.1609953</c:v>
                </c:pt>
                <c:pt idx="97">
                  <c:v>0.1620601</c:v>
                </c:pt>
                <c:pt idx="100">
                  <c:v>0.1749444</c:v>
                </c:pt>
                <c:pt idx="103">
                  <c:v>0.1934551</c:v>
                </c:pt>
              </c:numCache>
            </c:numRef>
          </c:val>
          <c:smooth val="0"/>
          <c:extLst xmlns:c16r2="http://schemas.microsoft.com/office/drawing/2015/06/chart">
            <c:ext xmlns:c16="http://schemas.microsoft.com/office/drawing/2014/chart" uri="{C3380CC4-5D6E-409C-BE32-E72D297353CC}">
              <c16:uniqueId val="{00000002-BE70-9243-9BE2-86A0B700EDAC}"/>
            </c:ext>
          </c:extLst>
        </c:ser>
        <c:dLbls>
          <c:showLegendKey val="0"/>
          <c:showVal val="0"/>
          <c:showCatName val="0"/>
          <c:showSerName val="0"/>
          <c:showPercent val="0"/>
          <c:showBubbleSize val="0"/>
        </c:dLbls>
        <c:marker val="1"/>
        <c:smooth val="0"/>
        <c:axId val="-2043370424"/>
        <c:axId val="-2043364280"/>
      </c:lineChart>
      <c:catAx>
        <c:axId val="-2043370424"/>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3364280"/>
        <c:crosses val="autoZero"/>
        <c:auto val="1"/>
        <c:lblAlgn val="ctr"/>
        <c:lblOffset val="100"/>
        <c:tickLblSkip val="5"/>
        <c:tickMarkSkip val="5"/>
        <c:noMultiLvlLbl val="0"/>
      </c:catAx>
      <c:valAx>
        <c:axId val="-2043364280"/>
        <c:scaling>
          <c:orientation val="minMax"/>
          <c:max val="0.26"/>
          <c:min val="0.0"/>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043370424"/>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2000" b="1"/>
              <a:t>Top 0.1% wealth share: changing</a:t>
            </a:r>
            <a:r>
              <a:rPr lang="fr-FR" sz="2000" b="1" baseline="0"/>
              <a:t> interest rate for the rich</a:t>
            </a:r>
            <a:endParaRPr lang="fr-FR" sz="2000" b="1"/>
          </a:p>
        </c:rich>
      </c:tx>
      <c:layout>
        <c:manualLayout>
          <c:xMode val="edge"/>
          <c:yMode val="edge"/>
          <c:x val="0.162583546022264"/>
          <c:y val="0.0"/>
        </c:manualLayout>
      </c:layout>
      <c:overlay val="0"/>
    </c:title>
    <c:autoTitleDeleted val="0"/>
    <c:plotArea>
      <c:layout>
        <c:manualLayout>
          <c:layoutTarget val="inner"/>
          <c:xMode val="edge"/>
          <c:yMode val="edge"/>
          <c:x val="0.0659102905240293"/>
          <c:y val="0.071719278868422"/>
          <c:w val="0.92305522671735"/>
          <c:h val="0.78868778280543"/>
        </c:manualLayout>
      </c:layout>
      <c:lineChart>
        <c:grouping val="standard"/>
        <c:varyColors val="0"/>
        <c:ser>
          <c:idx val="3"/>
          <c:order val="0"/>
          <c:tx>
            <c:strRef>
              <c:f>DataFig2!$N$2</c:f>
              <c:strCache>
                <c:ptCount val="1"/>
                <c:pt idx="0">
                  <c:v>AAA Moody interest correction (SZZ)</c:v>
                </c:pt>
              </c:strCache>
            </c:strRef>
          </c:tx>
          <c:spPr>
            <a:ln w="19050">
              <a:solidFill>
                <a:srgbClr val="3366FF"/>
              </a:solidFill>
            </a:ln>
          </c:spPr>
          <c:marker>
            <c:symbol val="triangle"/>
            <c:size val="8"/>
            <c:spPr>
              <a:solidFill>
                <a:srgbClr val="3366FF"/>
              </a:solidFill>
              <a:ln>
                <a:solidFill>
                  <a:srgbClr val="3366FF"/>
                </a:solidFill>
              </a:ln>
            </c:spPr>
          </c:marker>
          <c:cat>
            <c:numRef>
              <c:f>DataFig2!$A$53:$A$106</c:f>
              <c:numCache>
                <c:formatCode>General</c:formatCode>
                <c:ptCount val="54"/>
                <c:pt idx="0">
                  <c:v>1963.0</c:v>
                </c:pt>
                <c:pt idx="1">
                  <c:v>1964.0</c:v>
                </c:pt>
                <c:pt idx="2">
                  <c:v>1965.0</c:v>
                </c:pt>
                <c:pt idx="3">
                  <c:v>1966.0</c:v>
                </c:pt>
                <c:pt idx="4">
                  <c:v>1967.0</c:v>
                </c:pt>
                <c:pt idx="5">
                  <c:v>1968.0</c:v>
                </c:pt>
                <c:pt idx="6">
                  <c:v>1969.0</c:v>
                </c:pt>
                <c:pt idx="7">
                  <c:v>1970.0</c:v>
                </c:pt>
                <c:pt idx="8">
                  <c:v>1971.0</c:v>
                </c:pt>
                <c:pt idx="9">
                  <c:v>1972.0</c:v>
                </c:pt>
                <c:pt idx="10">
                  <c:v>1973.0</c:v>
                </c:pt>
                <c:pt idx="11">
                  <c:v>1974.0</c:v>
                </c:pt>
                <c:pt idx="12">
                  <c:v>1975.0</c:v>
                </c:pt>
                <c:pt idx="13">
                  <c:v>1976.0</c:v>
                </c:pt>
                <c:pt idx="14">
                  <c:v>1977.0</c:v>
                </c:pt>
                <c:pt idx="15">
                  <c:v>1978.0</c:v>
                </c:pt>
                <c:pt idx="16">
                  <c:v>1979.0</c:v>
                </c:pt>
                <c:pt idx="17">
                  <c:v>1980.0</c:v>
                </c:pt>
                <c:pt idx="18">
                  <c:v>1981.0</c:v>
                </c:pt>
                <c:pt idx="19">
                  <c:v>1982.0</c:v>
                </c:pt>
                <c:pt idx="20">
                  <c:v>1983.0</c:v>
                </c:pt>
                <c:pt idx="21">
                  <c:v>1984.0</c:v>
                </c:pt>
                <c:pt idx="22">
                  <c:v>1985.0</c:v>
                </c:pt>
                <c:pt idx="23">
                  <c:v>1986.0</c:v>
                </c:pt>
                <c:pt idx="24">
                  <c:v>1987.0</c:v>
                </c:pt>
                <c:pt idx="25">
                  <c:v>1988.0</c:v>
                </c:pt>
                <c:pt idx="26">
                  <c:v>1989.0</c:v>
                </c:pt>
                <c:pt idx="27">
                  <c:v>1990.0</c:v>
                </c:pt>
                <c:pt idx="28">
                  <c:v>1991.0</c:v>
                </c:pt>
                <c:pt idx="29">
                  <c:v>1992.0</c:v>
                </c:pt>
                <c:pt idx="30">
                  <c:v>1993.0</c:v>
                </c:pt>
                <c:pt idx="31">
                  <c:v>1994.0</c:v>
                </c:pt>
                <c:pt idx="32">
                  <c:v>1995.0</c:v>
                </c:pt>
                <c:pt idx="33">
                  <c:v>1996.0</c:v>
                </c:pt>
                <c:pt idx="34">
                  <c:v>1997.0</c:v>
                </c:pt>
                <c:pt idx="35">
                  <c:v>1998.0</c:v>
                </c:pt>
                <c:pt idx="36">
                  <c:v>1999.0</c:v>
                </c:pt>
                <c:pt idx="37">
                  <c:v>2000.0</c:v>
                </c:pt>
                <c:pt idx="38">
                  <c:v>2001.0</c:v>
                </c:pt>
                <c:pt idx="39">
                  <c:v>2002.0</c:v>
                </c:pt>
                <c:pt idx="40">
                  <c:v>2003.0</c:v>
                </c:pt>
                <c:pt idx="41">
                  <c:v>2004.0</c:v>
                </c:pt>
                <c:pt idx="42">
                  <c:v>2005.0</c:v>
                </c:pt>
                <c:pt idx="43">
                  <c:v>2006.0</c:v>
                </c:pt>
                <c:pt idx="44">
                  <c:v>2007.0</c:v>
                </c:pt>
                <c:pt idx="45">
                  <c:v>2008.0</c:v>
                </c:pt>
                <c:pt idx="46">
                  <c:v>2009.0</c:v>
                </c:pt>
                <c:pt idx="47">
                  <c:v>2010.0</c:v>
                </c:pt>
                <c:pt idx="48">
                  <c:v>2011.0</c:v>
                </c:pt>
                <c:pt idx="49" formatCode="0">
                  <c:v>2012.0</c:v>
                </c:pt>
                <c:pt idx="50" formatCode="0">
                  <c:v>2013.0</c:v>
                </c:pt>
                <c:pt idx="51" formatCode="0">
                  <c:v>2014.0</c:v>
                </c:pt>
                <c:pt idx="52" formatCode="0">
                  <c:v>2015.0</c:v>
                </c:pt>
                <c:pt idx="53" formatCode="0">
                  <c:v>2016.0</c:v>
                </c:pt>
              </c:numCache>
            </c:numRef>
          </c:cat>
          <c:val>
            <c:numRef>
              <c:f>DataFig2!$N$53:$N$106</c:f>
              <c:numCache>
                <c:formatCode>0.0%</c:formatCode>
                <c:ptCount val="54"/>
                <c:pt idx="0">
                  <c:v>0.0904183438951297</c:v>
                </c:pt>
                <c:pt idx="1">
                  <c:v>0.0886786067361554</c:v>
                </c:pt>
                <c:pt idx="2">
                  <c:v>0.0898726059030269</c:v>
                </c:pt>
                <c:pt idx="3">
                  <c:v>0.0909252938796487</c:v>
                </c:pt>
                <c:pt idx="4">
                  <c:v>0.0879636646023142</c:v>
                </c:pt>
                <c:pt idx="5">
                  <c:v>0.0897808633201563</c:v>
                </c:pt>
                <c:pt idx="6">
                  <c:v>0.0879941234400509</c:v>
                </c:pt>
                <c:pt idx="7">
                  <c:v>0.083667401595393</c:v>
                </c:pt>
                <c:pt idx="8">
                  <c:v>0.0809709436243146</c:v>
                </c:pt>
                <c:pt idx="9">
                  <c:v>0.0765303803893164</c:v>
                </c:pt>
                <c:pt idx="10">
                  <c:v>0.0707927116971305</c:v>
                </c:pt>
                <c:pt idx="11">
                  <c:v>0.0680260017641326</c:v>
                </c:pt>
                <c:pt idx="12">
                  <c:v>0.0652463063560172</c:v>
                </c:pt>
                <c:pt idx="13">
                  <c:v>0.0635765543310069</c:v>
                </c:pt>
                <c:pt idx="14">
                  <c:v>0.0635593118193252</c:v>
                </c:pt>
                <c:pt idx="15">
                  <c:v>0.063601612732938</c:v>
                </c:pt>
                <c:pt idx="16">
                  <c:v>0.0688096692959369</c:v>
                </c:pt>
                <c:pt idx="17">
                  <c:v>0.0708185572930293</c:v>
                </c:pt>
                <c:pt idx="18">
                  <c:v>0.0786302382657947</c:v>
                </c:pt>
                <c:pt idx="19">
                  <c:v>0.0843490002861175</c:v>
                </c:pt>
                <c:pt idx="20">
                  <c:v>0.0792602130480298</c:v>
                </c:pt>
                <c:pt idx="21">
                  <c:v>0.0810395208990116</c:v>
                </c:pt>
                <c:pt idx="22">
                  <c:v>0.083733244542289</c:v>
                </c:pt>
                <c:pt idx="23">
                  <c:v>0.080347052770311</c:v>
                </c:pt>
                <c:pt idx="24">
                  <c:v>0.0875587150009165</c:v>
                </c:pt>
                <c:pt idx="25">
                  <c:v>0.101557972998647</c:v>
                </c:pt>
                <c:pt idx="26">
                  <c:v>0.102793294974307</c:v>
                </c:pt>
                <c:pt idx="27">
                  <c:v>0.103224666710683</c:v>
                </c:pt>
                <c:pt idx="28">
                  <c:v>0.0974215402692003</c:v>
                </c:pt>
                <c:pt idx="29">
                  <c:v>0.10421098973151</c:v>
                </c:pt>
                <c:pt idx="30">
                  <c:v>0.104532454551807</c:v>
                </c:pt>
                <c:pt idx="31">
                  <c:v>0.100019217779254</c:v>
                </c:pt>
                <c:pt idx="32">
                  <c:v>0.105483520322132</c:v>
                </c:pt>
                <c:pt idx="33">
                  <c:v>0.114863733295117</c:v>
                </c:pt>
                <c:pt idx="34">
                  <c:v>0.123655263165655</c:v>
                </c:pt>
                <c:pt idx="35">
                  <c:v>0.132365073886749</c:v>
                </c:pt>
                <c:pt idx="36">
                  <c:v>0.134935918411407</c:v>
                </c:pt>
                <c:pt idx="37">
                  <c:v>0.142493624832119</c:v>
                </c:pt>
                <c:pt idx="38">
                  <c:v>0.14160042157267</c:v>
                </c:pt>
                <c:pt idx="39">
                  <c:v>0.127785629563263</c:v>
                </c:pt>
                <c:pt idx="40">
                  <c:v>0.126914285372408</c:v>
                </c:pt>
                <c:pt idx="41">
                  <c:v>0.129863971285639</c:v>
                </c:pt>
                <c:pt idx="42">
                  <c:v>0.136615923604326</c:v>
                </c:pt>
                <c:pt idx="43">
                  <c:v>0.145525474894374</c:v>
                </c:pt>
                <c:pt idx="44">
                  <c:v>0.155758618725789</c:v>
                </c:pt>
                <c:pt idx="45">
                  <c:v>0.156883276514007</c:v>
                </c:pt>
                <c:pt idx="46">
                  <c:v>0.146797110374726</c:v>
                </c:pt>
                <c:pt idx="47">
                  <c:v>0.155034343529952</c:v>
                </c:pt>
                <c:pt idx="48">
                  <c:v>0.145431234323764</c:v>
                </c:pt>
                <c:pt idx="49">
                  <c:v>0.155822709092342</c:v>
                </c:pt>
                <c:pt idx="50">
                  <c:v>0.139619678712822</c:v>
                </c:pt>
                <c:pt idx="51">
                  <c:v>0.143193920430928</c:v>
                </c:pt>
                <c:pt idx="52">
                  <c:v>0.142451330774699</c:v>
                </c:pt>
                <c:pt idx="53">
                  <c:v>0.138795365333011</c:v>
                </c:pt>
              </c:numCache>
            </c:numRef>
          </c:val>
          <c:smooth val="0"/>
          <c:extLst xmlns:c16r2="http://schemas.microsoft.com/office/drawing/2015/06/chart">
            <c:ext xmlns:c16="http://schemas.microsoft.com/office/drawing/2014/chart" uri="{C3380CC4-5D6E-409C-BE32-E72D297353CC}">
              <c16:uniqueId val="{00000000-6CCD-2844-903D-4AEEC15183E1}"/>
            </c:ext>
          </c:extLst>
        </c:ser>
        <c:ser>
          <c:idx val="1"/>
          <c:order val="1"/>
          <c:tx>
            <c:strRef>
              <c:f>DataFig2!$M$2</c:f>
              <c:strCache>
                <c:ptCount val="1"/>
                <c:pt idx="0">
                  <c:v>SZ 2019 interest correction</c:v>
                </c:pt>
              </c:strCache>
            </c:strRef>
          </c:tx>
          <c:spPr>
            <a:ln w="19050">
              <a:solidFill>
                <a:srgbClr val="FF0000"/>
              </a:solidFill>
            </a:ln>
          </c:spPr>
          <c:marker>
            <c:symbol val="diamond"/>
            <c:size val="9"/>
            <c:spPr>
              <a:solidFill>
                <a:srgbClr val="FF0000"/>
              </a:solidFill>
              <a:ln>
                <a:solidFill>
                  <a:srgbClr val="FF0000"/>
                </a:solidFill>
              </a:ln>
            </c:spPr>
          </c:marker>
          <c:cat>
            <c:numRef>
              <c:f>DataFig2!$A$53:$A$106</c:f>
              <c:numCache>
                <c:formatCode>General</c:formatCode>
                <c:ptCount val="54"/>
                <c:pt idx="0">
                  <c:v>1963.0</c:v>
                </c:pt>
                <c:pt idx="1">
                  <c:v>1964.0</c:v>
                </c:pt>
                <c:pt idx="2">
                  <c:v>1965.0</c:v>
                </c:pt>
                <c:pt idx="3">
                  <c:v>1966.0</c:v>
                </c:pt>
                <c:pt idx="4">
                  <c:v>1967.0</c:v>
                </c:pt>
                <c:pt idx="5">
                  <c:v>1968.0</c:v>
                </c:pt>
                <c:pt idx="6">
                  <c:v>1969.0</c:v>
                </c:pt>
                <c:pt idx="7">
                  <c:v>1970.0</c:v>
                </c:pt>
                <c:pt idx="8">
                  <c:v>1971.0</c:v>
                </c:pt>
                <c:pt idx="9">
                  <c:v>1972.0</c:v>
                </c:pt>
                <c:pt idx="10">
                  <c:v>1973.0</c:v>
                </c:pt>
                <c:pt idx="11">
                  <c:v>1974.0</c:v>
                </c:pt>
                <c:pt idx="12">
                  <c:v>1975.0</c:v>
                </c:pt>
                <c:pt idx="13">
                  <c:v>1976.0</c:v>
                </c:pt>
                <c:pt idx="14">
                  <c:v>1977.0</c:v>
                </c:pt>
                <c:pt idx="15">
                  <c:v>1978.0</c:v>
                </c:pt>
                <c:pt idx="16">
                  <c:v>1979.0</c:v>
                </c:pt>
                <c:pt idx="17">
                  <c:v>1980.0</c:v>
                </c:pt>
                <c:pt idx="18">
                  <c:v>1981.0</c:v>
                </c:pt>
                <c:pt idx="19">
                  <c:v>1982.0</c:v>
                </c:pt>
                <c:pt idx="20">
                  <c:v>1983.0</c:v>
                </c:pt>
                <c:pt idx="21">
                  <c:v>1984.0</c:v>
                </c:pt>
                <c:pt idx="22">
                  <c:v>1985.0</c:v>
                </c:pt>
                <c:pt idx="23">
                  <c:v>1986.0</c:v>
                </c:pt>
                <c:pt idx="24">
                  <c:v>1987.0</c:v>
                </c:pt>
                <c:pt idx="25">
                  <c:v>1988.0</c:v>
                </c:pt>
                <c:pt idx="26">
                  <c:v>1989.0</c:v>
                </c:pt>
                <c:pt idx="27">
                  <c:v>1990.0</c:v>
                </c:pt>
                <c:pt idx="28">
                  <c:v>1991.0</c:v>
                </c:pt>
                <c:pt idx="29">
                  <c:v>1992.0</c:v>
                </c:pt>
                <c:pt idx="30">
                  <c:v>1993.0</c:v>
                </c:pt>
                <c:pt idx="31">
                  <c:v>1994.0</c:v>
                </c:pt>
                <c:pt idx="32">
                  <c:v>1995.0</c:v>
                </c:pt>
                <c:pt idx="33">
                  <c:v>1996.0</c:v>
                </c:pt>
                <c:pt idx="34">
                  <c:v>1997.0</c:v>
                </c:pt>
                <c:pt idx="35">
                  <c:v>1998.0</c:v>
                </c:pt>
                <c:pt idx="36">
                  <c:v>1999.0</c:v>
                </c:pt>
                <c:pt idx="37">
                  <c:v>2000.0</c:v>
                </c:pt>
                <c:pt idx="38">
                  <c:v>2001.0</c:v>
                </c:pt>
                <c:pt idx="39">
                  <c:v>2002.0</c:v>
                </c:pt>
                <c:pt idx="40">
                  <c:v>2003.0</c:v>
                </c:pt>
                <c:pt idx="41">
                  <c:v>2004.0</c:v>
                </c:pt>
                <c:pt idx="42">
                  <c:v>2005.0</c:v>
                </c:pt>
                <c:pt idx="43">
                  <c:v>2006.0</c:v>
                </c:pt>
                <c:pt idx="44">
                  <c:v>2007.0</c:v>
                </c:pt>
                <c:pt idx="45">
                  <c:v>2008.0</c:v>
                </c:pt>
                <c:pt idx="46">
                  <c:v>2009.0</c:v>
                </c:pt>
                <c:pt idx="47">
                  <c:v>2010.0</c:v>
                </c:pt>
                <c:pt idx="48">
                  <c:v>2011.0</c:v>
                </c:pt>
                <c:pt idx="49" formatCode="0">
                  <c:v>2012.0</c:v>
                </c:pt>
                <c:pt idx="50" formatCode="0">
                  <c:v>2013.0</c:v>
                </c:pt>
                <c:pt idx="51" formatCode="0">
                  <c:v>2014.0</c:v>
                </c:pt>
                <c:pt idx="52" formatCode="0">
                  <c:v>2015.0</c:v>
                </c:pt>
                <c:pt idx="53" formatCode="0">
                  <c:v>2016.0</c:v>
                </c:pt>
              </c:numCache>
            </c:numRef>
          </c:cat>
          <c:val>
            <c:numRef>
              <c:f>DataFig2!$M$53:$M$106</c:f>
              <c:numCache>
                <c:formatCode>0.0%</c:formatCode>
                <c:ptCount val="54"/>
                <c:pt idx="0">
                  <c:v>0.0930349645803331</c:v>
                </c:pt>
                <c:pt idx="1">
                  <c:v>0.0911821907911041</c:v>
                </c:pt>
                <c:pt idx="2">
                  <c:v>0.0925664412867978</c:v>
                </c:pt>
                <c:pt idx="3">
                  <c:v>0.0939507079534513</c:v>
                </c:pt>
                <c:pt idx="4">
                  <c:v>0.0913041332047406</c:v>
                </c:pt>
                <c:pt idx="5">
                  <c:v>0.093707277060563</c:v>
                </c:pt>
                <c:pt idx="6">
                  <c:v>0.0924311944314208</c:v>
                </c:pt>
                <c:pt idx="7">
                  <c:v>0.0889305957019897</c:v>
                </c:pt>
                <c:pt idx="8">
                  <c:v>0.0856768598088147</c:v>
                </c:pt>
                <c:pt idx="9">
                  <c:v>0.0808454443860458</c:v>
                </c:pt>
                <c:pt idx="10">
                  <c:v>0.0755776357021861</c:v>
                </c:pt>
                <c:pt idx="11">
                  <c:v>0.0733361777344195</c:v>
                </c:pt>
                <c:pt idx="12">
                  <c:v>0.0702919927149361</c:v>
                </c:pt>
                <c:pt idx="13">
                  <c:v>0.0679061812083367</c:v>
                </c:pt>
                <c:pt idx="14">
                  <c:v>0.0673852030421315</c:v>
                </c:pt>
                <c:pt idx="15">
                  <c:v>0.0679281246255345</c:v>
                </c:pt>
                <c:pt idx="16">
                  <c:v>0.0732379571388214</c:v>
                </c:pt>
                <c:pt idx="17">
                  <c:v>0.0745621285224434</c:v>
                </c:pt>
                <c:pt idx="18">
                  <c:v>0.0818919722592618</c:v>
                </c:pt>
                <c:pt idx="19">
                  <c:v>0.0869645346826834</c:v>
                </c:pt>
                <c:pt idx="20">
                  <c:v>0.0817248780808737</c:v>
                </c:pt>
                <c:pt idx="21">
                  <c:v>0.0849041832808933</c:v>
                </c:pt>
                <c:pt idx="22">
                  <c:v>0.0884636248979771</c:v>
                </c:pt>
                <c:pt idx="23">
                  <c:v>0.0838601832592994</c:v>
                </c:pt>
                <c:pt idx="24">
                  <c:v>0.0959667379657092</c:v>
                </c:pt>
                <c:pt idx="25">
                  <c:v>0.112107435748479</c:v>
                </c:pt>
                <c:pt idx="26">
                  <c:v>0.110944381793075</c:v>
                </c:pt>
                <c:pt idx="27">
                  <c:v>0.111834229104781</c:v>
                </c:pt>
                <c:pt idx="28">
                  <c:v>0.106740959144982</c:v>
                </c:pt>
                <c:pt idx="29">
                  <c:v>0.116546147887744</c:v>
                </c:pt>
                <c:pt idx="30">
                  <c:v>0.118573581681574</c:v>
                </c:pt>
                <c:pt idx="31">
                  <c:v>0.117293248616567</c:v>
                </c:pt>
                <c:pt idx="32">
                  <c:v>0.119468637445845</c:v>
                </c:pt>
                <c:pt idx="33">
                  <c:v>0.123297487252031</c:v>
                </c:pt>
                <c:pt idx="34">
                  <c:v>0.132883814150002</c:v>
                </c:pt>
                <c:pt idx="35">
                  <c:v>0.139350201914093</c:v>
                </c:pt>
                <c:pt idx="36">
                  <c:v>0.142426911557735</c:v>
                </c:pt>
                <c:pt idx="37">
                  <c:v>0.152647822628064</c:v>
                </c:pt>
                <c:pt idx="38">
                  <c:v>0.150767110911036</c:v>
                </c:pt>
                <c:pt idx="39">
                  <c:v>0.139306733020982</c:v>
                </c:pt>
                <c:pt idx="40">
                  <c:v>0.134285046649757</c:v>
                </c:pt>
                <c:pt idx="41">
                  <c:v>0.145210809428546</c:v>
                </c:pt>
                <c:pt idx="42">
                  <c:v>0.14604536448917</c:v>
                </c:pt>
                <c:pt idx="43">
                  <c:v>0.155976685432327</c:v>
                </c:pt>
                <c:pt idx="44">
                  <c:v>0.166843155521694</c:v>
                </c:pt>
                <c:pt idx="45">
                  <c:v>0.166488520603287</c:v>
                </c:pt>
                <c:pt idx="46">
                  <c:v>0.167639783430397</c:v>
                </c:pt>
                <c:pt idx="47">
                  <c:v>0.179677519114151</c:v>
                </c:pt>
                <c:pt idx="48">
                  <c:v>0.17175073463246</c:v>
                </c:pt>
                <c:pt idx="49">
                  <c:v>0.176371720257335</c:v>
                </c:pt>
                <c:pt idx="50">
                  <c:v>0.165093788185151</c:v>
                </c:pt>
                <c:pt idx="51">
                  <c:v>0.168318453163019</c:v>
                </c:pt>
                <c:pt idx="52">
                  <c:v>0.167013395315431</c:v>
                </c:pt>
                <c:pt idx="53">
                  <c:v>0.163651370867571</c:v>
                </c:pt>
              </c:numCache>
            </c:numRef>
          </c:val>
          <c:smooth val="0"/>
          <c:extLst xmlns:c16r2="http://schemas.microsoft.com/office/drawing/2015/06/chart">
            <c:ext xmlns:c16="http://schemas.microsoft.com/office/drawing/2014/chart" uri="{C3380CC4-5D6E-409C-BE32-E72D297353CC}">
              <c16:uniqueId val="{00000003-6CCD-2844-903D-4AEEC15183E1}"/>
            </c:ext>
          </c:extLst>
        </c:ser>
        <c:ser>
          <c:idx val="0"/>
          <c:order val="2"/>
          <c:tx>
            <c:strRef>
              <c:f>DataFig2!$B$2</c:f>
              <c:strCache>
                <c:ptCount val="1"/>
                <c:pt idx="0">
                  <c:v>Capitalization (SZ updated by PSZ). Tax units.</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DataFig2!$A$53:$A$106</c:f>
              <c:numCache>
                <c:formatCode>General</c:formatCode>
                <c:ptCount val="54"/>
                <c:pt idx="0">
                  <c:v>1963.0</c:v>
                </c:pt>
                <c:pt idx="1">
                  <c:v>1964.0</c:v>
                </c:pt>
                <c:pt idx="2">
                  <c:v>1965.0</c:v>
                </c:pt>
                <c:pt idx="3">
                  <c:v>1966.0</c:v>
                </c:pt>
                <c:pt idx="4">
                  <c:v>1967.0</c:v>
                </c:pt>
                <c:pt idx="5">
                  <c:v>1968.0</c:v>
                </c:pt>
                <c:pt idx="6">
                  <c:v>1969.0</c:v>
                </c:pt>
                <c:pt idx="7">
                  <c:v>1970.0</c:v>
                </c:pt>
                <c:pt idx="8">
                  <c:v>1971.0</c:v>
                </c:pt>
                <c:pt idx="9">
                  <c:v>1972.0</c:v>
                </c:pt>
                <c:pt idx="10">
                  <c:v>1973.0</c:v>
                </c:pt>
                <c:pt idx="11">
                  <c:v>1974.0</c:v>
                </c:pt>
                <c:pt idx="12">
                  <c:v>1975.0</c:v>
                </c:pt>
                <c:pt idx="13">
                  <c:v>1976.0</c:v>
                </c:pt>
                <c:pt idx="14">
                  <c:v>1977.0</c:v>
                </c:pt>
                <c:pt idx="15">
                  <c:v>1978.0</c:v>
                </c:pt>
                <c:pt idx="16">
                  <c:v>1979.0</c:v>
                </c:pt>
                <c:pt idx="17">
                  <c:v>1980.0</c:v>
                </c:pt>
                <c:pt idx="18">
                  <c:v>1981.0</c:v>
                </c:pt>
                <c:pt idx="19">
                  <c:v>1982.0</c:v>
                </c:pt>
                <c:pt idx="20">
                  <c:v>1983.0</c:v>
                </c:pt>
                <c:pt idx="21">
                  <c:v>1984.0</c:v>
                </c:pt>
                <c:pt idx="22">
                  <c:v>1985.0</c:v>
                </c:pt>
                <c:pt idx="23">
                  <c:v>1986.0</c:v>
                </c:pt>
                <c:pt idx="24">
                  <c:v>1987.0</c:v>
                </c:pt>
                <c:pt idx="25">
                  <c:v>1988.0</c:v>
                </c:pt>
                <c:pt idx="26">
                  <c:v>1989.0</c:v>
                </c:pt>
                <c:pt idx="27">
                  <c:v>1990.0</c:v>
                </c:pt>
                <c:pt idx="28">
                  <c:v>1991.0</c:v>
                </c:pt>
                <c:pt idx="29">
                  <c:v>1992.0</c:v>
                </c:pt>
                <c:pt idx="30">
                  <c:v>1993.0</c:v>
                </c:pt>
                <c:pt idx="31">
                  <c:v>1994.0</c:v>
                </c:pt>
                <c:pt idx="32">
                  <c:v>1995.0</c:v>
                </c:pt>
                <c:pt idx="33">
                  <c:v>1996.0</c:v>
                </c:pt>
                <c:pt idx="34">
                  <c:v>1997.0</c:v>
                </c:pt>
                <c:pt idx="35">
                  <c:v>1998.0</c:v>
                </c:pt>
                <c:pt idx="36">
                  <c:v>1999.0</c:v>
                </c:pt>
                <c:pt idx="37">
                  <c:v>2000.0</c:v>
                </c:pt>
                <c:pt idx="38">
                  <c:v>2001.0</c:v>
                </c:pt>
                <c:pt idx="39">
                  <c:v>2002.0</c:v>
                </c:pt>
                <c:pt idx="40">
                  <c:v>2003.0</c:v>
                </c:pt>
                <c:pt idx="41">
                  <c:v>2004.0</c:v>
                </c:pt>
                <c:pt idx="42">
                  <c:v>2005.0</c:v>
                </c:pt>
                <c:pt idx="43">
                  <c:v>2006.0</c:v>
                </c:pt>
                <c:pt idx="44">
                  <c:v>2007.0</c:v>
                </c:pt>
                <c:pt idx="45">
                  <c:v>2008.0</c:v>
                </c:pt>
                <c:pt idx="46">
                  <c:v>2009.0</c:v>
                </c:pt>
                <c:pt idx="47">
                  <c:v>2010.0</c:v>
                </c:pt>
                <c:pt idx="48">
                  <c:v>2011.0</c:v>
                </c:pt>
                <c:pt idx="49" formatCode="0">
                  <c:v>2012.0</c:v>
                </c:pt>
                <c:pt idx="50" formatCode="0">
                  <c:v>2013.0</c:v>
                </c:pt>
                <c:pt idx="51" formatCode="0">
                  <c:v>2014.0</c:v>
                </c:pt>
                <c:pt idx="52" formatCode="0">
                  <c:v>2015.0</c:v>
                </c:pt>
                <c:pt idx="53" formatCode="0">
                  <c:v>2016.0</c:v>
                </c:pt>
              </c:numCache>
            </c:numRef>
          </c:cat>
          <c:val>
            <c:numRef>
              <c:f>DataFig2!$B$53:$B$106</c:f>
              <c:numCache>
                <c:formatCode>0.0%</c:formatCode>
                <c:ptCount val="54"/>
                <c:pt idx="0">
                  <c:v>0.0930349645803331</c:v>
                </c:pt>
                <c:pt idx="1">
                  <c:v>0.0911821907911041</c:v>
                </c:pt>
                <c:pt idx="2">
                  <c:v>0.0925664412867978</c:v>
                </c:pt>
                <c:pt idx="3">
                  <c:v>0.0939507079534513</c:v>
                </c:pt>
                <c:pt idx="4">
                  <c:v>0.0913041332047406</c:v>
                </c:pt>
                <c:pt idx="5">
                  <c:v>0.093707277060563</c:v>
                </c:pt>
                <c:pt idx="6">
                  <c:v>0.0924311944314208</c:v>
                </c:pt>
                <c:pt idx="7">
                  <c:v>0.0889305957019897</c:v>
                </c:pt>
                <c:pt idx="8">
                  <c:v>0.0856768598088147</c:v>
                </c:pt>
                <c:pt idx="9">
                  <c:v>0.0808454443860458</c:v>
                </c:pt>
                <c:pt idx="10">
                  <c:v>0.0755776357021861</c:v>
                </c:pt>
                <c:pt idx="11">
                  <c:v>0.0733361777344195</c:v>
                </c:pt>
                <c:pt idx="12">
                  <c:v>0.0702919927149361</c:v>
                </c:pt>
                <c:pt idx="13">
                  <c:v>0.0679061812083367</c:v>
                </c:pt>
                <c:pt idx="14">
                  <c:v>0.0673852030421315</c:v>
                </c:pt>
                <c:pt idx="15">
                  <c:v>0.0679281246255345</c:v>
                </c:pt>
                <c:pt idx="16">
                  <c:v>0.0732379571388214</c:v>
                </c:pt>
                <c:pt idx="17">
                  <c:v>0.0745621285224434</c:v>
                </c:pt>
                <c:pt idx="18">
                  <c:v>0.0818919722592618</c:v>
                </c:pt>
                <c:pt idx="19">
                  <c:v>0.0869645346826834</c:v>
                </c:pt>
                <c:pt idx="20">
                  <c:v>0.0817248780808737</c:v>
                </c:pt>
                <c:pt idx="21">
                  <c:v>0.0849041832808933</c:v>
                </c:pt>
                <c:pt idx="22">
                  <c:v>0.0884636248979771</c:v>
                </c:pt>
                <c:pt idx="23">
                  <c:v>0.0838601832592994</c:v>
                </c:pt>
                <c:pt idx="24">
                  <c:v>0.0959667379657092</c:v>
                </c:pt>
                <c:pt idx="25">
                  <c:v>0.112107435748479</c:v>
                </c:pt>
                <c:pt idx="26">
                  <c:v>0.110944381793075</c:v>
                </c:pt>
                <c:pt idx="27">
                  <c:v>0.111834229104781</c:v>
                </c:pt>
                <c:pt idx="28">
                  <c:v>0.106740959144982</c:v>
                </c:pt>
                <c:pt idx="29">
                  <c:v>0.116546147887744</c:v>
                </c:pt>
                <c:pt idx="30">
                  <c:v>0.118573581681574</c:v>
                </c:pt>
                <c:pt idx="31">
                  <c:v>0.117293248616567</c:v>
                </c:pt>
                <c:pt idx="32">
                  <c:v>0.119468637445845</c:v>
                </c:pt>
                <c:pt idx="33">
                  <c:v>0.127193768628403</c:v>
                </c:pt>
                <c:pt idx="34">
                  <c:v>0.135587600292714</c:v>
                </c:pt>
                <c:pt idx="35">
                  <c:v>0.141708499868742</c:v>
                </c:pt>
                <c:pt idx="36">
                  <c:v>0.145778704644043</c:v>
                </c:pt>
                <c:pt idx="37">
                  <c:v>0.15370295200974</c:v>
                </c:pt>
                <c:pt idx="38">
                  <c:v>0.152417008268016</c:v>
                </c:pt>
                <c:pt idx="39">
                  <c:v>0.142819695508116</c:v>
                </c:pt>
                <c:pt idx="40">
                  <c:v>0.144672036842448</c:v>
                </c:pt>
                <c:pt idx="41">
                  <c:v>0.153369154060948</c:v>
                </c:pt>
                <c:pt idx="42">
                  <c:v>0.160304279580357</c:v>
                </c:pt>
                <c:pt idx="43">
                  <c:v>0.165162930641997</c:v>
                </c:pt>
                <c:pt idx="44">
                  <c:v>0.174682401106039</c:v>
                </c:pt>
                <c:pt idx="45">
                  <c:v>0.189106113225213</c:v>
                </c:pt>
                <c:pt idx="46">
                  <c:v>0.190426148989286</c:v>
                </c:pt>
                <c:pt idx="47">
                  <c:v>0.206970679766639</c:v>
                </c:pt>
                <c:pt idx="48">
                  <c:v>0.200940824409837</c:v>
                </c:pt>
                <c:pt idx="49">
                  <c:v>0.212797898057505</c:v>
                </c:pt>
                <c:pt idx="50">
                  <c:v>0.199490055961625</c:v>
                </c:pt>
                <c:pt idx="51">
                  <c:v>0.200543562477576</c:v>
                </c:pt>
                <c:pt idx="52">
                  <c:v>0.199429265491212</c:v>
                </c:pt>
                <c:pt idx="53">
                  <c:v>0.196107383562326</c:v>
                </c:pt>
              </c:numCache>
            </c:numRef>
          </c:val>
          <c:smooth val="0"/>
          <c:extLst xmlns:c16r2="http://schemas.microsoft.com/office/drawing/2015/06/chart">
            <c:ext xmlns:c16="http://schemas.microsoft.com/office/drawing/2014/chart" uri="{C3380CC4-5D6E-409C-BE32-E72D297353CC}">
              <c16:uniqueId val="{00000001-6CCD-2844-903D-4AEEC15183E1}"/>
            </c:ext>
          </c:extLst>
        </c:ser>
        <c:dLbls>
          <c:showLegendKey val="0"/>
          <c:showVal val="0"/>
          <c:showCatName val="0"/>
          <c:showSerName val="0"/>
          <c:showPercent val="0"/>
          <c:showBubbleSize val="0"/>
        </c:dLbls>
        <c:marker val="1"/>
        <c:smooth val="0"/>
        <c:axId val="-2046038760"/>
        <c:axId val="-2046673432"/>
      </c:lineChart>
      <c:catAx>
        <c:axId val="-2046038760"/>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6673432"/>
        <c:crosses val="autoZero"/>
        <c:auto val="1"/>
        <c:lblAlgn val="ctr"/>
        <c:lblOffset val="100"/>
        <c:tickLblSkip val="5"/>
        <c:tickMarkSkip val="5"/>
        <c:noMultiLvlLbl val="0"/>
      </c:catAx>
      <c:valAx>
        <c:axId val="-2046673432"/>
        <c:scaling>
          <c:orientation val="minMax"/>
          <c:max val="0.26"/>
          <c:min val="0.0"/>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046038760"/>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2000" b="1"/>
              <a:t>Top 0.1% wealth share:</a:t>
            </a:r>
            <a:r>
              <a:rPr lang="fr-FR" sz="2000" b="1" baseline="0"/>
              <a:t> Saez-Zucman BPEA'19 adjustments</a:t>
            </a:r>
            <a:endParaRPr lang="fr-FR" sz="2000" b="1"/>
          </a:p>
        </c:rich>
      </c:tx>
      <c:layout>
        <c:manualLayout>
          <c:xMode val="edge"/>
          <c:yMode val="edge"/>
          <c:x val="0.156338962802064"/>
          <c:y val="0.0"/>
        </c:manualLayout>
      </c:layout>
      <c:overlay val="0"/>
    </c:title>
    <c:autoTitleDeleted val="0"/>
    <c:plotArea>
      <c:layout>
        <c:manualLayout>
          <c:layoutTarget val="inner"/>
          <c:xMode val="edge"/>
          <c:yMode val="edge"/>
          <c:x val="0.0659102905240293"/>
          <c:y val="0.071719278868422"/>
          <c:w val="0.92305522671735"/>
          <c:h val="0.78868778280543"/>
        </c:manualLayout>
      </c:layout>
      <c:lineChart>
        <c:grouping val="standard"/>
        <c:varyColors val="0"/>
        <c:ser>
          <c:idx val="1"/>
          <c:order val="0"/>
          <c:tx>
            <c:strRef>
              <c:f>DataFig2!$M$2</c:f>
              <c:strCache>
                <c:ptCount val="1"/>
                <c:pt idx="0">
                  <c:v>SZ 2019 interest correction</c:v>
                </c:pt>
              </c:strCache>
            </c:strRef>
          </c:tx>
          <c:spPr>
            <a:ln w="19050">
              <a:solidFill>
                <a:srgbClr val="FF0000"/>
              </a:solidFill>
            </a:ln>
          </c:spPr>
          <c:marker>
            <c:symbol val="diamond"/>
            <c:size val="9"/>
            <c:spPr>
              <a:solidFill>
                <a:srgbClr val="FF0000"/>
              </a:solidFill>
              <a:ln>
                <a:solidFill>
                  <a:srgbClr val="FF0000"/>
                </a:solidFill>
              </a:ln>
            </c:spPr>
          </c:marker>
          <c:cat>
            <c:numRef>
              <c:f>DataFig2!$A$53:$A$106</c:f>
              <c:numCache>
                <c:formatCode>General</c:formatCode>
                <c:ptCount val="54"/>
                <c:pt idx="0">
                  <c:v>1963.0</c:v>
                </c:pt>
                <c:pt idx="1">
                  <c:v>1964.0</c:v>
                </c:pt>
                <c:pt idx="2">
                  <c:v>1965.0</c:v>
                </c:pt>
                <c:pt idx="3">
                  <c:v>1966.0</c:v>
                </c:pt>
                <c:pt idx="4">
                  <c:v>1967.0</c:v>
                </c:pt>
                <c:pt idx="5">
                  <c:v>1968.0</c:v>
                </c:pt>
                <c:pt idx="6">
                  <c:v>1969.0</c:v>
                </c:pt>
                <c:pt idx="7">
                  <c:v>1970.0</c:v>
                </c:pt>
                <c:pt idx="8">
                  <c:v>1971.0</c:v>
                </c:pt>
                <c:pt idx="9">
                  <c:v>1972.0</c:v>
                </c:pt>
                <c:pt idx="10">
                  <c:v>1973.0</c:v>
                </c:pt>
                <c:pt idx="11">
                  <c:v>1974.0</c:v>
                </c:pt>
                <c:pt idx="12">
                  <c:v>1975.0</c:v>
                </c:pt>
                <c:pt idx="13">
                  <c:v>1976.0</c:v>
                </c:pt>
                <c:pt idx="14">
                  <c:v>1977.0</c:v>
                </c:pt>
                <c:pt idx="15">
                  <c:v>1978.0</c:v>
                </c:pt>
                <c:pt idx="16">
                  <c:v>1979.0</c:v>
                </c:pt>
                <c:pt idx="17">
                  <c:v>1980.0</c:v>
                </c:pt>
                <c:pt idx="18">
                  <c:v>1981.0</c:v>
                </c:pt>
                <c:pt idx="19">
                  <c:v>1982.0</c:v>
                </c:pt>
                <c:pt idx="20">
                  <c:v>1983.0</c:v>
                </c:pt>
                <c:pt idx="21">
                  <c:v>1984.0</c:v>
                </c:pt>
                <c:pt idx="22">
                  <c:v>1985.0</c:v>
                </c:pt>
                <c:pt idx="23">
                  <c:v>1986.0</c:v>
                </c:pt>
                <c:pt idx="24">
                  <c:v>1987.0</c:v>
                </c:pt>
                <c:pt idx="25">
                  <c:v>1988.0</c:v>
                </c:pt>
                <c:pt idx="26">
                  <c:v>1989.0</c:v>
                </c:pt>
                <c:pt idx="27">
                  <c:v>1990.0</c:v>
                </c:pt>
                <c:pt idx="28">
                  <c:v>1991.0</c:v>
                </c:pt>
                <c:pt idx="29">
                  <c:v>1992.0</c:v>
                </c:pt>
                <c:pt idx="30">
                  <c:v>1993.0</c:v>
                </c:pt>
                <c:pt idx="31">
                  <c:v>1994.0</c:v>
                </c:pt>
                <c:pt idx="32">
                  <c:v>1995.0</c:v>
                </c:pt>
                <c:pt idx="33">
                  <c:v>1996.0</c:v>
                </c:pt>
                <c:pt idx="34">
                  <c:v>1997.0</c:v>
                </c:pt>
                <c:pt idx="35">
                  <c:v>1998.0</c:v>
                </c:pt>
                <c:pt idx="36">
                  <c:v>1999.0</c:v>
                </c:pt>
                <c:pt idx="37">
                  <c:v>2000.0</c:v>
                </c:pt>
                <c:pt idx="38">
                  <c:v>2001.0</c:v>
                </c:pt>
                <c:pt idx="39">
                  <c:v>2002.0</c:v>
                </c:pt>
                <c:pt idx="40">
                  <c:v>2003.0</c:v>
                </c:pt>
                <c:pt idx="41">
                  <c:v>2004.0</c:v>
                </c:pt>
                <c:pt idx="42">
                  <c:v>2005.0</c:v>
                </c:pt>
                <c:pt idx="43">
                  <c:v>2006.0</c:v>
                </c:pt>
                <c:pt idx="44">
                  <c:v>2007.0</c:v>
                </c:pt>
                <c:pt idx="45">
                  <c:v>2008.0</c:v>
                </c:pt>
                <c:pt idx="46">
                  <c:v>2009.0</c:v>
                </c:pt>
                <c:pt idx="47">
                  <c:v>2010.0</c:v>
                </c:pt>
                <c:pt idx="48">
                  <c:v>2011.0</c:v>
                </c:pt>
                <c:pt idx="49" formatCode="0">
                  <c:v>2012.0</c:v>
                </c:pt>
                <c:pt idx="50" formatCode="0">
                  <c:v>2013.0</c:v>
                </c:pt>
                <c:pt idx="51" formatCode="0">
                  <c:v>2014.0</c:v>
                </c:pt>
                <c:pt idx="52" formatCode="0">
                  <c:v>2015.0</c:v>
                </c:pt>
                <c:pt idx="53" formatCode="0">
                  <c:v>2016.0</c:v>
                </c:pt>
              </c:numCache>
            </c:numRef>
          </c:cat>
          <c:val>
            <c:numRef>
              <c:f>DataFig2!$M$53:$M$106</c:f>
              <c:numCache>
                <c:formatCode>0.0%</c:formatCode>
                <c:ptCount val="54"/>
                <c:pt idx="0">
                  <c:v>0.0930349645803331</c:v>
                </c:pt>
                <c:pt idx="1">
                  <c:v>0.0911821907911041</c:v>
                </c:pt>
                <c:pt idx="2">
                  <c:v>0.0925664412867978</c:v>
                </c:pt>
                <c:pt idx="3">
                  <c:v>0.0939507079534513</c:v>
                </c:pt>
                <c:pt idx="4">
                  <c:v>0.0913041332047406</c:v>
                </c:pt>
                <c:pt idx="5">
                  <c:v>0.093707277060563</c:v>
                </c:pt>
                <c:pt idx="6">
                  <c:v>0.0924311944314208</c:v>
                </c:pt>
                <c:pt idx="7">
                  <c:v>0.0889305957019897</c:v>
                </c:pt>
                <c:pt idx="8">
                  <c:v>0.0856768598088147</c:v>
                </c:pt>
                <c:pt idx="9">
                  <c:v>0.0808454443860458</c:v>
                </c:pt>
                <c:pt idx="10">
                  <c:v>0.0755776357021861</c:v>
                </c:pt>
                <c:pt idx="11">
                  <c:v>0.0733361777344195</c:v>
                </c:pt>
                <c:pt idx="12">
                  <c:v>0.0702919927149361</c:v>
                </c:pt>
                <c:pt idx="13">
                  <c:v>0.0679061812083367</c:v>
                </c:pt>
                <c:pt idx="14">
                  <c:v>0.0673852030421315</c:v>
                </c:pt>
                <c:pt idx="15">
                  <c:v>0.0679281246255345</c:v>
                </c:pt>
                <c:pt idx="16">
                  <c:v>0.0732379571388214</c:v>
                </c:pt>
                <c:pt idx="17">
                  <c:v>0.0745621285224434</c:v>
                </c:pt>
                <c:pt idx="18">
                  <c:v>0.0818919722592618</c:v>
                </c:pt>
                <c:pt idx="19">
                  <c:v>0.0869645346826834</c:v>
                </c:pt>
                <c:pt idx="20">
                  <c:v>0.0817248780808737</c:v>
                </c:pt>
                <c:pt idx="21">
                  <c:v>0.0849041832808933</c:v>
                </c:pt>
                <c:pt idx="22">
                  <c:v>0.0884636248979771</c:v>
                </c:pt>
                <c:pt idx="23">
                  <c:v>0.0838601832592994</c:v>
                </c:pt>
                <c:pt idx="24">
                  <c:v>0.0959667379657092</c:v>
                </c:pt>
                <c:pt idx="25">
                  <c:v>0.112107435748479</c:v>
                </c:pt>
                <c:pt idx="26">
                  <c:v>0.110944381793075</c:v>
                </c:pt>
                <c:pt idx="27">
                  <c:v>0.111834229104781</c:v>
                </c:pt>
                <c:pt idx="28">
                  <c:v>0.106740959144982</c:v>
                </c:pt>
                <c:pt idx="29">
                  <c:v>0.116546147887744</c:v>
                </c:pt>
                <c:pt idx="30">
                  <c:v>0.118573581681574</c:v>
                </c:pt>
                <c:pt idx="31">
                  <c:v>0.117293248616567</c:v>
                </c:pt>
                <c:pt idx="32">
                  <c:v>0.119468637445845</c:v>
                </c:pt>
                <c:pt idx="33">
                  <c:v>0.123297487252031</c:v>
                </c:pt>
                <c:pt idx="34">
                  <c:v>0.132883814150002</c:v>
                </c:pt>
                <c:pt idx="35">
                  <c:v>0.139350201914093</c:v>
                </c:pt>
                <c:pt idx="36">
                  <c:v>0.142426911557735</c:v>
                </c:pt>
                <c:pt idx="37">
                  <c:v>0.152647822628064</c:v>
                </c:pt>
                <c:pt idx="38">
                  <c:v>0.150767110911036</c:v>
                </c:pt>
                <c:pt idx="39">
                  <c:v>0.139306733020982</c:v>
                </c:pt>
                <c:pt idx="40">
                  <c:v>0.134285046649757</c:v>
                </c:pt>
                <c:pt idx="41">
                  <c:v>0.145210809428546</c:v>
                </c:pt>
                <c:pt idx="42">
                  <c:v>0.14604536448917</c:v>
                </c:pt>
                <c:pt idx="43">
                  <c:v>0.155976685432327</c:v>
                </c:pt>
                <c:pt idx="44">
                  <c:v>0.166843155521694</c:v>
                </c:pt>
                <c:pt idx="45">
                  <c:v>0.166488520603287</c:v>
                </c:pt>
                <c:pt idx="46">
                  <c:v>0.167639783430397</c:v>
                </c:pt>
                <c:pt idx="47">
                  <c:v>0.179677519114151</c:v>
                </c:pt>
                <c:pt idx="48">
                  <c:v>0.17175073463246</c:v>
                </c:pt>
                <c:pt idx="49">
                  <c:v>0.176371720257335</c:v>
                </c:pt>
                <c:pt idx="50">
                  <c:v>0.165093788185151</c:v>
                </c:pt>
                <c:pt idx="51">
                  <c:v>0.168318453163019</c:v>
                </c:pt>
                <c:pt idx="52">
                  <c:v>0.167013395315431</c:v>
                </c:pt>
                <c:pt idx="53">
                  <c:v>0.163651370867571</c:v>
                </c:pt>
              </c:numCache>
            </c:numRef>
          </c:val>
          <c:smooth val="0"/>
          <c:extLst xmlns:c16r2="http://schemas.microsoft.com/office/drawing/2015/06/chart">
            <c:ext xmlns:c16="http://schemas.microsoft.com/office/drawing/2014/chart" uri="{C3380CC4-5D6E-409C-BE32-E72D297353CC}">
              <c16:uniqueId val="{00000003-6CCD-2844-903D-4AEEC15183E1}"/>
            </c:ext>
          </c:extLst>
        </c:ser>
        <c:ser>
          <c:idx val="0"/>
          <c:order val="1"/>
          <c:tx>
            <c:strRef>
              <c:f>DataFig2!$B$2</c:f>
              <c:strCache>
                <c:ptCount val="1"/>
                <c:pt idx="0">
                  <c:v>Capitalization (SZ updated by PSZ). Tax units.</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DataFig2!$A$53:$A$106</c:f>
              <c:numCache>
                <c:formatCode>General</c:formatCode>
                <c:ptCount val="54"/>
                <c:pt idx="0">
                  <c:v>1963.0</c:v>
                </c:pt>
                <c:pt idx="1">
                  <c:v>1964.0</c:v>
                </c:pt>
                <c:pt idx="2">
                  <c:v>1965.0</c:v>
                </c:pt>
                <c:pt idx="3">
                  <c:v>1966.0</c:v>
                </c:pt>
                <c:pt idx="4">
                  <c:v>1967.0</c:v>
                </c:pt>
                <c:pt idx="5">
                  <c:v>1968.0</c:v>
                </c:pt>
                <c:pt idx="6">
                  <c:v>1969.0</c:v>
                </c:pt>
                <c:pt idx="7">
                  <c:v>1970.0</c:v>
                </c:pt>
                <c:pt idx="8">
                  <c:v>1971.0</c:v>
                </c:pt>
                <c:pt idx="9">
                  <c:v>1972.0</c:v>
                </c:pt>
                <c:pt idx="10">
                  <c:v>1973.0</c:v>
                </c:pt>
                <c:pt idx="11">
                  <c:v>1974.0</c:v>
                </c:pt>
                <c:pt idx="12">
                  <c:v>1975.0</c:v>
                </c:pt>
                <c:pt idx="13">
                  <c:v>1976.0</c:v>
                </c:pt>
                <c:pt idx="14">
                  <c:v>1977.0</c:v>
                </c:pt>
                <c:pt idx="15">
                  <c:v>1978.0</c:v>
                </c:pt>
                <c:pt idx="16">
                  <c:v>1979.0</c:v>
                </c:pt>
                <c:pt idx="17">
                  <c:v>1980.0</c:v>
                </c:pt>
                <c:pt idx="18">
                  <c:v>1981.0</c:v>
                </c:pt>
                <c:pt idx="19">
                  <c:v>1982.0</c:v>
                </c:pt>
                <c:pt idx="20">
                  <c:v>1983.0</c:v>
                </c:pt>
                <c:pt idx="21">
                  <c:v>1984.0</c:v>
                </c:pt>
                <c:pt idx="22">
                  <c:v>1985.0</c:v>
                </c:pt>
                <c:pt idx="23">
                  <c:v>1986.0</c:v>
                </c:pt>
                <c:pt idx="24">
                  <c:v>1987.0</c:v>
                </c:pt>
                <c:pt idx="25">
                  <c:v>1988.0</c:v>
                </c:pt>
                <c:pt idx="26">
                  <c:v>1989.0</c:v>
                </c:pt>
                <c:pt idx="27">
                  <c:v>1990.0</c:v>
                </c:pt>
                <c:pt idx="28">
                  <c:v>1991.0</c:v>
                </c:pt>
                <c:pt idx="29">
                  <c:v>1992.0</c:v>
                </c:pt>
                <c:pt idx="30">
                  <c:v>1993.0</c:v>
                </c:pt>
                <c:pt idx="31">
                  <c:v>1994.0</c:v>
                </c:pt>
                <c:pt idx="32">
                  <c:v>1995.0</c:v>
                </c:pt>
                <c:pt idx="33">
                  <c:v>1996.0</c:v>
                </c:pt>
                <c:pt idx="34">
                  <c:v>1997.0</c:v>
                </c:pt>
                <c:pt idx="35">
                  <c:v>1998.0</c:v>
                </c:pt>
                <c:pt idx="36">
                  <c:v>1999.0</c:v>
                </c:pt>
                <c:pt idx="37">
                  <c:v>2000.0</c:v>
                </c:pt>
                <c:pt idx="38">
                  <c:v>2001.0</c:v>
                </c:pt>
                <c:pt idx="39">
                  <c:v>2002.0</c:v>
                </c:pt>
                <c:pt idx="40">
                  <c:v>2003.0</c:v>
                </c:pt>
                <c:pt idx="41">
                  <c:v>2004.0</c:v>
                </c:pt>
                <c:pt idx="42">
                  <c:v>2005.0</c:v>
                </c:pt>
                <c:pt idx="43">
                  <c:v>2006.0</c:v>
                </c:pt>
                <c:pt idx="44">
                  <c:v>2007.0</c:v>
                </c:pt>
                <c:pt idx="45">
                  <c:v>2008.0</c:v>
                </c:pt>
                <c:pt idx="46">
                  <c:v>2009.0</c:v>
                </c:pt>
                <c:pt idx="47">
                  <c:v>2010.0</c:v>
                </c:pt>
                <c:pt idx="48">
                  <c:v>2011.0</c:v>
                </c:pt>
                <c:pt idx="49" formatCode="0">
                  <c:v>2012.0</c:v>
                </c:pt>
                <c:pt idx="50" formatCode="0">
                  <c:v>2013.0</c:v>
                </c:pt>
                <c:pt idx="51" formatCode="0">
                  <c:v>2014.0</c:v>
                </c:pt>
                <c:pt idx="52" formatCode="0">
                  <c:v>2015.0</c:v>
                </c:pt>
                <c:pt idx="53" formatCode="0">
                  <c:v>2016.0</c:v>
                </c:pt>
              </c:numCache>
            </c:numRef>
          </c:cat>
          <c:val>
            <c:numRef>
              <c:f>DataFig2!$B$53:$B$106</c:f>
              <c:numCache>
                <c:formatCode>0.0%</c:formatCode>
                <c:ptCount val="54"/>
                <c:pt idx="0">
                  <c:v>0.0930349645803331</c:v>
                </c:pt>
                <c:pt idx="1">
                  <c:v>0.0911821907911041</c:v>
                </c:pt>
                <c:pt idx="2">
                  <c:v>0.0925664412867978</c:v>
                </c:pt>
                <c:pt idx="3">
                  <c:v>0.0939507079534513</c:v>
                </c:pt>
                <c:pt idx="4">
                  <c:v>0.0913041332047406</c:v>
                </c:pt>
                <c:pt idx="5">
                  <c:v>0.093707277060563</c:v>
                </c:pt>
                <c:pt idx="6">
                  <c:v>0.0924311944314208</c:v>
                </c:pt>
                <c:pt idx="7">
                  <c:v>0.0889305957019897</c:v>
                </c:pt>
                <c:pt idx="8">
                  <c:v>0.0856768598088147</c:v>
                </c:pt>
                <c:pt idx="9">
                  <c:v>0.0808454443860458</c:v>
                </c:pt>
                <c:pt idx="10">
                  <c:v>0.0755776357021861</c:v>
                </c:pt>
                <c:pt idx="11">
                  <c:v>0.0733361777344195</c:v>
                </c:pt>
                <c:pt idx="12">
                  <c:v>0.0702919927149361</c:v>
                </c:pt>
                <c:pt idx="13">
                  <c:v>0.0679061812083367</c:v>
                </c:pt>
                <c:pt idx="14">
                  <c:v>0.0673852030421315</c:v>
                </c:pt>
                <c:pt idx="15">
                  <c:v>0.0679281246255345</c:v>
                </c:pt>
                <c:pt idx="16">
                  <c:v>0.0732379571388214</c:v>
                </c:pt>
                <c:pt idx="17">
                  <c:v>0.0745621285224434</c:v>
                </c:pt>
                <c:pt idx="18">
                  <c:v>0.0818919722592618</c:v>
                </c:pt>
                <c:pt idx="19">
                  <c:v>0.0869645346826834</c:v>
                </c:pt>
                <c:pt idx="20">
                  <c:v>0.0817248780808737</c:v>
                </c:pt>
                <c:pt idx="21">
                  <c:v>0.0849041832808933</c:v>
                </c:pt>
                <c:pt idx="22">
                  <c:v>0.0884636248979771</c:v>
                </c:pt>
                <c:pt idx="23">
                  <c:v>0.0838601832592994</c:v>
                </c:pt>
                <c:pt idx="24">
                  <c:v>0.0959667379657092</c:v>
                </c:pt>
                <c:pt idx="25">
                  <c:v>0.112107435748479</c:v>
                </c:pt>
                <c:pt idx="26">
                  <c:v>0.110944381793075</c:v>
                </c:pt>
                <c:pt idx="27">
                  <c:v>0.111834229104781</c:v>
                </c:pt>
                <c:pt idx="28">
                  <c:v>0.106740959144982</c:v>
                </c:pt>
                <c:pt idx="29">
                  <c:v>0.116546147887744</c:v>
                </c:pt>
                <c:pt idx="30">
                  <c:v>0.118573581681574</c:v>
                </c:pt>
                <c:pt idx="31">
                  <c:v>0.117293248616567</c:v>
                </c:pt>
                <c:pt idx="32">
                  <c:v>0.119468637445845</c:v>
                </c:pt>
                <c:pt idx="33">
                  <c:v>0.127193768628403</c:v>
                </c:pt>
                <c:pt idx="34">
                  <c:v>0.135587600292714</c:v>
                </c:pt>
                <c:pt idx="35">
                  <c:v>0.141708499868742</c:v>
                </c:pt>
                <c:pt idx="36">
                  <c:v>0.145778704644043</c:v>
                </c:pt>
                <c:pt idx="37">
                  <c:v>0.15370295200974</c:v>
                </c:pt>
                <c:pt idx="38">
                  <c:v>0.152417008268016</c:v>
                </c:pt>
                <c:pt idx="39">
                  <c:v>0.142819695508116</c:v>
                </c:pt>
                <c:pt idx="40">
                  <c:v>0.144672036842448</c:v>
                </c:pt>
                <c:pt idx="41">
                  <c:v>0.153369154060948</c:v>
                </c:pt>
                <c:pt idx="42">
                  <c:v>0.160304279580357</c:v>
                </c:pt>
                <c:pt idx="43">
                  <c:v>0.165162930641997</c:v>
                </c:pt>
                <c:pt idx="44">
                  <c:v>0.174682401106039</c:v>
                </c:pt>
                <c:pt idx="45">
                  <c:v>0.189106113225213</c:v>
                </c:pt>
                <c:pt idx="46">
                  <c:v>0.190426148989286</c:v>
                </c:pt>
                <c:pt idx="47">
                  <c:v>0.206970679766639</c:v>
                </c:pt>
                <c:pt idx="48">
                  <c:v>0.200940824409837</c:v>
                </c:pt>
                <c:pt idx="49">
                  <c:v>0.212797898057505</c:v>
                </c:pt>
                <c:pt idx="50">
                  <c:v>0.199490055961625</c:v>
                </c:pt>
                <c:pt idx="51">
                  <c:v>0.200543562477576</c:v>
                </c:pt>
                <c:pt idx="52">
                  <c:v>0.199429265491212</c:v>
                </c:pt>
                <c:pt idx="53">
                  <c:v>0.196107383562326</c:v>
                </c:pt>
              </c:numCache>
            </c:numRef>
          </c:val>
          <c:smooth val="0"/>
          <c:extLst xmlns:c16r2="http://schemas.microsoft.com/office/drawing/2015/06/chart">
            <c:ext xmlns:c16="http://schemas.microsoft.com/office/drawing/2014/chart" uri="{C3380CC4-5D6E-409C-BE32-E72D297353CC}">
              <c16:uniqueId val="{00000001-6CCD-2844-903D-4AEEC15183E1}"/>
            </c:ext>
          </c:extLst>
        </c:ser>
        <c:ser>
          <c:idx val="2"/>
          <c:order val="2"/>
          <c:tx>
            <c:strRef>
              <c:f>DataFig2!$E$2</c:f>
              <c:strCache>
                <c:ptCount val="1"/>
                <c:pt idx="0">
                  <c:v>Capitalization revised</c:v>
                </c:pt>
              </c:strCache>
            </c:strRef>
          </c:tx>
          <c:spPr>
            <a:ln w="19050">
              <a:solidFill>
                <a:sysClr val="windowText" lastClr="000000">
                  <a:lumMod val="50000"/>
                  <a:lumOff val="50000"/>
                </a:sysClr>
              </a:solidFill>
            </a:ln>
          </c:spPr>
          <c:marker>
            <c:symbol val="circle"/>
            <c:size val="8"/>
            <c:spPr>
              <a:solidFill>
                <a:sysClr val="windowText" lastClr="000000">
                  <a:lumMod val="50000"/>
                  <a:lumOff val="50000"/>
                </a:sysClr>
              </a:solidFill>
              <a:ln>
                <a:solidFill>
                  <a:sysClr val="windowText" lastClr="000000">
                    <a:lumMod val="50000"/>
                    <a:lumOff val="50000"/>
                  </a:sysClr>
                </a:solidFill>
              </a:ln>
            </c:spPr>
          </c:marker>
          <c:cat>
            <c:numRef>
              <c:f>DataFig2!$A$53:$A$106</c:f>
              <c:numCache>
                <c:formatCode>General</c:formatCode>
                <c:ptCount val="54"/>
                <c:pt idx="0">
                  <c:v>1963.0</c:v>
                </c:pt>
                <c:pt idx="1">
                  <c:v>1964.0</c:v>
                </c:pt>
                <c:pt idx="2">
                  <c:v>1965.0</c:v>
                </c:pt>
                <c:pt idx="3">
                  <c:v>1966.0</c:v>
                </c:pt>
                <c:pt idx="4">
                  <c:v>1967.0</c:v>
                </c:pt>
                <c:pt idx="5">
                  <c:v>1968.0</c:v>
                </c:pt>
                <c:pt idx="6">
                  <c:v>1969.0</c:v>
                </c:pt>
                <c:pt idx="7">
                  <c:v>1970.0</c:v>
                </c:pt>
                <c:pt idx="8">
                  <c:v>1971.0</c:v>
                </c:pt>
                <c:pt idx="9">
                  <c:v>1972.0</c:v>
                </c:pt>
                <c:pt idx="10">
                  <c:v>1973.0</c:v>
                </c:pt>
                <c:pt idx="11">
                  <c:v>1974.0</c:v>
                </c:pt>
                <c:pt idx="12">
                  <c:v>1975.0</c:v>
                </c:pt>
                <c:pt idx="13">
                  <c:v>1976.0</c:v>
                </c:pt>
                <c:pt idx="14">
                  <c:v>1977.0</c:v>
                </c:pt>
                <c:pt idx="15">
                  <c:v>1978.0</c:v>
                </c:pt>
                <c:pt idx="16">
                  <c:v>1979.0</c:v>
                </c:pt>
                <c:pt idx="17">
                  <c:v>1980.0</c:v>
                </c:pt>
                <c:pt idx="18">
                  <c:v>1981.0</c:v>
                </c:pt>
                <c:pt idx="19">
                  <c:v>1982.0</c:v>
                </c:pt>
                <c:pt idx="20">
                  <c:v>1983.0</c:v>
                </c:pt>
                <c:pt idx="21">
                  <c:v>1984.0</c:v>
                </c:pt>
                <c:pt idx="22">
                  <c:v>1985.0</c:v>
                </c:pt>
                <c:pt idx="23">
                  <c:v>1986.0</c:v>
                </c:pt>
                <c:pt idx="24">
                  <c:v>1987.0</c:v>
                </c:pt>
                <c:pt idx="25">
                  <c:v>1988.0</c:v>
                </c:pt>
                <c:pt idx="26">
                  <c:v>1989.0</c:v>
                </c:pt>
                <c:pt idx="27">
                  <c:v>1990.0</c:v>
                </c:pt>
                <c:pt idx="28">
                  <c:v>1991.0</c:v>
                </c:pt>
                <c:pt idx="29">
                  <c:v>1992.0</c:v>
                </c:pt>
                <c:pt idx="30">
                  <c:v>1993.0</c:v>
                </c:pt>
                <c:pt idx="31">
                  <c:v>1994.0</c:v>
                </c:pt>
                <c:pt idx="32">
                  <c:v>1995.0</c:v>
                </c:pt>
                <c:pt idx="33">
                  <c:v>1996.0</c:v>
                </c:pt>
                <c:pt idx="34">
                  <c:v>1997.0</c:v>
                </c:pt>
                <c:pt idx="35">
                  <c:v>1998.0</c:v>
                </c:pt>
                <c:pt idx="36">
                  <c:v>1999.0</c:v>
                </c:pt>
                <c:pt idx="37">
                  <c:v>2000.0</c:v>
                </c:pt>
                <c:pt idx="38">
                  <c:v>2001.0</c:v>
                </c:pt>
                <c:pt idx="39">
                  <c:v>2002.0</c:v>
                </c:pt>
                <c:pt idx="40">
                  <c:v>2003.0</c:v>
                </c:pt>
                <c:pt idx="41">
                  <c:v>2004.0</c:v>
                </c:pt>
                <c:pt idx="42">
                  <c:v>2005.0</c:v>
                </c:pt>
                <c:pt idx="43">
                  <c:v>2006.0</c:v>
                </c:pt>
                <c:pt idx="44">
                  <c:v>2007.0</c:v>
                </c:pt>
                <c:pt idx="45">
                  <c:v>2008.0</c:v>
                </c:pt>
                <c:pt idx="46">
                  <c:v>2009.0</c:v>
                </c:pt>
                <c:pt idx="47">
                  <c:v>2010.0</c:v>
                </c:pt>
                <c:pt idx="48">
                  <c:v>2011.0</c:v>
                </c:pt>
                <c:pt idx="49" formatCode="0">
                  <c:v>2012.0</c:v>
                </c:pt>
                <c:pt idx="50" formatCode="0">
                  <c:v>2013.0</c:v>
                </c:pt>
                <c:pt idx="51" formatCode="0">
                  <c:v>2014.0</c:v>
                </c:pt>
                <c:pt idx="52" formatCode="0">
                  <c:v>2015.0</c:v>
                </c:pt>
                <c:pt idx="53" formatCode="0">
                  <c:v>2016.0</c:v>
                </c:pt>
              </c:numCache>
            </c:numRef>
          </c:cat>
          <c:val>
            <c:numRef>
              <c:f>DataFig2!$E$53:$E$106</c:f>
              <c:numCache>
                <c:formatCode>0.0%</c:formatCode>
                <c:ptCount val="54"/>
                <c:pt idx="0">
                  <c:v>0.0949284547829341</c:v>
                </c:pt>
                <c:pt idx="1">
                  <c:v>0.0931226586733625</c:v>
                </c:pt>
                <c:pt idx="2">
                  <c:v>0.0947824372003361</c:v>
                </c:pt>
                <c:pt idx="3">
                  <c:v>0.09706596823242</c:v>
                </c:pt>
                <c:pt idx="4">
                  <c:v>0.0945479090654416</c:v>
                </c:pt>
                <c:pt idx="5">
                  <c:v>0.0967831686485728</c:v>
                </c:pt>
                <c:pt idx="6">
                  <c:v>0.0956262820004938</c:v>
                </c:pt>
                <c:pt idx="7">
                  <c:v>0.0925183345098709</c:v>
                </c:pt>
                <c:pt idx="8">
                  <c:v>0.0896183771663164</c:v>
                </c:pt>
                <c:pt idx="9">
                  <c:v>0.0847619706088467</c:v>
                </c:pt>
                <c:pt idx="10">
                  <c:v>0.080280140063285</c:v>
                </c:pt>
                <c:pt idx="11">
                  <c:v>0.0799737330322951</c:v>
                </c:pt>
                <c:pt idx="12">
                  <c:v>0.0777989216985335</c:v>
                </c:pt>
                <c:pt idx="13">
                  <c:v>0.0755533619978868</c:v>
                </c:pt>
                <c:pt idx="14">
                  <c:v>0.0754664409418948</c:v>
                </c:pt>
                <c:pt idx="15">
                  <c:v>0.0768964267487293</c:v>
                </c:pt>
                <c:pt idx="16">
                  <c:v>0.083084332482045</c:v>
                </c:pt>
                <c:pt idx="17">
                  <c:v>0.0849435534110377</c:v>
                </c:pt>
                <c:pt idx="18">
                  <c:v>0.0931738913017406</c:v>
                </c:pt>
                <c:pt idx="19">
                  <c:v>0.0996647272479689</c:v>
                </c:pt>
                <c:pt idx="20">
                  <c:v>0.0933115225903184</c:v>
                </c:pt>
                <c:pt idx="21">
                  <c:v>0.0961090275949732</c:v>
                </c:pt>
                <c:pt idx="22">
                  <c:v>0.0985142951580571</c:v>
                </c:pt>
                <c:pt idx="23">
                  <c:v>0.0919687235395778</c:v>
                </c:pt>
                <c:pt idx="24">
                  <c:v>0.103841273506906</c:v>
                </c:pt>
                <c:pt idx="25">
                  <c:v>0.122431978482157</c:v>
                </c:pt>
                <c:pt idx="26">
                  <c:v>0.119871783145457</c:v>
                </c:pt>
                <c:pt idx="27">
                  <c:v>0.120647446924135</c:v>
                </c:pt>
                <c:pt idx="28">
                  <c:v>0.114528102153369</c:v>
                </c:pt>
                <c:pt idx="29">
                  <c:v>0.124486850284403</c:v>
                </c:pt>
                <c:pt idx="30">
                  <c:v>0.125915469854021</c:v>
                </c:pt>
                <c:pt idx="31">
                  <c:v>0.125143441040003</c:v>
                </c:pt>
                <c:pt idx="32">
                  <c:v>0.127453976951247</c:v>
                </c:pt>
                <c:pt idx="33">
                  <c:v>0.131847944577745</c:v>
                </c:pt>
                <c:pt idx="34">
                  <c:v>0.141431510526255</c:v>
                </c:pt>
                <c:pt idx="35">
                  <c:v>0.148143442486683</c:v>
                </c:pt>
                <c:pt idx="36">
                  <c:v>0.151063075920821</c:v>
                </c:pt>
                <c:pt idx="37">
                  <c:v>0.161316103826113</c:v>
                </c:pt>
                <c:pt idx="38">
                  <c:v>0.159963708537056</c:v>
                </c:pt>
                <c:pt idx="39">
                  <c:v>0.148436992923211</c:v>
                </c:pt>
                <c:pt idx="40">
                  <c:v>0.143692106318447</c:v>
                </c:pt>
                <c:pt idx="41">
                  <c:v>0.154852492639313</c:v>
                </c:pt>
                <c:pt idx="42">
                  <c:v>0.15696960839166</c:v>
                </c:pt>
                <c:pt idx="43">
                  <c:v>0.167516458747319</c:v>
                </c:pt>
                <c:pt idx="44">
                  <c:v>0.179105714219597</c:v>
                </c:pt>
                <c:pt idx="45">
                  <c:v>0.180860990935238</c:v>
                </c:pt>
                <c:pt idx="46">
                  <c:v>0.180914684725548</c:v>
                </c:pt>
                <c:pt idx="47">
                  <c:v>0.191745467051818</c:v>
                </c:pt>
                <c:pt idx="48">
                  <c:v>0.184139279048074</c:v>
                </c:pt>
                <c:pt idx="49">
                  <c:v>0.189666268469397</c:v>
                </c:pt>
                <c:pt idx="50">
                  <c:v>0.178609442659205</c:v>
                </c:pt>
                <c:pt idx="51">
                  <c:v>0.182508855808977</c:v>
                </c:pt>
                <c:pt idx="52">
                  <c:v>0.181432206002379</c:v>
                </c:pt>
                <c:pt idx="53">
                  <c:v>0.178292059140667</c:v>
                </c:pt>
              </c:numCache>
            </c:numRef>
          </c:val>
          <c:smooth val="0"/>
          <c:extLst xmlns:c16r2="http://schemas.microsoft.com/office/drawing/2015/06/chart">
            <c:ext xmlns:c16="http://schemas.microsoft.com/office/drawing/2014/chart" uri="{C3380CC4-5D6E-409C-BE32-E72D297353CC}">
              <c16:uniqueId val="{00000002-6CCD-2844-903D-4AEEC15183E1}"/>
            </c:ext>
          </c:extLst>
        </c:ser>
        <c:dLbls>
          <c:showLegendKey val="0"/>
          <c:showVal val="0"/>
          <c:showCatName val="0"/>
          <c:showSerName val="0"/>
          <c:showPercent val="0"/>
          <c:showBubbleSize val="0"/>
        </c:dLbls>
        <c:marker val="1"/>
        <c:smooth val="0"/>
        <c:axId val="-2115340072"/>
        <c:axId val="-2115333480"/>
      </c:lineChart>
      <c:catAx>
        <c:axId val="-2115340072"/>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115333480"/>
        <c:crosses val="autoZero"/>
        <c:auto val="1"/>
        <c:lblAlgn val="ctr"/>
        <c:lblOffset val="100"/>
        <c:tickLblSkip val="5"/>
        <c:tickMarkSkip val="5"/>
        <c:noMultiLvlLbl val="0"/>
      </c:catAx>
      <c:valAx>
        <c:axId val="-2115333480"/>
        <c:scaling>
          <c:orientation val="minMax"/>
          <c:max val="0.26"/>
          <c:min val="0.0"/>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15340072"/>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2000" b="1" i="0" baseline="0">
                <a:effectLst/>
              </a:rPr>
              <a:t>Top 0.1% and Bottom 90% Wealth Shares</a:t>
            </a:r>
            <a:endParaRPr lang="fr-FR" sz="2000">
              <a:effectLst/>
            </a:endParaRPr>
          </a:p>
        </c:rich>
      </c:tx>
      <c:layout>
        <c:manualLayout>
          <c:xMode val="edge"/>
          <c:yMode val="edge"/>
          <c:x val="0.228760141189248"/>
          <c:y val="3.56290305340349E-7"/>
        </c:manualLayout>
      </c:layout>
      <c:overlay val="0"/>
    </c:title>
    <c:autoTitleDeleted val="0"/>
    <c:plotArea>
      <c:layout>
        <c:manualLayout>
          <c:layoutTarget val="inner"/>
          <c:xMode val="edge"/>
          <c:yMode val="edge"/>
          <c:x val="0.111763127884876"/>
          <c:y val="0.071719278868422"/>
          <c:w val="0.8633940809123"/>
          <c:h val="0.741176470588235"/>
        </c:manualLayout>
      </c:layout>
      <c:lineChart>
        <c:grouping val="standard"/>
        <c:varyColors val="0"/>
        <c:ser>
          <c:idx val="3"/>
          <c:order val="0"/>
          <c:tx>
            <c:strRef>
              <c:f>DataFig2!$P$2</c:f>
              <c:strCache>
                <c:ptCount val="1"/>
                <c:pt idx="0">
                  <c:v>Capitalization (SZ updated by PSZ)</c:v>
                </c:pt>
              </c:strCache>
            </c:strRef>
          </c:tx>
          <c:spPr>
            <a:ln w="19050">
              <a:solidFill>
                <a:sysClr val="windowText" lastClr="000000"/>
              </a:solidFill>
            </a:ln>
          </c:spPr>
          <c:marker>
            <c:symbol val="circle"/>
            <c:size val="8"/>
            <c:spPr>
              <a:solidFill>
                <a:sysClr val="window" lastClr="FFFFFF"/>
              </a:solidFill>
              <a:ln w="12700">
                <a:solidFill>
                  <a:sysClr val="windowText" lastClr="000000"/>
                </a:solidFill>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DataFig2!$P$3:$P$106</c:f>
              <c:numCache>
                <c:formatCode>0.0%</c:formatCode>
                <c:ptCount val="104"/>
                <c:pt idx="0">
                  <c:v>0.195976954421068</c:v>
                </c:pt>
                <c:pt idx="1">
                  <c:v>0.197479426475849</c:v>
                </c:pt>
                <c:pt idx="2">
                  <c:v>0.201465523193626</c:v>
                </c:pt>
                <c:pt idx="3">
                  <c:v>0.201204051371135</c:v>
                </c:pt>
                <c:pt idx="4">
                  <c:v>0.199085113893332</c:v>
                </c:pt>
                <c:pt idx="5">
                  <c:v>0.195380495856963</c:v>
                </c:pt>
                <c:pt idx="6">
                  <c:v>0.181810048624427</c:v>
                </c:pt>
                <c:pt idx="7">
                  <c:v>0.198892158933102</c:v>
                </c:pt>
                <c:pt idx="8">
                  <c:v>0.201071890186753</c:v>
                </c:pt>
                <c:pt idx="9">
                  <c:v>0.190634800210686</c:v>
                </c:pt>
                <c:pt idx="10">
                  <c:v>0.187722453944598</c:v>
                </c:pt>
                <c:pt idx="11">
                  <c:v>0.175311150965679</c:v>
                </c:pt>
                <c:pt idx="12">
                  <c:v>0.167105658530056</c:v>
                </c:pt>
                <c:pt idx="13">
                  <c:v>0.157731136954727</c:v>
                </c:pt>
                <c:pt idx="14">
                  <c:v>0.1475557760633</c:v>
                </c:pt>
                <c:pt idx="15">
                  <c:v>0.145642921782257</c:v>
                </c:pt>
                <c:pt idx="16">
                  <c:v>0.1460160217855</c:v>
                </c:pt>
                <c:pt idx="17">
                  <c:v>0.141301330220972</c:v>
                </c:pt>
                <c:pt idx="18">
                  <c:v>0.143818107473571</c:v>
                </c:pt>
                <c:pt idx="19">
                  <c:v>0.139759654648227</c:v>
                </c:pt>
                <c:pt idx="20">
                  <c:v>0.143295704624931</c:v>
                </c:pt>
                <c:pt idx="21">
                  <c:v>0.157749418459082</c:v>
                </c:pt>
                <c:pt idx="22">
                  <c:v>0.169649346747695</c:v>
                </c:pt>
                <c:pt idx="23">
                  <c:v>0.166136067362603</c:v>
                </c:pt>
                <c:pt idx="24">
                  <c:v>0.182922778600633</c:v>
                </c:pt>
                <c:pt idx="25">
                  <c:v>0.186642142754883</c:v>
                </c:pt>
                <c:pt idx="26">
                  <c:v>0.183923959313178</c:v>
                </c:pt>
                <c:pt idx="27">
                  <c:v>0.214079683682255</c:v>
                </c:pt>
                <c:pt idx="28">
                  <c:v>0.24018335479048</c:v>
                </c:pt>
                <c:pt idx="29">
                  <c:v>0.257580822233272</c:v>
                </c:pt>
                <c:pt idx="30">
                  <c:v>0.253979788887309</c:v>
                </c:pt>
                <c:pt idx="31">
                  <c:v>0.274823427016837</c:v>
                </c:pt>
                <c:pt idx="32">
                  <c:v>0.269540733107403</c:v>
                </c:pt>
                <c:pt idx="33">
                  <c:v>0.272609540180295</c:v>
                </c:pt>
                <c:pt idx="34">
                  <c:v>0.2852392136627</c:v>
                </c:pt>
                <c:pt idx="35">
                  <c:v>0.297555672956769</c:v>
                </c:pt>
                <c:pt idx="36">
                  <c:v>0.304776695939386</c:v>
                </c:pt>
                <c:pt idx="37">
                  <c:v>0.30148382512958</c:v>
                </c:pt>
                <c:pt idx="38">
                  <c:v>0.301554504584617</c:v>
                </c:pt>
                <c:pt idx="39">
                  <c:v>0.304471023188359</c:v>
                </c:pt>
                <c:pt idx="40">
                  <c:v>0.310900671977055</c:v>
                </c:pt>
                <c:pt idx="41">
                  <c:v>0.307014375721062</c:v>
                </c:pt>
                <c:pt idx="42">
                  <c:v>0.303628050403339</c:v>
                </c:pt>
                <c:pt idx="43">
                  <c:v>0.30034014634816</c:v>
                </c:pt>
                <c:pt idx="44">
                  <c:v>0.296173910061016</c:v>
                </c:pt>
                <c:pt idx="45">
                  <c:v>0.297221670305886</c:v>
                </c:pt>
                <c:pt idx="46">
                  <c:v>0.290552983188324</c:v>
                </c:pt>
                <c:pt idx="47">
                  <c:v>0.288115879562048</c:v>
                </c:pt>
                <c:pt idx="48">
                  <c:v>0.286376227081664</c:v>
                </c:pt>
                <c:pt idx="49">
                  <c:v>0.281515754522951</c:v>
                </c:pt>
                <c:pt idx="50">
                  <c:v>0.283933980821919</c:v>
                </c:pt>
                <c:pt idx="51">
                  <c:v>0.286350978549641</c:v>
                </c:pt>
                <c:pt idx="52">
                  <c:v>0.291274066784059</c:v>
                </c:pt>
                <c:pt idx="53">
                  <c:v>0.296197212530512</c:v>
                </c:pt>
                <c:pt idx="54">
                  <c:v>0.301176764679131</c:v>
                </c:pt>
                <c:pt idx="55">
                  <c:v>0.301698538647214</c:v>
                </c:pt>
                <c:pt idx="56">
                  <c:v>0.31072551081695</c:v>
                </c:pt>
                <c:pt idx="57">
                  <c:v>0.30844711634872</c:v>
                </c:pt>
                <c:pt idx="58">
                  <c:v>0.313170060092704</c:v>
                </c:pt>
                <c:pt idx="59">
                  <c:v>0.312373156670051</c:v>
                </c:pt>
                <c:pt idx="60">
                  <c:v>0.318338980815901</c:v>
                </c:pt>
                <c:pt idx="61">
                  <c:v>0.32356565531876</c:v>
                </c:pt>
                <c:pt idx="62">
                  <c:v>0.327083307655195</c:v>
                </c:pt>
                <c:pt idx="63">
                  <c:v>0.334112998986063</c:v>
                </c:pt>
                <c:pt idx="64">
                  <c:v>0.337027549913072</c:v>
                </c:pt>
                <c:pt idx="65">
                  <c:v>0.343327977080216</c:v>
                </c:pt>
                <c:pt idx="66">
                  <c:v>0.335570796992875</c:v>
                </c:pt>
                <c:pt idx="67">
                  <c:v>0.338744380528431</c:v>
                </c:pt>
                <c:pt idx="68">
                  <c:v>0.342489102389208</c:v>
                </c:pt>
                <c:pt idx="69">
                  <c:v>0.353365629595337</c:v>
                </c:pt>
                <c:pt idx="70">
                  <c:v>0.363719940649756</c:v>
                </c:pt>
                <c:pt idx="71">
                  <c:v>0.369312237169033</c:v>
                </c:pt>
                <c:pt idx="72">
                  <c:v>0.375927204743779</c:v>
                </c:pt>
                <c:pt idx="73">
                  <c:v>0.37702451907783</c:v>
                </c:pt>
                <c:pt idx="74">
                  <c:v>0.366913486019039</c:v>
                </c:pt>
                <c:pt idx="75">
                  <c:v>0.353409346083121</c:v>
                </c:pt>
                <c:pt idx="76">
                  <c:v>0.352862206159317</c:v>
                </c:pt>
                <c:pt idx="77">
                  <c:v>0.349644184420299</c:v>
                </c:pt>
                <c:pt idx="78">
                  <c:v>0.352520050665352</c:v>
                </c:pt>
                <c:pt idx="79">
                  <c:v>0.338046177679795</c:v>
                </c:pt>
                <c:pt idx="80">
                  <c:v>0.334742169209992</c:v>
                </c:pt>
                <c:pt idx="81">
                  <c:v>0.333986986829772</c:v>
                </c:pt>
                <c:pt idx="82">
                  <c:v>0.331836295177905</c:v>
                </c:pt>
                <c:pt idx="83">
                  <c:v>0.327220161285614</c:v>
                </c:pt>
                <c:pt idx="84">
                  <c:v>0.320690035325918</c:v>
                </c:pt>
                <c:pt idx="85">
                  <c:v>0.314884103748645</c:v>
                </c:pt>
                <c:pt idx="86">
                  <c:v>0.313128371374793</c:v>
                </c:pt>
                <c:pt idx="87">
                  <c:v>0.308324379185717</c:v>
                </c:pt>
                <c:pt idx="88">
                  <c:v>0.314960196949203</c:v>
                </c:pt>
                <c:pt idx="89">
                  <c:v>0.313324999142115</c:v>
                </c:pt>
                <c:pt idx="90">
                  <c:v>0.310712236955843</c:v>
                </c:pt>
                <c:pt idx="91">
                  <c:v>0.303410012190107</c:v>
                </c:pt>
                <c:pt idx="92">
                  <c:v>0.301680079198831</c:v>
                </c:pt>
                <c:pt idx="93">
                  <c:v>0.295408432037643</c:v>
                </c:pt>
                <c:pt idx="94">
                  <c:v>0.284358187430724</c:v>
                </c:pt>
                <c:pt idx="95">
                  <c:v>0.255082873079624</c:v>
                </c:pt>
                <c:pt idx="96">
                  <c:v>0.247047400459821</c:v>
                </c:pt>
                <c:pt idx="97">
                  <c:v>0.241908372900106</c:v>
                </c:pt>
                <c:pt idx="98">
                  <c:v>0.242595259149392</c:v>
                </c:pt>
                <c:pt idx="99">
                  <c:v>0.236762526531446</c:v>
                </c:pt>
                <c:pt idx="100">
                  <c:v>0.249650068496343</c:v>
                </c:pt>
                <c:pt idx="101">
                  <c:v>0.251138052740803</c:v>
                </c:pt>
                <c:pt idx="102">
                  <c:v>0.253131749279828</c:v>
                </c:pt>
                <c:pt idx="103">
                  <c:v>0.25745285265655</c:v>
                </c:pt>
              </c:numCache>
            </c:numRef>
          </c:val>
          <c:smooth val="0"/>
          <c:extLst xmlns:c16r2="http://schemas.microsoft.com/office/drawing/2015/06/chart">
            <c:ext xmlns:c16="http://schemas.microsoft.com/office/drawing/2014/chart" uri="{C3380CC4-5D6E-409C-BE32-E72D297353CC}">
              <c16:uniqueId val="{00000000-9F4A-0E45-957D-979F88031EC4}"/>
            </c:ext>
          </c:extLst>
        </c:ser>
        <c:ser>
          <c:idx val="0"/>
          <c:order val="1"/>
          <c:tx>
            <c:strRef>
              <c:f>DataFig2!$B$2</c:f>
              <c:strCache>
                <c:ptCount val="1"/>
                <c:pt idx="0">
                  <c:v>Capitalization (SZ updated by PSZ). Tax units.</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DataFig2!$B$3:$B$106</c:f>
              <c:numCache>
                <c:formatCode>0.0%</c:formatCode>
                <c:ptCount val="104"/>
                <c:pt idx="0">
                  <c:v>0.233282476406662</c:v>
                </c:pt>
                <c:pt idx="1">
                  <c:v>0.227113384613299</c:v>
                </c:pt>
                <c:pt idx="2">
                  <c:v>0.238460789781478</c:v>
                </c:pt>
                <c:pt idx="3">
                  <c:v>0.256285082697321</c:v>
                </c:pt>
                <c:pt idx="4">
                  <c:v>0.21605509730967</c:v>
                </c:pt>
                <c:pt idx="5">
                  <c:v>0.169913268706443</c:v>
                </c:pt>
                <c:pt idx="6">
                  <c:v>0.177079997283213</c:v>
                </c:pt>
                <c:pt idx="7">
                  <c:v>0.139185184988283</c:v>
                </c:pt>
                <c:pt idx="8">
                  <c:v>0.148105958668519</c:v>
                </c:pt>
                <c:pt idx="9">
                  <c:v>0.171067305274795</c:v>
                </c:pt>
                <c:pt idx="10">
                  <c:v>0.145754406155452</c:v>
                </c:pt>
                <c:pt idx="11">
                  <c:v>0.158665792078552</c:v>
                </c:pt>
                <c:pt idx="12">
                  <c:v>0.176029137523652</c:v>
                </c:pt>
                <c:pt idx="13">
                  <c:v>0.189582122596113</c:v>
                </c:pt>
                <c:pt idx="14">
                  <c:v>0.206733538978199</c:v>
                </c:pt>
                <c:pt idx="15">
                  <c:v>0.234145501439425</c:v>
                </c:pt>
                <c:pt idx="16">
                  <c:v>0.243193660314125</c:v>
                </c:pt>
                <c:pt idx="17">
                  <c:v>0.193858233610609</c:v>
                </c:pt>
                <c:pt idx="18">
                  <c:v>0.158848316948713</c:v>
                </c:pt>
                <c:pt idx="19">
                  <c:v>0.164435845668683</c:v>
                </c:pt>
                <c:pt idx="20">
                  <c:v>0.183148460213063</c:v>
                </c:pt>
                <c:pt idx="21">
                  <c:v>0.181453141617347</c:v>
                </c:pt>
                <c:pt idx="22">
                  <c:v>0.180465718836338</c:v>
                </c:pt>
                <c:pt idx="23">
                  <c:v>0.186738994250907</c:v>
                </c:pt>
                <c:pt idx="24">
                  <c:v>0.187449536870469</c:v>
                </c:pt>
                <c:pt idx="25">
                  <c:v>0.165699565894156</c:v>
                </c:pt>
                <c:pt idx="26">
                  <c:v>0.166044310042192</c:v>
                </c:pt>
                <c:pt idx="27">
                  <c:v>0.151155234555549</c:v>
                </c:pt>
                <c:pt idx="28">
                  <c:v>0.130234359110409</c:v>
                </c:pt>
                <c:pt idx="29">
                  <c:v>0.124065708005578</c:v>
                </c:pt>
                <c:pt idx="30">
                  <c:v>0.118776068181138</c:v>
                </c:pt>
                <c:pt idx="31">
                  <c:v>0.106566669685833</c:v>
                </c:pt>
                <c:pt idx="32">
                  <c:v>0.104741623405091</c:v>
                </c:pt>
                <c:pt idx="33">
                  <c:v>0.0973201416964588</c:v>
                </c:pt>
                <c:pt idx="34">
                  <c:v>0.0964645246078446</c:v>
                </c:pt>
                <c:pt idx="35">
                  <c:v>0.0953144029463351</c:v>
                </c:pt>
                <c:pt idx="36">
                  <c:v>0.0925734462382381</c:v>
                </c:pt>
                <c:pt idx="37">
                  <c:v>0.0980272920082454</c:v>
                </c:pt>
                <c:pt idx="38">
                  <c:v>0.0926028309811695</c:v>
                </c:pt>
                <c:pt idx="39">
                  <c:v>0.0913530007537249</c:v>
                </c:pt>
                <c:pt idx="40">
                  <c:v>0.0860025692177674</c:v>
                </c:pt>
                <c:pt idx="41">
                  <c:v>0.0885791972339353</c:v>
                </c:pt>
                <c:pt idx="42">
                  <c:v>0.0926856376486979</c:v>
                </c:pt>
                <c:pt idx="43">
                  <c:v>0.0938729677312503</c:v>
                </c:pt>
                <c:pt idx="44">
                  <c:v>0.0914227954274988</c:v>
                </c:pt>
                <c:pt idx="45">
                  <c:v>0.0892310405437399</c:v>
                </c:pt>
                <c:pt idx="46">
                  <c:v>0.0913955873438855</c:v>
                </c:pt>
                <c:pt idx="47">
                  <c:v>0.0946948237368772</c:v>
                </c:pt>
                <c:pt idx="48">
                  <c:v>0.0966567506503014</c:v>
                </c:pt>
                <c:pt idx="49">
                  <c:v>0.0948886801431411</c:v>
                </c:pt>
                <c:pt idx="50">
                  <c:v>0.0930349645803331</c:v>
                </c:pt>
                <c:pt idx="51">
                  <c:v>0.0911821907911041</c:v>
                </c:pt>
                <c:pt idx="52">
                  <c:v>0.0925664412867978</c:v>
                </c:pt>
                <c:pt idx="53">
                  <c:v>0.0939507079534513</c:v>
                </c:pt>
                <c:pt idx="54">
                  <c:v>0.0913041332047406</c:v>
                </c:pt>
                <c:pt idx="55">
                  <c:v>0.093707277060563</c:v>
                </c:pt>
                <c:pt idx="56">
                  <c:v>0.0924311944314208</c:v>
                </c:pt>
                <c:pt idx="57">
                  <c:v>0.0889305957019897</c:v>
                </c:pt>
                <c:pt idx="58">
                  <c:v>0.0856768598088147</c:v>
                </c:pt>
                <c:pt idx="59">
                  <c:v>0.0808454443860458</c:v>
                </c:pt>
                <c:pt idx="60">
                  <c:v>0.0755776357021861</c:v>
                </c:pt>
                <c:pt idx="61">
                  <c:v>0.0733361777344195</c:v>
                </c:pt>
                <c:pt idx="62">
                  <c:v>0.0702919927149361</c:v>
                </c:pt>
                <c:pt idx="63">
                  <c:v>0.0679061812083367</c:v>
                </c:pt>
                <c:pt idx="64">
                  <c:v>0.0673852030421315</c:v>
                </c:pt>
                <c:pt idx="65">
                  <c:v>0.0679281246255345</c:v>
                </c:pt>
                <c:pt idx="66">
                  <c:v>0.0732379571388214</c:v>
                </c:pt>
                <c:pt idx="67">
                  <c:v>0.0745621285224434</c:v>
                </c:pt>
                <c:pt idx="68">
                  <c:v>0.0818919722592618</c:v>
                </c:pt>
                <c:pt idx="69">
                  <c:v>0.0869645346826834</c:v>
                </c:pt>
                <c:pt idx="70">
                  <c:v>0.0817248780808737</c:v>
                </c:pt>
                <c:pt idx="71">
                  <c:v>0.0849041832808933</c:v>
                </c:pt>
                <c:pt idx="72">
                  <c:v>0.0884636248979771</c:v>
                </c:pt>
                <c:pt idx="73">
                  <c:v>0.0838601832592994</c:v>
                </c:pt>
                <c:pt idx="74">
                  <c:v>0.0959667379657092</c:v>
                </c:pt>
                <c:pt idx="75">
                  <c:v>0.112107435748479</c:v>
                </c:pt>
                <c:pt idx="76">
                  <c:v>0.110944381793075</c:v>
                </c:pt>
                <c:pt idx="77">
                  <c:v>0.111834229104781</c:v>
                </c:pt>
                <c:pt idx="78">
                  <c:v>0.106740959144982</c:v>
                </c:pt>
                <c:pt idx="79">
                  <c:v>0.116546147887744</c:v>
                </c:pt>
                <c:pt idx="80">
                  <c:v>0.118573581681574</c:v>
                </c:pt>
                <c:pt idx="81">
                  <c:v>0.117293248616567</c:v>
                </c:pt>
                <c:pt idx="82">
                  <c:v>0.119468637445845</c:v>
                </c:pt>
                <c:pt idx="83">
                  <c:v>0.127193768628403</c:v>
                </c:pt>
                <c:pt idx="84">
                  <c:v>0.135587600292714</c:v>
                </c:pt>
                <c:pt idx="85">
                  <c:v>0.141708499868742</c:v>
                </c:pt>
                <c:pt idx="86">
                  <c:v>0.145778704644043</c:v>
                </c:pt>
                <c:pt idx="87">
                  <c:v>0.15370295200974</c:v>
                </c:pt>
                <c:pt idx="88">
                  <c:v>0.152417008268016</c:v>
                </c:pt>
                <c:pt idx="89">
                  <c:v>0.142819695508116</c:v>
                </c:pt>
                <c:pt idx="90">
                  <c:v>0.144672036842448</c:v>
                </c:pt>
                <c:pt idx="91">
                  <c:v>0.153369154060948</c:v>
                </c:pt>
                <c:pt idx="92">
                  <c:v>0.160304279580357</c:v>
                </c:pt>
                <c:pt idx="93">
                  <c:v>0.165162930641997</c:v>
                </c:pt>
                <c:pt idx="94">
                  <c:v>0.174682401106039</c:v>
                </c:pt>
                <c:pt idx="95">
                  <c:v>0.189106113225213</c:v>
                </c:pt>
                <c:pt idx="96">
                  <c:v>0.190426148989286</c:v>
                </c:pt>
                <c:pt idx="97">
                  <c:v>0.206970679766639</c:v>
                </c:pt>
                <c:pt idx="98">
                  <c:v>0.200940824409837</c:v>
                </c:pt>
                <c:pt idx="99">
                  <c:v>0.212797898057505</c:v>
                </c:pt>
                <c:pt idx="100">
                  <c:v>0.199490055961625</c:v>
                </c:pt>
                <c:pt idx="101">
                  <c:v>0.200543562477576</c:v>
                </c:pt>
                <c:pt idx="102">
                  <c:v>0.199429265491212</c:v>
                </c:pt>
                <c:pt idx="103">
                  <c:v>0.196107383562326</c:v>
                </c:pt>
              </c:numCache>
            </c:numRef>
          </c:val>
          <c:smooth val="0"/>
          <c:extLst xmlns:c16r2="http://schemas.microsoft.com/office/drawing/2015/06/chart">
            <c:ext xmlns:c16="http://schemas.microsoft.com/office/drawing/2014/chart" uri="{C3380CC4-5D6E-409C-BE32-E72D297353CC}">
              <c16:uniqueId val="{00000001-9F4A-0E45-957D-979F88031EC4}"/>
            </c:ext>
          </c:extLst>
        </c:ser>
        <c:dLbls>
          <c:showLegendKey val="0"/>
          <c:showVal val="0"/>
          <c:showCatName val="0"/>
          <c:showSerName val="0"/>
          <c:showPercent val="0"/>
          <c:showBubbleSize val="0"/>
        </c:dLbls>
        <c:marker val="1"/>
        <c:smooth val="0"/>
        <c:axId val="-2115479416"/>
        <c:axId val="-2115473352"/>
      </c:lineChart>
      <c:catAx>
        <c:axId val="-2115479416"/>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115473352"/>
        <c:crosses val="autoZero"/>
        <c:auto val="1"/>
        <c:lblAlgn val="ctr"/>
        <c:lblOffset val="100"/>
        <c:tickLblSkip val="5"/>
        <c:tickMarkSkip val="5"/>
        <c:noMultiLvlLbl val="0"/>
      </c:catAx>
      <c:valAx>
        <c:axId val="-2115473352"/>
        <c:scaling>
          <c:orientation val="minMax"/>
          <c:max val="0.38"/>
          <c:min val="0.0"/>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15479416"/>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2000" b="1" i="0" baseline="0">
                <a:effectLst/>
              </a:rPr>
              <a:t>Top 0.1% and bottom 90% wealth shares</a:t>
            </a:r>
            <a:endParaRPr lang="fr-FR" sz="2000">
              <a:effectLst/>
            </a:endParaRPr>
          </a:p>
        </c:rich>
      </c:tx>
      <c:layout>
        <c:manualLayout>
          <c:xMode val="edge"/>
          <c:yMode val="edge"/>
          <c:x val="0.243932554982351"/>
          <c:y val="3.56290305340792E-7"/>
        </c:manualLayout>
      </c:layout>
      <c:overlay val="0"/>
    </c:title>
    <c:autoTitleDeleted val="0"/>
    <c:plotArea>
      <c:layout>
        <c:manualLayout>
          <c:layoutTarget val="inner"/>
          <c:xMode val="edge"/>
          <c:yMode val="edge"/>
          <c:x val="0.0772803692641868"/>
          <c:y val="0.0649319485516799"/>
          <c:w val="0.911669942981265"/>
          <c:h val="0.81131221719457"/>
        </c:manualLayout>
      </c:layout>
      <c:lineChart>
        <c:grouping val="standard"/>
        <c:varyColors val="0"/>
        <c:ser>
          <c:idx val="3"/>
          <c:order val="0"/>
          <c:tx>
            <c:strRef>
              <c:f>DataFig2!$P$2</c:f>
              <c:strCache>
                <c:ptCount val="1"/>
                <c:pt idx="0">
                  <c:v>Capitalization (SZ updated by PSZ)</c:v>
                </c:pt>
              </c:strCache>
            </c:strRef>
          </c:tx>
          <c:spPr>
            <a:ln w="19050">
              <a:solidFill>
                <a:sysClr val="windowText" lastClr="000000"/>
              </a:solidFill>
            </a:ln>
          </c:spPr>
          <c:marker>
            <c:symbol val="circle"/>
            <c:size val="8"/>
            <c:spPr>
              <a:solidFill>
                <a:sysClr val="window" lastClr="FFFFFF"/>
              </a:solidFill>
              <a:ln w="12700">
                <a:solidFill>
                  <a:sysClr val="windowText" lastClr="000000"/>
                </a:solidFill>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DataFig2!$P$3:$P$106</c:f>
              <c:numCache>
                <c:formatCode>0.0%</c:formatCode>
                <c:ptCount val="104"/>
                <c:pt idx="0">
                  <c:v>0.195976954421068</c:v>
                </c:pt>
                <c:pt idx="1">
                  <c:v>0.197479426475849</c:v>
                </c:pt>
                <c:pt idx="2">
                  <c:v>0.201465523193626</c:v>
                </c:pt>
                <c:pt idx="3">
                  <c:v>0.201204051371135</c:v>
                </c:pt>
                <c:pt idx="4">
                  <c:v>0.199085113893332</c:v>
                </c:pt>
                <c:pt idx="5">
                  <c:v>0.195380495856963</c:v>
                </c:pt>
                <c:pt idx="6">
                  <c:v>0.181810048624427</c:v>
                </c:pt>
                <c:pt idx="7">
                  <c:v>0.198892158933102</c:v>
                </c:pt>
                <c:pt idx="8">
                  <c:v>0.201071890186753</c:v>
                </c:pt>
                <c:pt idx="9">
                  <c:v>0.190634800210686</c:v>
                </c:pt>
                <c:pt idx="10">
                  <c:v>0.187722453944598</c:v>
                </c:pt>
                <c:pt idx="11">
                  <c:v>0.175311150965679</c:v>
                </c:pt>
                <c:pt idx="12">
                  <c:v>0.167105658530056</c:v>
                </c:pt>
                <c:pt idx="13">
                  <c:v>0.157731136954727</c:v>
                </c:pt>
                <c:pt idx="14">
                  <c:v>0.1475557760633</c:v>
                </c:pt>
                <c:pt idx="15">
                  <c:v>0.145642921782257</c:v>
                </c:pt>
                <c:pt idx="16">
                  <c:v>0.1460160217855</c:v>
                </c:pt>
                <c:pt idx="17">
                  <c:v>0.141301330220972</c:v>
                </c:pt>
                <c:pt idx="18">
                  <c:v>0.143818107473571</c:v>
                </c:pt>
                <c:pt idx="19">
                  <c:v>0.139759654648227</c:v>
                </c:pt>
                <c:pt idx="20">
                  <c:v>0.143295704624931</c:v>
                </c:pt>
                <c:pt idx="21">
                  <c:v>0.157749418459082</c:v>
                </c:pt>
                <c:pt idx="22">
                  <c:v>0.169649346747695</c:v>
                </c:pt>
                <c:pt idx="23">
                  <c:v>0.166136067362603</c:v>
                </c:pt>
                <c:pt idx="24">
                  <c:v>0.182922778600633</c:v>
                </c:pt>
                <c:pt idx="25">
                  <c:v>0.186642142754883</c:v>
                </c:pt>
                <c:pt idx="26">
                  <c:v>0.183923959313178</c:v>
                </c:pt>
                <c:pt idx="27">
                  <c:v>0.214079683682255</c:v>
                </c:pt>
                <c:pt idx="28">
                  <c:v>0.24018335479048</c:v>
                </c:pt>
                <c:pt idx="29">
                  <c:v>0.257580822233272</c:v>
                </c:pt>
                <c:pt idx="30">
                  <c:v>0.253979788887309</c:v>
                </c:pt>
                <c:pt idx="31">
                  <c:v>0.274823427016837</c:v>
                </c:pt>
                <c:pt idx="32">
                  <c:v>0.269540733107403</c:v>
                </c:pt>
                <c:pt idx="33">
                  <c:v>0.272609540180295</c:v>
                </c:pt>
                <c:pt idx="34">
                  <c:v>0.2852392136627</c:v>
                </c:pt>
                <c:pt idx="35">
                  <c:v>0.297555672956769</c:v>
                </c:pt>
                <c:pt idx="36">
                  <c:v>0.304776695939386</c:v>
                </c:pt>
                <c:pt idx="37">
                  <c:v>0.30148382512958</c:v>
                </c:pt>
                <c:pt idx="38">
                  <c:v>0.301554504584617</c:v>
                </c:pt>
                <c:pt idx="39">
                  <c:v>0.304471023188359</c:v>
                </c:pt>
                <c:pt idx="40">
                  <c:v>0.310900671977055</c:v>
                </c:pt>
                <c:pt idx="41">
                  <c:v>0.307014375721062</c:v>
                </c:pt>
                <c:pt idx="42">
                  <c:v>0.303628050403339</c:v>
                </c:pt>
                <c:pt idx="43">
                  <c:v>0.30034014634816</c:v>
                </c:pt>
                <c:pt idx="44">
                  <c:v>0.296173910061016</c:v>
                </c:pt>
                <c:pt idx="45">
                  <c:v>0.297221670305886</c:v>
                </c:pt>
                <c:pt idx="46">
                  <c:v>0.290552983188324</c:v>
                </c:pt>
                <c:pt idx="47">
                  <c:v>0.288115879562048</c:v>
                </c:pt>
                <c:pt idx="48">
                  <c:v>0.286376227081664</c:v>
                </c:pt>
                <c:pt idx="49">
                  <c:v>0.281515754522951</c:v>
                </c:pt>
                <c:pt idx="50">
                  <c:v>0.283933980821919</c:v>
                </c:pt>
                <c:pt idx="51">
                  <c:v>0.286350978549641</c:v>
                </c:pt>
                <c:pt idx="52">
                  <c:v>0.291274066784059</c:v>
                </c:pt>
                <c:pt idx="53">
                  <c:v>0.296197212530512</c:v>
                </c:pt>
                <c:pt idx="54">
                  <c:v>0.301176764679131</c:v>
                </c:pt>
                <c:pt idx="55">
                  <c:v>0.301698538647214</c:v>
                </c:pt>
                <c:pt idx="56">
                  <c:v>0.31072551081695</c:v>
                </c:pt>
                <c:pt idx="57">
                  <c:v>0.30844711634872</c:v>
                </c:pt>
                <c:pt idx="58">
                  <c:v>0.313170060092704</c:v>
                </c:pt>
                <c:pt idx="59">
                  <c:v>0.312373156670051</c:v>
                </c:pt>
                <c:pt idx="60">
                  <c:v>0.318338980815901</c:v>
                </c:pt>
                <c:pt idx="61">
                  <c:v>0.32356565531876</c:v>
                </c:pt>
                <c:pt idx="62">
                  <c:v>0.327083307655195</c:v>
                </c:pt>
                <c:pt idx="63">
                  <c:v>0.334112998986063</c:v>
                </c:pt>
                <c:pt idx="64">
                  <c:v>0.337027549913072</c:v>
                </c:pt>
                <c:pt idx="65">
                  <c:v>0.343327977080216</c:v>
                </c:pt>
                <c:pt idx="66">
                  <c:v>0.335570796992875</c:v>
                </c:pt>
                <c:pt idx="67">
                  <c:v>0.338744380528431</c:v>
                </c:pt>
                <c:pt idx="68">
                  <c:v>0.342489102389208</c:v>
                </c:pt>
                <c:pt idx="69">
                  <c:v>0.353365629595337</c:v>
                </c:pt>
                <c:pt idx="70">
                  <c:v>0.363719940649756</c:v>
                </c:pt>
                <c:pt idx="71">
                  <c:v>0.369312237169033</c:v>
                </c:pt>
                <c:pt idx="72">
                  <c:v>0.375927204743779</c:v>
                </c:pt>
                <c:pt idx="73">
                  <c:v>0.37702451907783</c:v>
                </c:pt>
                <c:pt idx="74">
                  <c:v>0.366913486019039</c:v>
                </c:pt>
                <c:pt idx="75">
                  <c:v>0.353409346083121</c:v>
                </c:pt>
                <c:pt idx="76">
                  <c:v>0.352862206159317</c:v>
                </c:pt>
                <c:pt idx="77">
                  <c:v>0.349644184420299</c:v>
                </c:pt>
                <c:pt idx="78">
                  <c:v>0.352520050665352</c:v>
                </c:pt>
                <c:pt idx="79">
                  <c:v>0.338046177679795</c:v>
                </c:pt>
                <c:pt idx="80">
                  <c:v>0.334742169209992</c:v>
                </c:pt>
                <c:pt idx="81">
                  <c:v>0.333986986829772</c:v>
                </c:pt>
                <c:pt idx="82">
                  <c:v>0.331836295177905</c:v>
                </c:pt>
                <c:pt idx="83">
                  <c:v>0.327220161285614</c:v>
                </c:pt>
                <c:pt idx="84">
                  <c:v>0.320690035325918</c:v>
                </c:pt>
                <c:pt idx="85">
                  <c:v>0.314884103748645</c:v>
                </c:pt>
                <c:pt idx="86">
                  <c:v>0.313128371374793</c:v>
                </c:pt>
                <c:pt idx="87">
                  <c:v>0.308324379185717</c:v>
                </c:pt>
                <c:pt idx="88">
                  <c:v>0.314960196949203</c:v>
                </c:pt>
                <c:pt idx="89">
                  <c:v>0.313324999142115</c:v>
                </c:pt>
                <c:pt idx="90">
                  <c:v>0.310712236955843</c:v>
                </c:pt>
                <c:pt idx="91">
                  <c:v>0.303410012190107</c:v>
                </c:pt>
                <c:pt idx="92">
                  <c:v>0.301680079198831</c:v>
                </c:pt>
                <c:pt idx="93">
                  <c:v>0.295408432037643</c:v>
                </c:pt>
                <c:pt idx="94">
                  <c:v>0.284358187430724</c:v>
                </c:pt>
                <c:pt idx="95">
                  <c:v>0.255082873079624</c:v>
                </c:pt>
                <c:pt idx="96">
                  <c:v>0.247047400459821</c:v>
                </c:pt>
                <c:pt idx="97">
                  <c:v>0.241908372900106</c:v>
                </c:pt>
                <c:pt idx="98">
                  <c:v>0.242595259149392</c:v>
                </c:pt>
                <c:pt idx="99">
                  <c:v>0.236762526531446</c:v>
                </c:pt>
                <c:pt idx="100">
                  <c:v>0.249650068496343</c:v>
                </c:pt>
                <c:pt idx="101">
                  <c:v>0.251138052740803</c:v>
                </c:pt>
                <c:pt idx="102">
                  <c:v>0.253131749279828</c:v>
                </c:pt>
                <c:pt idx="103">
                  <c:v>0.25745285265655</c:v>
                </c:pt>
              </c:numCache>
            </c:numRef>
          </c:val>
          <c:smooth val="0"/>
          <c:extLst xmlns:c16r2="http://schemas.microsoft.com/office/drawing/2015/06/chart">
            <c:ext xmlns:c16="http://schemas.microsoft.com/office/drawing/2014/chart" uri="{C3380CC4-5D6E-409C-BE32-E72D297353CC}">
              <c16:uniqueId val="{00000000-676D-494C-9081-202D0DDB800E}"/>
            </c:ext>
          </c:extLst>
        </c:ser>
        <c:ser>
          <c:idx val="0"/>
          <c:order val="1"/>
          <c:tx>
            <c:strRef>
              <c:f>DataFig2!$B$2</c:f>
              <c:strCache>
                <c:ptCount val="1"/>
                <c:pt idx="0">
                  <c:v>Capitalization (SZ updated by PSZ). Tax units.</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DataFig2!$B$3:$B$106</c:f>
              <c:numCache>
                <c:formatCode>0.0%</c:formatCode>
                <c:ptCount val="104"/>
                <c:pt idx="0">
                  <c:v>0.233282476406662</c:v>
                </c:pt>
                <c:pt idx="1">
                  <c:v>0.227113384613299</c:v>
                </c:pt>
                <c:pt idx="2">
                  <c:v>0.238460789781478</c:v>
                </c:pt>
                <c:pt idx="3">
                  <c:v>0.256285082697321</c:v>
                </c:pt>
                <c:pt idx="4">
                  <c:v>0.21605509730967</c:v>
                </c:pt>
                <c:pt idx="5">
                  <c:v>0.169913268706443</c:v>
                </c:pt>
                <c:pt idx="6">
                  <c:v>0.177079997283213</c:v>
                </c:pt>
                <c:pt idx="7">
                  <c:v>0.139185184988283</c:v>
                </c:pt>
                <c:pt idx="8">
                  <c:v>0.148105958668519</c:v>
                </c:pt>
                <c:pt idx="9">
                  <c:v>0.171067305274795</c:v>
                </c:pt>
                <c:pt idx="10">
                  <c:v>0.145754406155452</c:v>
                </c:pt>
                <c:pt idx="11">
                  <c:v>0.158665792078552</c:v>
                </c:pt>
                <c:pt idx="12">
                  <c:v>0.176029137523652</c:v>
                </c:pt>
                <c:pt idx="13">
                  <c:v>0.189582122596113</c:v>
                </c:pt>
                <c:pt idx="14">
                  <c:v>0.206733538978199</c:v>
                </c:pt>
                <c:pt idx="15">
                  <c:v>0.234145501439425</c:v>
                </c:pt>
                <c:pt idx="16">
                  <c:v>0.243193660314125</c:v>
                </c:pt>
                <c:pt idx="17">
                  <c:v>0.193858233610609</c:v>
                </c:pt>
                <c:pt idx="18">
                  <c:v>0.158848316948713</c:v>
                </c:pt>
                <c:pt idx="19">
                  <c:v>0.164435845668683</c:v>
                </c:pt>
                <c:pt idx="20">
                  <c:v>0.183148460213063</c:v>
                </c:pt>
                <c:pt idx="21">
                  <c:v>0.181453141617347</c:v>
                </c:pt>
                <c:pt idx="22">
                  <c:v>0.180465718836338</c:v>
                </c:pt>
                <c:pt idx="23">
                  <c:v>0.186738994250907</c:v>
                </c:pt>
                <c:pt idx="24">
                  <c:v>0.187449536870469</c:v>
                </c:pt>
                <c:pt idx="25">
                  <c:v>0.165699565894156</c:v>
                </c:pt>
                <c:pt idx="26">
                  <c:v>0.166044310042192</c:v>
                </c:pt>
                <c:pt idx="27">
                  <c:v>0.151155234555549</c:v>
                </c:pt>
                <c:pt idx="28">
                  <c:v>0.130234359110409</c:v>
                </c:pt>
                <c:pt idx="29">
                  <c:v>0.124065708005578</c:v>
                </c:pt>
                <c:pt idx="30">
                  <c:v>0.118776068181138</c:v>
                </c:pt>
                <c:pt idx="31">
                  <c:v>0.106566669685833</c:v>
                </c:pt>
                <c:pt idx="32">
                  <c:v>0.104741623405091</c:v>
                </c:pt>
                <c:pt idx="33">
                  <c:v>0.0973201416964588</c:v>
                </c:pt>
                <c:pt idx="34">
                  <c:v>0.0964645246078446</c:v>
                </c:pt>
                <c:pt idx="35">
                  <c:v>0.0953144029463351</c:v>
                </c:pt>
                <c:pt idx="36">
                  <c:v>0.0925734462382381</c:v>
                </c:pt>
                <c:pt idx="37">
                  <c:v>0.0980272920082454</c:v>
                </c:pt>
                <c:pt idx="38">
                  <c:v>0.0926028309811695</c:v>
                </c:pt>
                <c:pt idx="39">
                  <c:v>0.0913530007537249</c:v>
                </c:pt>
                <c:pt idx="40">
                  <c:v>0.0860025692177674</c:v>
                </c:pt>
                <c:pt idx="41">
                  <c:v>0.0885791972339353</c:v>
                </c:pt>
                <c:pt idx="42">
                  <c:v>0.0926856376486979</c:v>
                </c:pt>
                <c:pt idx="43">
                  <c:v>0.0938729677312503</c:v>
                </c:pt>
                <c:pt idx="44">
                  <c:v>0.0914227954274988</c:v>
                </c:pt>
                <c:pt idx="45">
                  <c:v>0.0892310405437399</c:v>
                </c:pt>
                <c:pt idx="46">
                  <c:v>0.0913955873438855</c:v>
                </c:pt>
                <c:pt idx="47">
                  <c:v>0.0946948237368772</c:v>
                </c:pt>
                <c:pt idx="48">
                  <c:v>0.0966567506503014</c:v>
                </c:pt>
                <c:pt idx="49">
                  <c:v>0.0948886801431411</c:v>
                </c:pt>
                <c:pt idx="50">
                  <c:v>0.0930349645803331</c:v>
                </c:pt>
                <c:pt idx="51">
                  <c:v>0.0911821907911041</c:v>
                </c:pt>
                <c:pt idx="52">
                  <c:v>0.0925664412867978</c:v>
                </c:pt>
                <c:pt idx="53">
                  <c:v>0.0939507079534513</c:v>
                </c:pt>
                <c:pt idx="54">
                  <c:v>0.0913041332047406</c:v>
                </c:pt>
                <c:pt idx="55">
                  <c:v>0.093707277060563</c:v>
                </c:pt>
                <c:pt idx="56">
                  <c:v>0.0924311944314208</c:v>
                </c:pt>
                <c:pt idx="57">
                  <c:v>0.0889305957019897</c:v>
                </c:pt>
                <c:pt idx="58">
                  <c:v>0.0856768598088147</c:v>
                </c:pt>
                <c:pt idx="59">
                  <c:v>0.0808454443860458</c:v>
                </c:pt>
                <c:pt idx="60">
                  <c:v>0.0755776357021861</c:v>
                </c:pt>
                <c:pt idx="61">
                  <c:v>0.0733361777344195</c:v>
                </c:pt>
                <c:pt idx="62">
                  <c:v>0.0702919927149361</c:v>
                </c:pt>
                <c:pt idx="63">
                  <c:v>0.0679061812083367</c:v>
                </c:pt>
                <c:pt idx="64">
                  <c:v>0.0673852030421315</c:v>
                </c:pt>
                <c:pt idx="65">
                  <c:v>0.0679281246255345</c:v>
                </c:pt>
                <c:pt idx="66">
                  <c:v>0.0732379571388214</c:v>
                </c:pt>
                <c:pt idx="67">
                  <c:v>0.0745621285224434</c:v>
                </c:pt>
                <c:pt idx="68">
                  <c:v>0.0818919722592618</c:v>
                </c:pt>
                <c:pt idx="69">
                  <c:v>0.0869645346826834</c:v>
                </c:pt>
                <c:pt idx="70">
                  <c:v>0.0817248780808737</c:v>
                </c:pt>
                <c:pt idx="71">
                  <c:v>0.0849041832808933</c:v>
                </c:pt>
                <c:pt idx="72">
                  <c:v>0.0884636248979771</c:v>
                </c:pt>
                <c:pt idx="73">
                  <c:v>0.0838601832592994</c:v>
                </c:pt>
                <c:pt idx="74">
                  <c:v>0.0959667379657092</c:v>
                </c:pt>
                <c:pt idx="75">
                  <c:v>0.112107435748479</c:v>
                </c:pt>
                <c:pt idx="76">
                  <c:v>0.110944381793075</c:v>
                </c:pt>
                <c:pt idx="77">
                  <c:v>0.111834229104781</c:v>
                </c:pt>
                <c:pt idx="78">
                  <c:v>0.106740959144982</c:v>
                </c:pt>
                <c:pt idx="79">
                  <c:v>0.116546147887744</c:v>
                </c:pt>
                <c:pt idx="80">
                  <c:v>0.118573581681574</c:v>
                </c:pt>
                <c:pt idx="81">
                  <c:v>0.117293248616567</c:v>
                </c:pt>
                <c:pt idx="82">
                  <c:v>0.119468637445845</c:v>
                </c:pt>
                <c:pt idx="83">
                  <c:v>0.127193768628403</c:v>
                </c:pt>
                <c:pt idx="84">
                  <c:v>0.135587600292714</c:v>
                </c:pt>
                <c:pt idx="85">
                  <c:v>0.141708499868742</c:v>
                </c:pt>
                <c:pt idx="86">
                  <c:v>0.145778704644043</c:v>
                </c:pt>
                <c:pt idx="87">
                  <c:v>0.15370295200974</c:v>
                </c:pt>
                <c:pt idx="88">
                  <c:v>0.152417008268016</c:v>
                </c:pt>
                <c:pt idx="89">
                  <c:v>0.142819695508116</c:v>
                </c:pt>
                <c:pt idx="90">
                  <c:v>0.144672036842448</c:v>
                </c:pt>
                <c:pt idx="91">
                  <c:v>0.153369154060948</c:v>
                </c:pt>
                <c:pt idx="92">
                  <c:v>0.160304279580357</c:v>
                </c:pt>
                <c:pt idx="93">
                  <c:v>0.165162930641997</c:v>
                </c:pt>
                <c:pt idx="94">
                  <c:v>0.174682401106039</c:v>
                </c:pt>
                <c:pt idx="95">
                  <c:v>0.189106113225213</c:v>
                </c:pt>
                <c:pt idx="96">
                  <c:v>0.190426148989286</c:v>
                </c:pt>
                <c:pt idx="97">
                  <c:v>0.206970679766639</c:v>
                </c:pt>
                <c:pt idx="98">
                  <c:v>0.200940824409837</c:v>
                </c:pt>
                <c:pt idx="99">
                  <c:v>0.212797898057505</c:v>
                </c:pt>
                <c:pt idx="100">
                  <c:v>0.199490055961625</c:v>
                </c:pt>
                <c:pt idx="101">
                  <c:v>0.200543562477576</c:v>
                </c:pt>
                <c:pt idx="102">
                  <c:v>0.199429265491212</c:v>
                </c:pt>
                <c:pt idx="103">
                  <c:v>0.196107383562326</c:v>
                </c:pt>
              </c:numCache>
            </c:numRef>
          </c:val>
          <c:smooth val="0"/>
          <c:extLst xmlns:c16r2="http://schemas.microsoft.com/office/drawing/2015/06/chart">
            <c:ext xmlns:c16="http://schemas.microsoft.com/office/drawing/2014/chart" uri="{C3380CC4-5D6E-409C-BE32-E72D297353CC}">
              <c16:uniqueId val="{00000001-676D-494C-9081-202D0DDB800E}"/>
            </c:ext>
          </c:extLst>
        </c:ser>
        <c:ser>
          <c:idx val="2"/>
          <c:order val="2"/>
          <c:tx>
            <c:strRef>
              <c:f>DataFig2!$Q$2</c:f>
              <c:strCache>
                <c:ptCount val="1"/>
                <c:pt idx="0">
                  <c:v>SCF+Forbes (tax units)</c:v>
                </c:pt>
              </c:strCache>
            </c:strRef>
          </c:tx>
          <c:spPr>
            <a:ln w="31750">
              <a:solidFill>
                <a:srgbClr val="FF0000"/>
              </a:solidFill>
            </a:ln>
          </c:spPr>
          <c:marker>
            <c:symbol val="diamond"/>
            <c:size val="10"/>
            <c:spPr>
              <a:solidFill>
                <a:sysClr val="window" lastClr="FFFFFF"/>
              </a:solidFill>
              <a:ln w="19050">
                <a:solidFill>
                  <a:srgbClr val="FF0000"/>
                </a:solidFill>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DataFig2!$Q$3:$Q$106</c:f>
              <c:numCache>
                <c:formatCode>General</c:formatCode>
                <c:ptCount val="104"/>
                <c:pt idx="76" formatCode="0.0%">
                  <c:v>0.3246425</c:v>
                </c:pt>
                <c:pt idx="79" formatCode="0.0%">
                  <c:v>0.3262425</c:v>
                </c:pt>
                <c:pt idx="82" formatCode="0.0%">
                  <c:v>0.3167073</c:v>
                </c:pt>
                <c:pt idx="85" formatCode="0.0%">
                  <c:v>0.3084734</c:v>
                </c:pt>
                <c:pt idx="88" formatCode="0.0%">
                  <c:v>0.2981667</c:v>
                </c:pt>
                <c:pt idx="91" formatCode="0.0%">
                  <c:v>0.300694</c:v>
                </c:pt>
                <c:pt idx="94" formatCode="0.0%">
                  <c:v>0.2806606</c:v>
                </c:pt>
                <c:pt idx="97" formatCode="0.0%">
                  <c:v>0.2523393</c:v>
                </c:pt>
                <c:pt idx="100" formatCode="0.0%">
                  <c:v>0.2454989</c:v>
                </c:pt>
                <c:pt idx="103" formatCode="0.0%">
                  <c:v>0.2246836</c:v>
                </c:pt>
              </c:numCache>
            </c:numRef>
          </c:val>
          <c:smooth val="0"/>
          <c:extLst xmlns:c16r2="http://schemas.microsoft.com/office/drawing/2015/06/chart">
            <c:ext xmlns:c16="http://schemas.microsoft.com/office/drawing/2014/chart" uri="{C3380CC4-5D6E-409C-BE32-E72D297353CC}">
              <c16:uniqueId val="{00000002-676D-494C-9081-202D0DDB800E}"/>
            </c:ext>
          </c:extLst>
        </c:ser>
        <c:ser>
          <c:idx val="1"/>
          <c:order val="3"/>
          <c:tx>
            <c:strRef>
              <c:f>DataFig2!$D$2</c:f>
              <c:strCache>
                <c:ptCount val="1"/>
                <c:pt idx="0">
                  <c:v>SCF+Forbes (tax units)</c:v>
                </c:pt>
              </c:strCache>
            </c:strRef>
          </c:tx>
          <c:spPr>
            <a:ln w="31750">
              <a:solidFill>
                <a:srgbClr val="FF0000"/>
              </a:solidFill>
            </a:ln>
          </c:spPr>
          <c:marker>
            <c:symbol val="diamond"/>
            <c:size val="10"/>
            <c:spPr>
              <a:solidFill>
                <a:srgbClr val="FF0000"/>
              </a:solidFill>
              <a:ln>
                <a:solidFill>
                  <a:srgbClr val="FF0000"/>
                </a:solidFill>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DataFig2!$D$3:$D$106</c:f>
              <c:numCache>
                <c:formatCode>0.0%</c:formatCode>
                <c:ptCount val="104"/>
                <c:pt idx="76">
                  <c:v>0.1316252</c:v>
                </c:pt>
                <c:pt idx="79">
                  <c:v>0.137178</c:v>
                </c:pt>
                <c:pt idx="82">
                  <c:v>0.1615188</c:v>
                </c:pt>
                <c:pt idx="85">
                  <c:v>0.1593823</c:v>
                </c:pt>
                <c:pt idx="88">
                  <c:v>0.1394687</c:v>
                </c:pt>
                <c:pt idx="91">
                  <c:v>0.149863</c:v>
                </c:pt>
                <c:pt idx="94">
                  <c:v>0.1609953</c:v>
                </c:pt>
                <c:pt idx="97">
                  <c:v>0.1620601</c:v>
                </c:pt>
                <c:pt idx="100">
                  <c:v>0.1749444</c:v>
                </c:pt>
                <c:pt idx="103">
                  <c:v>0.1934551</c:v>
                </c:pt>
              </c:numCache>
            </c:numRef>
          </c:val>
          <c:smooth val="0"/>
          <c:extLst xmlns:c16r2="http://schemas.microsoft.com/office/drawing/2015/06/chart">
            <c:ext xmlns:c16="http://schemas.microsoft.com/office/drawing/2014/chart" uri="{C3380CC4-5D6E-409C-BE32-E72D297353CC}">
              <c16:uniqueId val="{00000003-676D-494C-9081-202D0DDB800E}"/>
            </c:ext>
          </c:extLst>
        </c:ser>
        <c:dLbls>
          <c:showLegendKey val="0"/>
          <c:showVal val="0"/>
          <c:showCatName val="0"/>
          <c:showSerName val="0"/>
          <c:showPercent val="0"/>
          <c:showBubbleSize val="0"/>
        </c:dLbls>
        <c:marker val="1"/>
        <c:smooth val="0"/>
        <c:axId val="-2108666904"/>
        <c:axId val="-2108063832"/>
      </c:lineChart>
      <c:catAx>
        <c:axId val="-2108666904"/>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108063832"/>
        <c:crosses val="autoZero"/>
        <c:auto val="1"/>
        <c:lblAlgn val="ctr"/>
        <c:lblOffset val="100"/>
        <c:tickLblSkip val="5"/>
        <c:tickMarkSkip val="5"/>
        <c:noMultiLvlLbl val="0"/>
      </c:catAx>
      <c:valAx>
        <c:axId val="-2108063832"/>
        <c:scaling>
          <c:orientation val="minMax"/>
          <c:max val="0.38"/>
          <c:min val="0.0"/>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08666904"/>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2000"/>
              <a:t>Interest rate by</a:t>
            </a:r>
            <a:r>
              <a:rPr lang="fr-FR" sz="2000" baseline="0"/>
              <a:t> wealth class, 2000-2016 </a:t>
            </a:r>
          </a:p>
          <a:p>
            <a:pPr>
              <a:defRPr/>
            </a:pPr>
            <a:endParaRPr lang="fr-FR" sz="2000"/>
          </a:p>
        </c:rich>
      </c:tx>
      <c:layout>
        <c:manualLayout>
          <c:xMode val="edge"/>
          <c:yMode val="edge"/>
          <c:x val="0.226133449985418"/>
          <c:y val="0.00443672482116206"/>
        </c:manualLayout>
      </c:layout>
      <c:overlay val="0"/>
    </c:title>
    <c:autoTitleDeleted val="0"/>
    <c:plotArea>
      <c:layout>
        <c:manualLayout>
          <c:layoutTarget val="inner"/>
          <c:xMode val="edge"/>
          <c:yMode val="edge"/>
          <c:x val="0.0576096821230679"/>
          <c:y val="0.0797586331120374"/>
          <c:w val="0.904172761738116"/>
          <c:h val="0.747625786972707"/>
        </c:manualLayout>
      </c:layout>
      <c:lineChart>
        <c:grouping val="standard"/>
        <c:varyColors val="0"/>
        <c:ser>
          <c:idx val="8"/>
          <c:order val="0"/>
          <c:tx>
            <c:strRef>
              <c:f>DataFig3!$S$2</c:f>
              <c:strCache>
                <c:ptCount val="1"/>
                <c:pt idx="0">
                  <c:v>Saez-Zucman aggregate </c:v>
                </c:pt>
              </c:strCache>
            </c:strRef>
          </c:tx>
          <c:spPr>
            <a:ln>
              <a:solidFill>
                <a:schemeClr val="tx1"/>
              </a:solidFill>
            </a:ln>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DataFig3!$S$8:$S$24</c:f>
              <c:numCache>
                <c:formatCode>0.0%</c:formatCode>
                <c:ptCount val="17"/>
                <c:pt idx="0">
                  <c:v>0.0424321001228467</c:v>
                </c:pt>
                <c:pt idx="1">
                  <c:v>0.0412796025614553</c:v>
                </c:pt>
                <c:pt idx="2">
                  <c:v>0.0310394787897098</c:v>
                </c:pt>
                <c:pt idx="3">
                  <c:v>0.0249419934136641</c:v>
                </c:pt>
                <c:pt idx="4">
                  <c:v>0.0209358887778491</c:v>
                </c:pt>
                <c:pt idx="5">
                  <c:v>0.0231523971090425</c:v>
                </c:pt>
                <c:pt idx="6">
                  <c:v>0.0291997524990148</c:v>
                </c:pt>
                <c:pt idx="7">
                  <c:v>0.0317777076301698</c:v>
                </c:pt>
                <c:pt idx="8">
                  <c:v>0.0238094739661867</c:v>
                </c:pt>
                <c:pt idx="9">
                  <c:v>0.0172517587104657</c:v>
                </c:pt>
                <c:pt idx="10">
                  <c:v>0.0142347218261477</c:v>
                </c:pt>
                <c:pt idx="11">
                  <c:v>0.0121834203489999</c:v>
                </c:pt>
                <c:pt idx="12">
                  <c:v>0.0111975024876238</c:v>
                </c:pt>
                <c:pt idx="13">
                  <c:v>0.00958791219360099</c:v>
                </c:pt>
                <c:pt idx="14">
                  <c:v>0.00870134511006235</c:v>
                </c:pt>
                <c:pt idx="15">
                  <c:v>0.00850372840390957</c:v>
                </c:pt>
                <c:pt idx="16">
                  <c:v>0.00788827545680433</c:v>
                </c:pt>
              </c:numCache>
            </c:numRef>
          </c:val>
          <c:smooth val="0"/>
          <c:extLst xmlns:c16r2="http://schemas.microsoft.com/office/drawing/2015/06/chart">
            <c:ext xmlns:c16="http://schemas.microsoft.com/office/drawing/2014/chart" uri="{C3380CC4-5D6E-409C-BE32-E72D297353CC}">
              <c16:uniqueId val="{00000000-0107-B140-99FD-6F35EE276795}"/>
            </c:ext>
          </c:extLst>
        </c:ser>
        <c:ser>
          <c:idx val="0"/>
          <c:order val="1"/>
          <c:tx>
            <c:strRef>
              <c:f>DataFig3!$V$2</c:f>
              <c:strCache>
                <c:ptCount val="1"/>
                <c:pt idx="0">
                  <c:v>Moody AAA</c:v>
                </c:pt>
              </c:strCache>
            </c:strRef>
          </c:tx>
          <c:spPr>
            <a:ln>
              <a:solidFill>
                <a:srgbClr val="3366FF"/>
              </a:solidFill>
            </a:ln>
          </c:spPr>
          <c:marker>
            <c:spPr>
              <a:solidFill>
                <a:srgbClr val="3366FF"/>
              </a:solidFill>
              <a:ln>
                <a:solidFill>
                  <a:srgbClr val="3366FF"/>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DataFig3!$V$8:$V$24</c:f>
              <c:numCache>
                <c:formatCode>0.00%</c:formatCode>
                <c:ptCount val="17"/>
                <c:pt idx="0">
                  <c:v>0.076225</c:v>
                </c:pt>
                <c:pt idx="1">
                  <c:v>0.070825</c:v>
                </c:pt>
                <c:pt idx="2">
                  <c:v>0.0649166666666667</c:v>
                </c:pt>
                <c:pt idx="3">
                  <c:v>0.0566666666666667</c:v>
                </c:pt>
                <c:pt idx="4">
                  <c:v>0.0562833333333333</c:v>
                </c:pt>
                <c:pt idx="5">
                  <c:v>0.05235</c:v>
                </c:pt>
                <c:pt idx="6">
                  <c:v>0.055875</c:v>
                </c:pt>
                <c:pt idx="7">
                  <c:v>0.0555583333333333</c:v>
                </c:pt>
                <c:pt idx="8">
                  <c:v>0.0563166666666667</c:v>
                </c:pt>
                <c:pt idx="9">
                  <c:v>0.0531333333333333</c:v>
                </c:pt>
                <c:pt idx="10">
                  <c:v>0.0494333333333333</c:v>
                </c:pt>
                <c:pt idx="11">
                  <c:v>0.0463916666666667</c:v>
                </c:pt>
                <c:pt idx="12">
                  <c:v>0.0367333333333333</c:v>
                </c:pt>
                <c:pt idx="13">
                  <c:v>0.04235</c:v>
                </c:pt>
                <c:pt idx="14">
                  <c:v>0.041625</c:v>
                </c:pt>
                <c:pt idx="15">
                  <c:v>0.0388666666666667</c:v>
                </c:pt>
                <c:pt idx="16">
                  <c:v>0.0366583333333333</c:v>
                </c:pt>
              </c:numCache>
            </c:numRef>
          </c:val>
          <c:smooth val="0"/>
          <c:extLst xmlns:c16r2="http://schemas.microsoft.com/office/drawing/2015/06/chart">
            <c:ext xmlns:c16="http://schemas.microsoft.com/office/drawing/2014/chart" uri="{C3380CC4-5D6E-409C-BE32-E72D297353CC}">
              <c16:uniqueId val="{00000001-0107-B140-99FD-6F35EE276795}"/>
            </c:ext>
          </c:extLst>
        </c:ser>
        <c:ser>
          <c:idx val="6"/>
          <c:order val="2"/>
          <c:tx>
            <c:strRef>
              <c:f>DataFig3!$Q$2</c:f>
              <c:strCache>
                <c:ptCount val="1"/>
                <c:pt idx="0">
                  <c:v>Estates $10m-20m</c:v>
                </c:pt>
              </c:strCache>
            </c:strRef>
          </c:tx>
          <c:spPr>
            <a:ln w="38100">
              <a:solidFill>
                <a:schemeClr val="tx1"/>
              </a:solidFill>
              <a:prstDash val="dash"/>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DataFig3!$Q$8:$Q$19</c:f>
              <c:numCache>
                <c:formatCode>0.0%</c:formatCode>
                <c:ptCount val="12"/>
                <c:pt idx="0">
                  <c:v>0.03855422</c:v>
                </c:pt>
                <c:pt idx="1">
                  <c:v>0.03597958</c:v>
                </c:pt>
                <c:pt idx="2">
                  <c:v>0.02596222</c:v>
                </c:pt>
                <c:pt idx="3">
                  <c:v>0.02237655</c:v>
                </c:pt>
                <c:pt idx="4">
                  <c:v>0.01995484</c:v>
                </c:pt>
                <c:pt idx="5">
                  <c:v>0.02504001</c:v>
                </c:pt>
                <c:pt idx="6">
                  <c:v>0.03085704</c:v>
                </c:pt>
                <c:pt idx="7">
                  <c:v>0.03130605</c:v>
                </c:pt>
                <c:pt idx="8">
                  <c:v>0.0250813</c:v>
                </c:pt>
                <c:pt idx="9">
                  <c:v>0.01553513</c:v>
                </c:pt>
                <c:pt idx="10">
                  <c:v>0.01659973</c:v>
                </c:pt>
                <c:pt idx="11">
                  <c:v>0.01517708</c:v>
                </c:pt>
              </c:numCache>
            </c:numRef>
          </c:val>
          <c:smooth val="0"/>
          <c:extLst xmlns:c16r2="http://schemas.microsoft.com/office/drawing/2015/06/chart">
            <c:ext xmlns:c16="http://schemas.microsoft.com/office/drawing/2014/chart" uri="{C3380CC4-5D6E-409C-BE32-E72D297353CC}">
              <c16:uniqueId val="{00000002-0107-B140-99FD-6F35EE276795}"/>
            </c:ext>
          </c:extLst>
        </c:ser>
        <c:ser>
          <c:idx val="7"/>
          <c:order val="3"/>
          <c:tx>
            <c:strRef>
              <c:f>DataFig3!$R$2</c:f>
              <c:strCache>
                <c:ptCount val="1"/>
                <c:pt idx="0">
                  <c:v>Estates $20m+</c:v>
                </c:pt>
              </c:strCache>
            </c:strRef>
          </c:tx>
          <c:spPr>
            <a:ln w="38100">
              <a:solidFill>
                <a:schemeClr val="tx1"/>
              </a:solidFill>
              <a:prstDash val="sysDot"/>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DataFig3!$R$8:$R$19</c:f>
              <c:numCache>
                <c:formatCode>0.0%</c:formatCode>
                <c:ptCount val="12"/>
                <c:pt idx="0">
                  <c:v>0.04340703</c:v>
                </c:pt>
                <c:pt idx="1">
                  <c:v>0.04311114</c:v>
                </c:pt>
                <c:pt idx="2">
                  <c:v>0.03405599</c:v>
                </c:pt>
                <c:pt idx="3">
                  <c:v>0.0351308</c:v>
                </c:pt>
                <c:pt idx="4">
                  <c:v>0.02487141</c:v>
                </c:pt>
                <c:pt idx="5">
                  <c:v>0.0321413</c:v>
                </c:pt>
                <c:pt idx="6">
                  <c:v>0.03460824</c:v>
                </c:pt>
                <c:pt idx="7">
                  <c:v>0.03550661</c:v>
                </c:pt>
                <c:pt idx="8">
                  <c:v>0.03836996</c:v>
                </c:pt>
                <c:pt idx="9">
                  <c:v>0.02603705</c:v>
                </c:pt>
                <c:pt idx="10">
                  <c:v>0.02172475</c:v>
                </c:pt>
                <c:pt idx="11">
                  <c:v>0.01883822</c:v>
                </c:pt>
              </c:numCache>
            </c:numRef>
          </c:val>
          <c:smooth val="0"/>
          <c:extLst xmlns:c16r2="http://schemas.microsoft.com/office/drawing/2015/06/chart">
            <c:ext xmlns:c16="http://schemas.microsoft.com/office/drawing/2014/chart" uri="{C3380CC4-5D6E-409C-BE32-E72D297353CC}">
              <c16:uniqueId val="{00000003-0107-B140-99FD-6F35EE276795}"/>
            </c:ext>
          </c:extLst>
        </c:ser>
        <c:ser>
          <c:idx val="5"/>
          <c:order val="4"/>
          <c:tx>
            <c:strRef>
              <c:f>DataFig3!$X$2</c:f>
              <c:strCache>
                <c:ptCount val="1"/>
                <c:pt idx="0">
                  <c:v>SCF all</c:v>
                </c:pt>
              </c:strCache>
            </c:strRef>
          </c:tx>
          <c:spPr>
            <a:ln w="38100">
              <a:solidFill>
                <a:srgbClr val="FF0000"/>
              </a:solidFill>
              <a:prstDash val="solid"/>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DataFig3!$X$8:$X$24</c:f>
              <c:numCache>
                <c:formatCode>0.00%</c:formatCode>
                <c:ptCount val="17"/>
                <c:pt idx="1">
                  <c:v>0.0375</c:v>
                </c:pt>
                <c:pt idx="4">
                  <c:v>0.0221</c:v>
                </c:pt>
                <c:pt idx="7">
                  <c:v>0.0257</c:v>
                </c:pt>
                <c:pt idx="10">
                  <c:v>0.0199</c:v>
                </c:pt>
                <c:pt idx="13">
                  <c:v>0.0137</c:v>
                </c:pt>
                <c:pt idx="16">
                  <c:v>0.0111</c:v>
                </c:pt>
              </c:numCache>
            </c:numRef>
          </c:val>
          <c:smooth val="0"/>
          <c:extLst xmlns:c16r2="http://schemas.microsoft.com/office/drawing/2015/06/chart">
            <c:ext xmlns:c16="http://schemas.microsoft.com/office/drawing/2014/chart" uri="{C3380CC4-5D6E-409C-BE32-E72D297353CC}">
              <c16:uniqueId val="{00000004-0107-B140-99FD-6F35EE276795}"/>
            </c:ext>
          </c:extLst>
        </c:ser>
        <c:ser>
          <c:idx val="3"/>
          <c:order val="5"/>
          <c:tx>
            <c:strRef>
              <c:f>DataFig3!$Y$2</c:f>
              <c:strCache>
                <c:ptCount val="1"/>
                <c:pt idx="0">
                  <c:v>SCF top 1%</c:v>
                </c:pt>
              </c:strCache>
            </c:strRef>
          </c:tx>
          <c:spPr>
            <a:ln w="38100">
              <a:solidFill>
                <a:srgbClr val="FF0000"/>
              </a:solidFill>
              <a:prstDash val="dash"/>
            </a:ln>
            <a:effectLst/>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DataFig3!$Y$8:$Y$24</c:f>
              <c:numCache>
                <c:formatCode>0.00%</c:formatCode>
                <c:ptCount val="17"/>
                <c:pt idx="1">
                  <c:v>0.0417</c:v>
                </c:pt>
                <c:pt idx="4">
                  <c:v>0.0269</c:v>
                </c:pt>
                <c:pt idx="7">
                  <c:v>0.0358</c:v>
                </c:pt>
                <c:pt idx="10">
                  <c:v>0.0232</c:v>
                </c:pt>
                <c:pt idx="13">
                  <c:v>0.0191</c:v>
                </c:pt>
                <c:pt idx="16">
                  <c:v>0.0167</c:v>
                </c:pt>
              </c:numCache>
            </c:numRef>
          </c:val>
          <c:smooth val="0"/>
          <c:extLst xmlns:c16r2="http://schemas.microsoft.com/office/drawing/2015/06/chart">
            <c:ext xmlns:c16="http://schemas.microsoft.com/office/drawing/2014/chart" uri="{C3380CC4-5D6E-409C-BE32-E72D297353CC}">
              <c16:uniqueId val="{00000005-0107-B140-99FD-6F35EE276795}"/>
            </c:ext>
          </c:extLst>
        </c:ser>
        <c:ser>
          <c:idx val="4"/>
          <c:order val="6"/>
          <c:tx>
            <c:strRef>
              <c:f>DataFig3!$Z$2</c:f>
              <c:strCache>
                <c:ptCount val="1"/>
                <c:pt idx="0">
                  <c:v>SCF top 0.1%</c:v>
                </c:pt>
              </c:strCache>
            </c:strRef>
          </c:tx>
          <c:spPr>
            <a:ln w="38100">
              <a:solidFill>
                <a:srgbClr val="FF0000"/>
              </a:solidFill>
              <a:prstDash val="sysDot"/>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DataFig3!$Z$8:$Z$24</c:f>
              <c:numCache>
                <c:formatCode>0.00%</c:formatCode>
                <c:ptCount val="17"/>
                <c:pt idx="1">
                  <c:v>0.0286</c:v>
                </c:pt>
                <c:pt idx="4">
                  <c:v>0.0275</c:v>
                </c:pt>
                <c:pt idx="7">
                  <c:v>0.0313</c:v>
                </c:pt>
                <c:pt idx="10">
                  <c:v>0.0257</c:v>
                </c:pt>
                <c:pt idx="13">
                  <c:v>0.0207</c:v>
                </c:pt>
                <c:pt idx="16">
                  <c:v>0.025</c:v>
                </c:pt>
              </c:numCache>
            </c:numRef>
          </c:val>
          <c:smooth val="0"/>
          <c:extLst xmlns:c16r2="http://schemas.microsoft.com/office/drawing/2015/06/chart">
            <c:ext xmlns:c16="http://schemas.microsoft.com/office/drawing/2014/chart" uri="{C3380CC4-5D6E-409C-BE32-E72D297353CC}">
              <c16:uniqueId val="{00000006-0107-B140-99FD-6F35EE276795}"/>
            </c:ext>
          </c:extLst>
        </c:ser>
        <c:dLbls>
          <c:showLegendKey val="0"/>
          <c:showVal val="0"/>
          <c:showCatName val="0"/>
          <c:showSerName val="0"/>
          <c:showPercent val="0"/>
          <c:showBubbleSize val="0"/>
        </c:dLbls>
        <c:marker val="1"/>
        <c:smooth val="0"/>
        <c:axId val="-2107715688"/>
        <c:axId val="-2107719192"/>
      </c:lineChart>
      <c:catAx>
        <c:axId val="-2107715688"/>
        <c:scaling>
          <c:orientation val="minMax"/>
        </c:scaling>
        <c:delete val="0"/>
        <c:axPos val="b"/>
        <c:numFmt formatCode="General" sourceLinked="1"/>
        <c:majorTickMark val="out"/>
        <c:minorTickMark val="none"/>
        <c:tickLblPos val="nextTo"/>
        <c:crossAx val="-2107719192"/>
        <c:crosses val="autoZero"/>
        <c:auto val="1"/>
        <c:lblAlgn val="ctr"/>
        <c:lblOffset val="100"/>
        <c:tickLblSkip val="3"/>
        <c:tickMarkSkip val="3"/>
        <c:noMultiLvlLbl val="0"/>
      </c:catAx>
      <c:valAx>
        <c:axId val="-2107719192"/>
        <c:scaling>
          <c:orientation val="minMax"/>
          <c:max val="0.08"/>
        </c:scaling>
        <c:delete val="0"/>
        <c:axPos val="l"/>
        <c:majorGridlines>
          <c:spPr>
            <a:ln>
              <a:solidFill>
                <a:schemeClr val="bg1">
                  <a:lumMod val="75000"/>
                </a:schemeClr>
              </a:solidFill>
            </a:ln>
          </c:spPr>
        </c:majorGridlines>
        <c:numFmt formatCode="0%" sourceLinked="0"/>
        <c:majorTickMark val="none"/>
        <c:minorTickMark val="none"/>
        <c:tickLblPos val="nextTo"/>
        <c:crossAx val="-2107715688"/>
        <c:crosses val="autoZero"/>
        <c:crossBetween val="midCat"/>
      </c:valAx>
      <c:spPr>
        <a:noFill/>
        <a:ln w="25400">
          <a:noFill/>
        </a:ln>
      </c:spPr>
    </c:plotArea>
    <c:legend>
      <c:legendPos val="r"/>
      <c:layout>
        <c:manualLayout>
          <c:xMode val="edge"/>
          <c:yMode val="edge"/>
          <c:x val="0.24373076698746"/>
          <c:y val="0.0621851680304668"/>
          <c:w val="0.695115660542432"/>
          <c:h val="0.239300259036248"/>
        </c:manualLayout>
      </c:layout>
      <c:overlay val="0"/>
      <c:txPr>
        <a:bodyPr/>
        <a:lstStyle/>
        <a:p>
          <a:pPr>
            <a:defRPr sz="1600"/>
          </a:pPr>
          <a:endParaRPr lang="en-US"/>
        </a:p>
      </c:txPr>
    </c:legend>
    <c:plotVisOnly val="1"/>
    <c:dispBlanksAs val="span"/>
    <c:showDLblsOverMax val="0"/>
  </c:chart>
  <c:spPr>
    <a:ln>
      <a:noFill/>
    </a:ln>
  </c:spPr>
  <c:txPr>
    <a:bodyPr/>
    <a:lstStyle/>
    <a:p>
      <a:pPr>
        <a:defRPr sz="1600">
          <a:latin typeface="Arial"/>
          <a:cs typeface="Arial"/>
        </a:defRPr>
      </a:pPr>
      <a:endParaRPr lang="en-US"/>
    </a:p>
  </c:txPr>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a:t>Interest rate on fixed-income</a:t>
            </a:r>
            <a:r>
              <a:rPr lang="fr-FR" baseline="0"/>
              <a:t> claims</a:t>
            </a:r>
            <a:endParaRPr lang="fr-FR"/>
          </a:p>
        </c:rich>
      </c:tx>
      <c:layout>
        <c:manualLayout>
          <c:xMode val="edge"/>
          <c:yMode val="edge"/>
          <c:x val="0.248490988626422"/>
          <c:y val="0.0"/>
        </c:manualLayout>
      </c:layout>
      <c:overlay val="0"/>
    </c:title>
    <c:autoTitleDeleted val="0"/>
    <c:plotArea>
      <c:layout>
        <c:manualLayout>
          <c:layoutTarget val="inner"/>
          <c:xMode val="edge"/>
          <c:yMode val="edge"/>
          <c:x val="0.0576096821230679"/>
          <c:y val="0.0688653869246736"/>
          <c:w val="0.904172761738116"/>
          <c:h val="0.850022301133927"/>
        </c:manualLayout>
      </c:layout>
      <c:lineChart>
        <c:grouping val="standard"/>
        <c:varyColors val="0"/>
        <c:ser>
          <c:idx val="8"/>
          <c:order val="0"/>
          <c:tx>
            <c:strRef>
              <c:f>DataFig3!$S$2</c:f>
              <c:strCache>
                <c:ptCount val="1"/>
                <c:pt idx="0">
                  <c:v>Saez-Zucman aggregate </c:v>
                </c:pt>
              </c:strCache>
            </c:strRef>
          </c:tx>
          <c:spPr>
            <a:ln>
              <a:solidFill>
                <a:schemeClr val="tx1"/>
              </a:solidFill>
            </a:ln>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DataFig3!$S$8:$S$24</c:f>
              <c:numCache>
                <c:formatCode>0.0%</c:formatCode>
                <c:ptCount val="17"/>
                <c:pt idx="0">
                  <c:v>0.0424321001228467</c:v>
                </c:pt>
                <c:pt idx="1">
                  <c:v>0.0412796025614553</c:v>
                </c:pt>
                <c:pt idx="2">
                  <c:v>0.0310394787897098</c:v>
                </c:pt>
                <c:pt idx="3">
                  <c:v>0.0249419934136641</c:v>
                </c:pt>
                <c:pt idx="4">
                  <c:v>0.0209358887778491</c:v>
                </c:pt>
                <c:pt idx="5">
                  <c:v>0.0231523971090425</c:v>
                </c:pt>
                <c:pt idx="6">
                  <c:v>0.0291997524990148</c:v>
                </c:pt>
                <c:pt idx="7">
                  <c:v>0.0317777076301698</c:v>
                </c:pt>
                <c:pt idx="8">
                  <c:v>0.0238094739661867</c:v>
                </c:pt>
                <c:pt idx="9">
                  <c:v>0.0172517587104657</c:v>
                </c:pt>
                <c:pt idx="10">
                  <c:v>0.0142347218261477</c:v>
                </c:pt>
                <c:pt idx="11">
                  <c:v>0.0121834203489999</c:v>
                </c:pt>
                <c:pt idx="12">
                  <c:v>0.0111975024876238</c:v>
                </c:pt>
                <c:pt idx="13">
                  <c:v>0.00958791219360099</c:v>
                </c:pt>
                <c:pt idx="14">
                  <c:v>0.00870134511006235</c:v>
                </c:pt>
                <c:pt idx="15">
                  <c:v>0.00850372840390957</c:v>
                </c:pt>
                <c:pt idx="16">
                  <c:v>0.00788827545680433</c:v>
                </c:pt>
              </c:numCache>
            </c:numRef>
          </c:val>
          <c:smooth val="0"/>
          <c:extLst xmlns:c16r2="http://schemas.microsoft.com/office/drawing/2015/06/chart">
            <c:ext xmlns:c16="http://schemas.microsoft.com/office/drawing/2014/chart" uri="{C3380CC4-5D6E-409C-BE32-E72D297353CC}">
              <c16:uniqueId val="{00000000-3A99-484C-83B3-B79FEB953EED}"/>
            </c:ext>
          </c:extLst>
        </c:ser>
        <c:ser>
          <c:idx val="6"/>
          <c:order val="1"/>
          <c:tx>
            <c:strRef>
              <c:f>DataFig3!$Q$2</c:f>
              <c:strCache>
                <c:ptCount val="1"/>
                <c:pt idx="0">
                  <c:v>Estates $10m-20m</c:v>
                </c:pt>
              </c:strCache>
            </c:strRef>
          </c:tx>
          <c:spPr>
            <a:ln w="38100">
              <a:solidFill>
                <a:schemeClr val="tx1"/>
              </a:solidFill>
              <a:prstDash val="dash"/>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DataFig3!$Q$8:$Q$19</c:f>
              <c:numCache>
                <c:formatCode>0.0%</c:formatCode>
                <c:ptCount val="12"/>
                <c:pt idx="0">
                  <c:v>0.03855422</c:v>
                </c:pt>
                <c:pt idx="1">
                  <c:v>0.03597958</c:v>
                </c:pt>
                <c:pt idx="2">
                  <c:v>0.02596222</c:v>
                </c:pt>
                <c:pt idx="3">
                  <c:v>0.02237655</c:v>
                </c:pt>
                <c:pt idx="4">
                  <c:v>0.01995484</c:v>
                </c:pt>
                <c:pt idx="5">
                  <c:v>0.02504001</c:v>
                </c:pt>
                <c:pt idx="6">
                  <c:v>0.03085704</c:v>
                </c:pt>
                <c:pt idx="7">
                  <c:v>0.03130605</c:v>
                </c:pt>
                <c:pt idx="8">
                  <c:v>0.0250813</c:v>
                </c:pt>
                <c:pt idx="9">
                  <c:v>0.01553513</c:v>
                </c:pt>
                <c:pt idx="10">
                  <c:v>0.01659973</c:v>
                </c:pt>
                <c:pt idx="11">
                  <c:v>0.01517708</c:v>
                </c:pt>
              </c:numCache>
            </c:numRef>
          </c:val>
          <c:smooth val="0"/>
          <c:extLst xmlns:c16r2="http://schemas.microsoft.com/office/drawing/2015/06/chart">
            <c:ext xmlns:c16="http://schemas.microsoft.com/office/drawing/2014/chart" uri="{C3380CC4-5D6E-409C-BE32-E72D297353CC}">
              <c16:uniqueId val="{00000002-3A99-484C-83B3-B79FEB953EED}"/>
            </c:ext>
          </c:extLst>
        </c:ser>
        <c:ser>
          <c:idx val="7"/>
          <c:order val="2"/>
          <c:tx>
            <c:strRef>
              <c:f>DataFig3!$R$2</c:f>
              <c:strCache>
                <c:ptCount val="1"/>
                <c:pt idx="0">
                  <c:v>Estates $20m+</c:v>
                </c:pt>
              </c:strCache>
            </c:strRef>
          </c:tx>
          <c:spPr>
            <a:ln w="38100">
              <a:solidFill>
                <a:schemeClr val="tx1"/>
              </a:solidFill>
              <a:prstDash val="sysDot"/>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DataFig3!$R$8:$R$19</c:f>
              <c:numCache>
                <c:formatCode>0.0%</c:formatCode>
                <c:ptCount val="12"/>
                <c:pt idx="0">
                  <c:v>0.04340703</c:v>
                </c:pt>
                <c:pt idx="1">
                  <c:v>0.04311114</c:v>
                </c:pt>
                <c:pt idx="2">
                  <c:v>0.03405599</c:v>
                </c:pt>
                <c:pt idx="3">
                  <c:v>0.0351308</c:v>
                </c:pt>
                <c:pt idx="4">
                  <c:v>0.02487141</c:v>
                </c:pt>
                <c:pt idx="5">
                  <c:v>0.0321413</c:v>
                </c:pt>
                <c:pt idx="6">
                  <c:v>0.03460824</c:v>
                </c:pt>
                <c:pt idx="7">
                  <c:v>0.03550661</c:v>
                </c:pt>
                <c:pt idx="8">
                  <c:v>0.03836996</c:v>
                </c:pt>
                <c:pt idx="9">
                  <c:v>0.02603705</c:v>
                </c:pt>
                <c:pt idx="10">
                  <c:v>0.02172475</c:v>
                </c:pt>
                <c:pt idx="11">
                  <c:v>0.01883822</c:v>
                </c:pt>
              </c:numCache>
            </c:numRef>
          </c:val>
          <c:smooth val="0"/>
          <c:extLst xmlns:c16r2="http://schemas.microsoft.com/office/drawing/2015/06/chart">
            <c:ext xmlns:c16="http://schemas.microsoft.com/office/drawing/2014/chart" uri="{C3380CC4-5D6E-409C-BE32-E72D297353CC}">
              <c16:uniqueId val="{00000003-3A99-484C-83B3-B79FEB953EED}"/>
            </c:ext>
          </c:extLst>
        </c:ser>
        <c:dLbls>
          <c:showLegendKey val="0"/>
          <c:showVal val="0"/>
          <c:showCatName val="0"/>
          <c:showSerName val="0"/>
          <c:showPercent val="0"/>
          <c:showBubbleSize val="0"/>
        </c:dLbls>
        <c:marker val="1"/>
        <c:smooth val="0"/>
        <c:axId val="-2046408552"/>
        <c:axId val="-2046405512"/>
      </c:lineChart>
      <c:catAx>
        <c:axId val="-2046408552"/>
        <c:scaling>
          <c:orientation val="minMax"/>
        </c:scaling>
        <c:delete val="0"/>
        <c:axPos val="b"/>
        <c:numFmt formatCode="General" sourceLinked="1"/>
        <c:majorTickMark val="out"/>
        <c:minorTickMark val="none"/>
        <c:tickLblPos val="nextTo"/>
        <c:crossAx val="-2046405512"/>
        <c:crosses val="autoZero"/>
        <c:auto val="1"/>
        <c:lblAlgn val="ctr"/>
        <c:lblOffset val="100"/>
        <c:tickLblSkip val="3"/>
        <c:tickMarkSkip val="3"/>
        <c:noMultiLvlLbl val="0"/>
      </c:catAx>
      <c:valAx>
        <c:axId val="-2046405512"/>
        <c:scaling>
          <c:orientation val="minMax"/>
          <c:max val="0.08"/>
        </c:scaling>
        <c:delete val="0"/>
        <c:axPos val="l"/>
        <c:majorGridlines>
          <c:spPr>
            <a:ln>
              <a:solidFill>
                <a:schemeClr val="bg1">
                  <a:lumMod val="75000"/>
                </a:schemeClr>
              </a:solidFill>
              <a:prstDash val="sysDash"/>
            </a:ln>
          </c:spPr>
        </c:majorGridlines>
        <c:numFmt formatCode="0%" sourceLinked="0"/>
        <c:majorTickMark val="none"/>
        <c:minorTickMark val="none"/>
        <c:tickLblPos val="nextTo"/>
        <c:crossAx val="-2046408552"/>
        <c:crosses val="autoZero"/>
        <c:crossBetween val="midCat"/>
      </c:valAx>
      <c:spPr>
        <a:noFill/>
        <a:ln w="25400">
          <a:noFill/>
        </a:ln>
      </c:spPr>
    </c:plotArea>
    <c:legend>
      <c:legendPos val="r"/>
      <c:layout>
        <c:manualLayout>
          <c:xMode val="edge"/>
          <c:yMode val="edge"/>
          <c:x val="0.224471507728201"/>
          <c:y val="0.0817930111677217"/>
          <c:w val="0.699560104986876"/>
          <c:h val="0.160868886487228"/>
        </c:manualLayout>
      </c:layout>
      <c:overlay val="0"/>
      <c:txPr>
        <a:bodyPr/>
        <a:lstStyle/>
        <a:p>
          <a:pPr>
            <a:defRPr sz="1600"/>
          </a:pPr>
          <a:endParaRPr lang="en-US"/>
        </a:p>
      </c:txPr>
    </c:legend>
    <c:plotVisOnly val="1"/>
    <c:dispBlanksAs val="span"/>
    <c:showDLblsOverMax val="0"/>
  </c:chart>
  <c:spPr>
    <a:ln>
      <a:noFill/>
    </a:ln>
  </c:spPr>
  <c:txPr>
    <a:bodyPr/>
    <a:lstStyle/>
    <a:p>
      <a:pPr>
        <a:defRPr sz="1600">
          <a:latin typeface="Arial"/>
          <a:cs typeface="Arial"/>
        </a:defRPr>
      </a:pPr>
      <a:endParaRPr lang="en-US"/>
    </a:p>
  </c:txPr>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a:t>Interest rate on fixed-income</a:t>
            </a:r>
            <a:r>
              <a:rPr lang="fr-FR" baseline="0"/>
              <a:t> claims</a:t>
            </a:r>
            <a:endParaRPr lang="fr-FR"/>
          </a:p>
        </c:rich>
      </c:tx>
      <c:layout>
        <c:manualLayout>
          <c:xMode val="edge"/>
          <c:yMode val="edge"/>
          <c:x val="0.248490988626422"/>
          <c:y val="0.0"/>
        </c:manualLayout>
      </c:layout>
      <c:overlay val="0"/>
    </c:title>
    <c:autoTitleDeleted val="0"/>
    <c:plotArea>
      <c:layout>
        <c:manualLayout>
          <c:layoutTarget val="inner"/>
          <c:xMode val="edge"/>
          <c:yMode val="edge"/>
          <c:x val="0.0576096821230679"/>
          <c:y val="0.0688653869246736"/>
          <c:w val="0.904172761738116"/>
          <c:h val="0.850022301133927"/>
        </c:manualLayout>
      </c:layout>
      <c:lineChart>
        <c:grouping val="standard"/>
        <c:varyColors val="0"/>
        <c:ser>
          <c:idx val="8"/>
          <c:order val="0"/>
          <c:tx>
            <c:strRef>
              <c:f>DataFig3!$S$2</c:f>
              <c:strCache>
                <c:ptCount val="1"/>
                <c:pt idx="0">
                  <c:v>Saez-Zucman aggregate </c:v>
                </c:pt>
              </c:strCache>
            </c:strRef>
          </c:tx>
          <c:spPr>
            <a:ln>
              <a:solidFill>
                <a:schemeClr val="tx1"/>
              </a:solidFill>
            </a:ln>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DataFig3!$S$8:$S$24</c:f>
              <c:numCache>
                <c:formatCode>0.0%</c:formatCode>
                <c:ptCount val="17"/>
                <c:pt idx="0">
                  <c:v>0.0424321001228467</c:v>
                </c:pt>
                <c:pt idx="1">
                  <c:v>0.0412796025614553</c:v>
                </c:pt>
                <c:pt idx="2">
                  <c:v>0.0310394787897098</c:v>
                </c:pt>
                <c:pt idx="3">
                  <c:v>0.0249419934136641</c:v>
                </c:pt>
                <c:pt idx="4">
                  <c:v>0.0209358887778491</c:v>
                </c:pt>
                <c:pt idx="5">
                  <c:v>0.0231523971090425</c:v>
                </c:pt>
                <c:pt idx="6">
                  <c:v>0.0291997524990148</c:v>
                </c:pt>
                <c:pt idx="7">
                  <c:v>0.0317777076301698</c:v>
                </c:pt>
                <c:pt idx="8">
                  <c:v>0.0238094739661867</c:v>
                </c:pt>
                <c:pt idx="9">
                  <c:v>0.0172517587104657</c:v>
                </c:pt>
                <c:pt idx="10">
                  <c:v>0.0142347218261477</c:v>
                </c:pt>
                <c:pt idx="11">
                  <c:v>0.0121834203489999</c:v>
                </c:pt>
                <c:pt idx="12">
                  <c:v>0.0111975024876238</c:v>
                </c:pt>
                <c:pt idx="13">
                  <c:v>0.00958791219360099</c:v>
                </c:pt>
                <c:pt idx="14">
                  <c:v>0.00870134511006235</c:v>
                </c:pt>
                <c:pt idx="15">
                  <c:v>0.00850372840390957</c:v>
                </c:pt>
                <c:pt idx="16">
                  <c:v>0.00788827545680433</c:v>
                </c:pt>
              </c:numCache>
            </c:numRef>
          </c:val>
          <c:smooth val="0"/>
          <c:extLst xmlns:c16r2="http://schemas.microsoft.com/office/drawing/2015/06/chart">
            <c:ext xmlns:c16="http://schemas.microsoft.com/office/drawing/2014/chart" uri="{C3380CC4-5D6E-409C-BE32-E72D297353CC}">
              <c16:uniqueId val="{00000000-3A99-484C-83B3-B79FEB953EED}"/>
            </c:ext>
          </c:extLst>
        </c:ser>
        <c:ser>
          <c:idx val="6"/>
          <c:order val="1"/>
          <c:tx>
            <c:strRef>
              <c:f>DataFig3!$Q$2</c:f>
              <c:strCache>
                <c:ptCount val="1"/>
                <c:pt idx="0">
                  <c:v>Estates $10m-20m</c:v>
                </c:pt>
              </c:strCache>
            </c:strRef>
          </c:tx>
          <c:spPr>
            <a:ln w="38100">
              <a:solidFill>
                <a:schemeClr val="tx1"/>
              </a:solidFill>
              <a:prstDash val="dash"/>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DataFig3!$Q$8:$Q$19</c:f>
              <c:numCache>
                <c:formatCode>0.0%</c:formatCode>
                <c:ptCount val="12"/>
                <c:pt idx="0">
                  <c:v>0.03855422</c:v>
                </c:pt>
                <c:pt idx="1">
                  <c:v>0.03597958</c:v>
                </c:pt>
                <c:pt idx="2">
                  <c:v>0.02596222</c:v>
                </c:pt>
                <c:pt idx="3">
                  <c:v>0.02237655</c:v>
                </c:pt>
                <c:pt idx="4">
                  <c:v>0.01995484</c:v>
                </c:pt>
                <c:pt idx="5">
                  <c:v>0.02504001</c:v>
                </c:pt>
                <c:pt idx="6">
                  <c:v>0.03085704</c:v>
                </c:pt>
                <c:pt idx="7">
                  <c:v>0.03130605</c:v>
                </c:pt>
                <c:pt idx="8">
                  <c:v>0.0250813</c:v>
                </c:pt>
                <c:pt idx="9">
                  <c:v>0.01553513</c:v>
                </c:pt>
                <c:pt idx="10">
                  <c:v>0.01659973</c:v>
                </c:pt>
                <c:pt idx="11">
                  <c:v>0.01517708</c:v>
                </c:pt>
              </c:numCache>
            </c:numRef>
          </c:val>
          <c:smooth val="0"/>
          <c:extLst xmlns:c16r2="http://schemas.microsoft.com/office/drawing/2015/06/chart">
            <c:ext xmlns:c16="http://schemas.microsoft.com/office/drawing/2014/chart" uri="{C3380CC4-5D6E-409C-BE32-E72D297353CC}">
              <c16:uniqueId val="{00000002-3A99-484C-83B3-B79FEB953EED}"/>
            </c:ext>
          </c:extLst>
        </c:ser>
        <c:ser>
          <c:idx val="7"/>
          <c:order val="2"/>
          <c:tx>
            <c:strRef>
              <c:f>DataFig3!$R$2</c:f>
              <c:strCache>
                <c:ptCount val="1"/>
                <c:pt idx="0">
                  <c:v>Estates $20m+</c:v>
                </c:pt>
              </c:strCache>
            </c:strRef>
          </c:tx>
          <c:spPr>
            <a:ln w="38100">
              <a:solidFill>
                <a:schemeClr val="tx1"/>
              </a:solidFill>
              <a:prstDash val="sysDot"/>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DataFig3!$R$8:$R$19</c:f>
              <c:numCache>
                <c:formatCode>0.0%</c:formatCode>
                <c:ptCount val="12"/>
                <c:pt idx="0">
                  <c:v>0.04340703</c:v>
                </c:pt>
                <c:pt idx="1">
                  <c:v>0.04311114</c:v>
                </c:pt>
                <c:pt idx="2">
                  <c:v>0.03405599</c:v>
                </c:pt>
                <c:pt idx="3">
                  <c:v>0.0351308</c:v>
                </c:pt>
                <c:pt idx="4">
                  <c:v>0.02487141</c:v>
                </c:pt>
                <c:pt idx="5">
                  <c:v>0.0321413</c:v>
                </c:pt>
                <c:pt idx="6">
                  <c:v>0.03460824</c:v>
                </c:pt>
                <c:pt idx="7">
                  <c:v>0.03550661</c:v>
                </c:pt>
                <c:pt idx="8">
                  <c:v>0.03836996</c:v>
                </c:pt>
                <c:pt idx="9">
                  <c:v>0.02603705</c:v>
                </c:pt>
                <c:pt idx="10">
                  <c:v>0.02172475</c:v>
                </c:pt>
                <c:pt idx="11">
                  <c:v>0.01883822</c:v>
                </c:pt>
              </c:numCache>
            </c:numRef>
          </c:val>
          <c:smooth val="0"/>
          <c:extLst xmlns:c16r2="http://schemas.microsoft.com/office/drawing/2015/06/chart">
            <c:ext xmlns:c16="http://schemas.microsoft.com/office/drawing/2014/chart" uri="{C3380CC4-5D6E-409C-BE32-E72D297353CC}">
              <c16:uniqueId val="{00000003-3A99-484C-83B3-B79FEB953EED}"/>
            </c:ext>
          </c:extLst>
        </c:ser>
        <c:ser>
          <c:idx val="5"/>
          <c:order val="3"/>
          <c:tx>
            <c:strRef>
              <c:f>DataFig3!$X$2</c:f>
              <c:strCache>
                <c:ptCount val="1"/>
                <c:pt idx="0">
                  <c:v>SCF all</c:v>
                </c:pt>
              </c:strCache>
            </c:strRef>
          </c:tx>
          <c:spPr>
            <a:ln w="38100">
              <a:solidFill>
                <a:srgbClr val="FF0000"/>
              </a:solidFill>
              <a:prstDash val="solid"/>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DataFig3!$X$8:$X$24</c:f>
              <c:numCache>
                <c:formatCode>0.00%</c:formatCode>
                <c:ptCount val="17"/>
                <c:pt idx="1">
                  <c:v>0.0375</c:v>
                </c:pt>
                <c:pt idx="4">
                  <c:v>0.0221</c:v>
                </c:pt>
                <c:pt idx="7">
                  <c:v>0.0257</c:v>
                </c:pt>
                <c:pt idx="10">
                  <c:v>0.0199</c:v>
                </c:pt>
                <c:pt idx="13">
                  <c:v>0.0137</c:v>
                </c:pt>
                <c:pt idx="16">
                  <c:v>0.0111</c:v>
                </c:pt>
              </c:numCache>
            </c:numRef>
          </c:val>
          <c:smooth val="0"/>
          <c:extLst xmlns:c16r2="http://schemas.microsoft.com/office/drawing/2015/06/chart">
            <c:ext xmlns:c16="http://schemas.microsoft.com/office/drawing/2014/chart" uri="{C3380CC4-5D6E-409C-BE32-E72D297353CC}">
              <c16:uniqueId val="{00000004-3A99-484C-83B3-B79FEB953EED}"/>
            </c:ext>
          </c:extLst>
        </c:ser>
        <c:ser>
          <c:idx val="3"/>
          <c:order val="4"/>
          <c:tx>
            <c:strRef>
              <c:f>DataFig3!$Y$2</c:f>
              <c:strCache>
                <c:ptCount val="1"/>
                <c:pt idx="0">
                  <c:v>SCF top 1%</c:v>
                </c:pt>
              </c:strCache>
            </c:strRef>
          </c:tx>
          <c:spPr>
            <a:ln w="38100">
              <a:solidFill>
                <a:srgbClr val="FF0000"/>
              </a:solidFill>
              <a:prstDash val="dash"/>
            </a:ln>
            <a:effectLst/>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DataFig3!$Y$8:$Y$24</c:f>
              <c:numCache>
                <c:formatCode>0.00%</c:formatCode>
                <c:ptCount val="17"/>
                <c:pt idx="1">
                  <c:v>0.0417</c:v>
                </c:pt>
                <c:pt idx="4">
                  <c:v>0.0269</c:v>
                </c:pt>
                <c:pt idx="7">
                  <c:v>0.0358</c:v>
                </c:pt>
                <c:pt idx="10">
                  <c:v>0.0232</c:v>
                </c:pt>
                <c:pt idx="13">
                  <c:v>0.0191</c:v>
                </c:pt>
                <c:pt idx="16">
                  <c:v>0.0167</c:v>
                </c:pt>
              </c:numCache>
            </c:numRef>
          </c:val>
          <c:smooth val="0"/>
          <c:extLst xmlns:c16r2="http://schemas.microsoft.com/office/drawing/2015/06/chart">
            <c:ext xmlns:c16="http://schemas.microsoft.com/office/drawing/2014/chart" uri="{C3380CC4-5D6E-409C-BE32-E72D297353CC}">
              <c16:uniqueId val="{00000005-3A99-484C-83B3-B79FEB953EED}"/>
            </c:ext>
          </c:extLst>
        </c:ser>
        <c:dLbls>
          <c:showLegendKey val="0"/>
          <c:showVal val="0"/>
          <c:showCatName val="0"/>
          <c:showSerName val="0"/>
          <c:showPercent val="0"/>
          <c:showBubbleSize val="0"/>
        </c:dLbls>
        <c:marker val="1"/>
        <c:smooth val="0"/>
        <c:axId val="-2115557240"/>
        <c:axId val="-2115586904"/>
      </c:lineChart>
      <c:catAx>
        <c:axId val="-2115557240"/>
        <c:scaling>
          <c:orientation val="minMax"/>
        </c:scaling>
        <c:delete val="0"/>
        <c:axPos val="b"/>
        <c:numFmt formatCode="General" sourceLinked="1"/>
        <c:majorTickMark val="out"/>
        <c:minorTickMark val="none"/>
        <c:tickLblPos val="nextTo"/>
        <c:crossAx val="-2115586904"/>
        <c:crosses val="autoZero"/>
        <c:auto val="1"/>
        <c:lblAlgn val="ctr"/>
        <c:lblOffset val="100"/>
        <c:tickLblSkip val="3"/>
        <c:tickMarkSkip val="3"/>
        <c:noMultiLvlLbl val="0"/>
      </c:catAx>
      <c:valAx>
        <c:axId val="-2115586904"/>
        <c:scaling>
          <c:orientation val="minMax"/>
          <c:max val="0.08"/>
        </c:scaling>
        <c:delete val="0"/>
        <c:axPos val="l"/>
        <c:majorGridlines>
          <c:spPr>
            <a:ln>
              <a:solidFill>
                <a:schemeClr val="bg1">
                  <a:lumMod val="75000"/>
                </a:schemeClr>
              </a:solidFill>
              <a:prstDash val="sysDash"/>
            </a:ln>
          </c:spPr>
        </c:majorGridlines>
        <c:numFmt formatCode="0%" sourceLinked="0"/>
        <c:majorTickMark val="none"/>
        <c:minorTickMark val="none"/>
        <c:tickLblPos val="nextTo"/>
        <c:crossAx val="-2115557240"/>
        <c:crosses val="autoZero"/>
        <c:crossBetween val="midCat"/>
      </c:valAx>
      <c:spPr>
        <a:noFill/>
        <a:ln w="25400">
          <a:noFill/>
        </a:ln>
      </c:spPr>
    </c:plotArea>
    <c:legend>
      <c:legendPos val="r"/>
      <c:layout>
        <c:manualLayout>
          <c:xMode val="edge"/>
          <c:yMode val="edge"/>
          <c:x val="0.224471507728201"/>
          <c:y val="0.0817930111677217"/>
          <c:w val="0.699560104986876"/>
          <c:h val="0.160868886487228"/>
        </c:manualLayout>
      </c:layout>
      <c:overlay val="0"/>
      <c:txPr>
        <a:bodyPr/>
        <a:lstStyle/>
        <a:p>
          <a:pPr>
            <a:defRPr sz="1600"/>
          </a:pPr>
          <a:endParaRPr lang="en-US"/>
        </a:p>
      </c:txPr>
    </c:legend>
    <c:plotVisOnly val="1"/>
    <c:dispBlanksAs val="span"/>
    <c:showDLblsOverMax val="0"/>
  </c:chart>
  <c:spPr>
    <a:ln>
      <a:noFill/>
    </a:ln>
  </c:spPr>
  <c:txPr>
    <a:bodyPr/>
    <a:lstStyle/>
    <a:p>
      <a:pPr>
        <a:defRPr sz="1600">
          <a:latin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0659102905240293"/>
          <c:y val="0.071719278868422"/>
          <c:w val="0.92305522671735"/>
          <c:h val="0.78868778280543"/>
        </c:manualLayout>
      </c:layout>
      <c:lineChart>
        <c:grouping val="standard"/>
        <c:varyColors val="0"/>
        <c:ser>
          <c:idx val="3"/>
          <c:order val="0"/>
          <c:tx>
            <c:strRef>
              <c:f>DataFig2!$F$2</c:f>
              <c:strCache>
                <c:ptCount val="1"/>
                <c:pt idx="0">
                  <c:v>Estate multiplier (raw)</c:v>
                </c:pt>
              </c:strCache>
            </c:strRef>
          </c:tx>
          <c:spPr>
            <a:ln w="19050">
              <a:solidFill>
                <a:srgbClr val="3366FF"/>
              </a:solidFill>
            </a:ln>
          </c:spPr>
          <c:marker>
            <c:symbol val="triangle"/>
            <c:size val="8"/>
            <c:spPr>
              <a:solidFill>
                <a:sysClr val="window" lastClr="FFFFFF"/>
              </a:solidFill>
              <a:ln>
                <a:solidFill>
                  <a:srgbClr val="3366FF"/>
                </a:solidFill>
              </a:ln>
            </c:spPr>
          </c:marker>
          <c:val>
            <c:numRef>
              <c:f>DataFig2!$J$3:$J$106</c:f>
              <c:numCache>
                <c:formatCode>0.0%</c:formatCode>
                <c:ptCount val="104"/>
                <c:pt idx="3">
                  <c:v>0.211828213731906</c:v>
                </c:pt>
                <c:pt idx="4">
                  <c:v>0.194753559477834</c:v>
                </c:pt>
                <c:pt idx="5">
                  <c:v>0.202608549876594</c:v>
                </c:pt>
                <c:pt idx="6">
                  <c:v>0.226637590543455</c:v>
                </c:pt>
                <c:pt idx="7">
                  <c:v>0.206816076400516</c:v>
                </c:pt>
                <c:pt idx="8">
                  <c:v>0.177606230450709</c:v>
                </c:pt>
                <c:pt idx="9">
                  <c:v>0.177475878583922</c:v>
                </c:pt>
                <c:pt idx="10">
                  <c:v>0.180351040136767</c:v>
                </c:pt>
                <c:pt idx="11">
                  <c:v>0.192171273461603</c:v>
                </c:pt>
                <c:pt idx="12">
                  <c:v>0.186568469122507</c:v>
                </c:pt>
                <c:pt idx="13">
                  <c:v>0.186030171755319</c:v>
                </c:pt>
                <c:pt idx="14">
                  <c:v>0.214968405755468</c:v>
                </c:pt>
                <c:pt idx="15">
                  <c:v>0.198966057481835</c:v>
                </c:pt>
                <c:pt idx="16">
                  <c:v>0.210006946179018</c:v>
                </c:pt>
                <c:pt idx="17">
                  <c:v>0.231270257297314</c:v>
                </c:pt>
                <c:pt idx="18">
                  <c:v>0.190102776534086</c:v>
                </c:pt>
                <c:pt idx="19">
                  <c:v>0.148210199257256</c:v>
                </c:pt>
                <c:pt idx="20">
                  <c:v>0.164081415226019</c:v>
                </c:pt>
                <c:pt idx="21">
                  <c:v>0.150652660941099</c:v>
                </c:pt>
                <c:pt idx="22">
                  <c:v>0.1512186594238</c:v>
                </c:pt>
                <c:pt idx="23">
                  <c:v>0.168058709622747</c:v>
                </c:pt>
                <c:pt idx="24">
                  <c:v>0.143513688219004</c:v>
                </c:pt>
                <c:pt idx="25">
                  <c:v>0.142711367558385</c:v>
                </c:pt>
                <c:pt idx="26">
                  <c:v>0.13319467663677</c:v>
                </c:pt>
                <c:pt idx="27">
                  <c:v>0.125489115661798</c:v>
                </c:pt>
                <c:pt idx="28">
                  <c:v>0.124757318059751</c:v>
                </c:pt>
                <c:pt idx="29">
                  <c:v>0.114353297082401</c:v>
                </c:pt>
                <c:pt idx="30">
                  <c:v>0.110972463722351</c:v>
                </c:pt>
                <c:pt idx="31">
                  <c:v>0.11561453859147</c:v>
                </c:pt>
                <c:pt idx="32">
                  <c:v>0.107045317591494</c:v>
                </c:pt>
                <c:pt idx="33">
                  <c:v>0.104506843920342</c:v>
                </c:pt>
                <c:pt idx="34">
                  <c:v>0.104155033507477</c:v>
                </c:pt>
                <c:pt idx="35">
                  <c:v>0.0958941952198248</c:v>
                </c:pt>
                <c:pt idx="36">
                  <c:v>0.0916758206395208</c:v>
                </c:pt>
                <c:pt idx="37">
                  <c:v>0.0937183350552021</c:v>
                </c:pt>
                <c:pt idx="40">
                  <c:v>0.0989134996114583</c:v>
                </c:pt>
                <c:pt idx="41">
                  <c:v>0.0975887297893288</c:v>
                </c:pt>
                <c:pt idx="43">
                  <c:v>0.106667743685838</c:v>
                </c:pt>
                <c:pt idx="45">
                  <c:v>0.10256176761656</c:v>
                </c:pt>
                <c:pt idx="47">
                  <c:v>0.107314751393889</c:v>
                </c:pt>
                <c:pt idx="49">
                  <c:v>0.105092393201278</c:v>
                </c:pt>
                <c:pt idx="52">
                  <c:v>0.111381626378244</c:v>
                </c:pt>
                <c:pt idx="56">
                  <c:v>0.101348159232144</c:v>
                </c:pt>
                <c:pt idx="59">
                  <c:v>0.100376843862195</c:v>
                </c:pt>
                <c:pt idx="63">
                  <c:v>0.0772329265161306</c:v>
                </c:pt>
                <c:pt idx="68">
                  <c:v>0.0777267868305527</c:v>
                </c:pt>
                <c:pt idx="69">
                  <c:v>0.0783018193008126</c:v>
                </c:pt>
                <c:pt idx="70">
                  <c:v>0.0912330389696167</c:v>
                </c:pt>
                <c:pt idx="71">
                  <c:v>0.0935264382387846</c:v>
                </c:pt>
                <c:pt idx="72">
                  <c:v>0.105103938665947</c:v>
                </c:pt>
                <c:pt idx="73">
                  <c:v>0.1078255760765</c:v>
                </c:pt>
                <c:pt idx="74">
                  <c:v>0.105153673730546</c:v>
                </c:pt>
                <c:pt idx="75">
                  <c:v>0.106437426227346</c:v>
                </c:pt>
                <c:pt idx="76">
                  <c:v>0.112861808506153</c:v>
                </c:pt>
                <c:pt idx="77">
                  <c:v>0.107688998411814</c:v>
                </c:pt>
                <c:pt idx="78">
                  <c:v>0.111903847484979</c:v>
                </c:pt>
                <c:pt idx="79">
                  <c:v>0.112951677928232</c:v>
                </c:pt>
                <c:pt idx="80">
                  <c:v>0.111082788049762</c:v>
                </c:pt>
                <c:pt idx="81">
                  <c:v>0.116530281330538</c:v>
                </c:pt>
                <c:pt idx="82">
                  <c:v>0.122045692694426</c:v>
                </c:pt>
                <c:pt idx="83">
                  <c:v>0.121527759721734</c:v>
                </c:pt>
                <c:pt idx="84">
                  <c:v>0.120796129928523</c:v>
                </c:pt>
                <c:pt idx="85">
                  <c:v>0.129041657175542</c:v>
                </c:pt>
                <c:pt idx="86">
                  <c:v>0.130466084762431</c:v>
                </c:pt>
                <c:pt idx="87">
                  <c:v>0.127417725294642</c:v>
                </c:pt>
                <c:pt idx="88">
                  <c:v>0.142919076202007</c:v>
                </c:pt>
                <c:pt idx="89">
                  <c:v>0.14555130469969</c:v>
                </c:pt>
                <c:pt idx="90">
                  <c:v>0.139838319525398</c:v>
                </c:pt>
                <c:pt idx="91">
                  <c:v>0.133067767649757</c:v>
                </c:pt>
                <c:pt idx="92">
                  <c:v>0.137306360536359</c:v>
                </c:pt>
                <c:pt idx="93">
                  <c:v>0.138864276315377</c:v>
                </c:pt>
                <c:pt idx="94">
                  <c:v>0.134482261204085</c:v>
                </c:pt>
                <c:pt idx="95">
                  <c:v>0.137696334154172</c:v>
                </c:pt>
                <c:pt idx="96">
                  <c:v>0.147619341031689</c:v>
                </c:pt>
                <c:pt idx="98">
                  <c:v>0.169959646793554</c:v>
                </c:pt>
                <c:pt idx="99">
                  <c:v>0.161029480835641</c:v>
                </c:pt>
              </c:numCache>
            </c:numRef>
          </c:val>
          <c:smooth val="0"/>
          <c:extLst xmlns:c16r2="http://schemas.microsoft.com/office/drawing/2015/06/chart">
            <c:ext xmlns:c16="http://schemas.microsoft.com/office/drawing/2014/chart" uri="{C3380CC4-5D6E-409C-BE32-E72D297353CC}">
              <c16:uniqueId val="{00000000-6CCD-2844-903D-4AEEC15183E1}"/>
            </c:ext>
          </c:extLst>
        </c:ser>
        <c:ser>
          <c:idx val="0"/>
          <c:order val="1"/>
          <c:tx>
            <c:strRef>
              <c:f>DataFig2!$B$2</c:f>
              <c:strCache>
                <c:ptCount val="1"/>
                <c:pt idx="0">
                  <c:v>Capitalization (SZ updated by PSZ). Tax units.</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DataFig2!$B$3:$B$106</c:f>
              <c:numCache>
                <c:formatCode>0.0%</c:formatCode>
                <c:ptCount val="104"/>
                <c:pt idx="0">
                  <c:v>0.233282476406662</c:v>
                </c:pt>
                <c:pt idx="1">
                  <c:v>0.227113384613299</c:v>
                </c:pt>
                <c:pt idx="2">
                  <c:v>0.238460789781478</c:v>
                </c:pt>
                <c:pt idx="3">
                  <c:v>0.256285082697321</c:v>
                </c:pt>
                <c:pt idx="4">
                  <c:v>0.21605509730967</c:v>
                </c:pt>
                <c:pt idx="5">
                  <c:v>0.169913268706443</c:v>
                </c:pt>
                <c:pt idx="6">
                  <c:v>0.177079997283213</c:v>
                </c:pt>
                <c:pt idx="7">
                  <c:v>0.139185184988283</c:v>
                </c:pt>
                <c:pt idx="8">
                  <c:v>0.148105958668519</c:v>
                </c:pt>
                <c:pt idx="9">
                  <c:v>0.171067305274795</c:v>
                </c:pt>
                <c:pt idx="10">
                  <c:v>0.145754406155452</c:v>
                </c:pt>
                <c:pt idx="11">
                  <c:v>0.158665792078552</c:v>
                </c:pt>
                <c:pt idx="12">
                  <c:v>0.176029137523652</c:v>
                </c:pt>
                <c:pt idx="13">
                  <c:v>0.189582122596113</c:v>
                </c:pt>
                <c:pt idx="14">
                  <c:v>0.206733538978199</c:v>
                </c:pt>
                <c:pt idx="15">
                  <c:v>0.234145501439425</c:v>
                </c:pt>
                <c:pt idx="16">
                  <c:v>0.243193660314125</c:v>
                </c:pt>
                <c:pt idx="17">
                  <c:v>0.193858233610609</c:v>
                </c:pt>
                <c:pt idx="18">
                  <c:v>0.158848316948713</c:v>
                </c:pt>
                <c:pt idx="19">
                  <c:v>0.164435845668683</c:v>
                </c:pt>
                <c:pt idx="20">
                  <c:v>0.183148460213063</c:v>
                </c:pt>
                <c:pt idx="21">
                  <c:v>0.181453141617347</c:v>
                </c:pt>
                <c:pt idx="22">
                  <c:v>0.180465718836338</c:v>
                </c:pt>
                <c:pt idx="23">
                  <c:v>0.186738994250907</c:v>
                </c:pt>
                <c:pt idx="24">
                  <c:v>0.187449536870469</c:v>
                </c:pt>
                <c:pt idx="25">
                  <c:v>0.165699565894156</c:v>
                </c:pt>
                <c:pt idx="26">
                  <c:v>0.166044310042192</c:v>
                </c:pt>
                <c:pt idx="27">
                  <c:v>0.151155234555549</c:v>
                </c:pt>
                <c:pt idx="28">
                  <c:v>0.130234359110409</c:v>
                </c:pt>
                <c:pt idx="29">
                  <c:v>0.124065708005578</c:v>
                </c:pt>
                <c:pt idx="30">
                  <c:v>0.118776068181138</c:v>
                </c:pt>
                <c:pt idx="31">
                  <c:v>0.106566669685833</c:v>
                </c:pt>
                <c:pt idx="32">
                  <c:v>0.104741623405091</c:v>
                </c:pt>
                <c:pt idx="33">
                  <c:v>0.0973201416964588</c:v>
                </c:pt>
                <c:pt idx="34">
                  <c:v>0.0964645246078446</c:v>
                </c:pt>
                <c:pt idx="35">
                  <c:v>0.0953144029463351</c:v>
                </c:pt>
                <c:pt idx="36">
                  <c:v>0.0925734462382381</c:v>
                </c:pt>
                <c:pt idx="37">
                  <c:v>0.0980272920082454</c:v>
                </c:pt>
                <c:pt idx="38">
                  <c:v>0.0926028309811695</c:v>
                </c:pt>
                <c:pt idx="39">
                  <c:v>0.0913530007537249</c:v>
                </c:pt>
                <c:pt idx="40">
                  <c:v>0.0860025692177674</c:v>
                </c:pt>
                <c:pt idx="41">
                  <c:v>0.0885791972339353</c:v>
                </c:pt>
                <c:pt idx="42">
                  <c:v>0.0926856376486979</c:v>
                </c:pt>
                <c:pt idx="43">
                  <c:v>0.0938729677312503</c:v>
                </c:pt>
                <c:pt idx="44">
                  <c:v>0.0914227954274988</c:v>
                </c:pt>
                <c:pt idx="45">
                  <c:v>0.0892310405437399</c:v>
                </c:pt>
                <c:pt idx="46">
                  <c:v>0.0913955873438855</c:v>
                </c:pt>
                <c:pt idx="47">
                  <c:v>0.0946948237368772</c:v>
                </c:pt>
                <c:pt idx="48">
                  <c:v>0.0966567506503014</c:v>
                </c:pt>
                <c:pt idx="49">
                  <c:v>0.0948886801431411</c:v>
                </c:pt>
                <c:pt idx="50">
                  <c:v>0.0930349645803331</c:v>
                </c:pt>
                <c:pt idx="51">
                  <c:v>0.0911821907911041</c:v>
                </c:pt>
                <c:pt idx="52">
                  <c:v>0.0925664412867978</c:v>
                </c:pt>
                <c:pt idx="53">
                  <c:v>0.0939507079534513</c:v>
                </c:pt>
                <c:pt idx="54">
                  <c:v>0.0913041332047406</c:v>
                </c:pt>
                <c:pt idx="55">
                  <c:v>0.093707277060563</c:v>
                </c:pt>
                <c:pt idx="56">
                  <c:v>0.0924311944314208</c:v>
                </c:pt>
                <c:pt idx="57">
                  <c:v>0.0889305957019897</c:v>
                </c:pt>
                <c:pt idx="58">
                  <c:v>0.0856768598088147</c:v>
                </c:pt>
                <c:pt idx="59">
                  <c:v>0.0808454443860458</c:v>
                </c:pt>
                <c:pt idx="60">
                  <c:v>0.0755776357021861</c:v>
                </c:pt>
                <c:pt idx="61">
                  <c:v>0.0733361777344195</c:v>
                </c:pt>
                <c:pt idx="62">
                  <c:v>0.0702919927149361</c:v>
                </c:pt>
                <c:pt idx="63">
                  <c:v>0.0679061812083367</c:v>
                </c:pt>
                <c:pt idx="64">
                  <c:v>0.0673852030421315</c:v>
                </c:pt>
                <c:pt idx="65">
                  <c:v>0.0679281246255345</c:v>
                </c:pt>
                <c:pt idx="66">
                  <c:v>0.0732379571388214</c:v>
                </c:pt>
                <c:pt idx="67">
                  <c:v>0.0745621285224434</c:v>
                </c:pt>
                <c:pt idx="68">
                  <c:v>0.0818919722592618</c:v>
                </c:pt>
                <c:pt idx="69">
                  <c:v>0.0869645346826834</c:v>
                </c:pt>
                <c:pt idx="70">
                  <c:v>0.0817248780808737</c:v>
                </c:pt>
                <c:pt idx="71">
                  <c:v>0.0849041832808933</c:v>
                </c:pt>
                <c:pt idx="72">
                  <c:v>0.0884636248979771</c:v>
                </c:pt>
                <c:pt idx="73">
                  <c:v>0.0838601832592994</c:v>
                </c:pt>
                <c:pt idx="74">
                  <c:v>0.0959667379657092</c:v>
                </c:pt>
                <c:pt idx="75">
                  <c:v>0.112107435748479</c:v>
                </c:pt>
                <c:pt idx="76">
                  <c:v>0.110944381793075</c:v>
                </c:pt>
                <c:pt idx="77">
                  <c:v>0.111834229104781</c:v>
                </c:pt>
                <c:pt idx="78">
                  <c:v>0.106740959144982</c:v>
                </c:pt>
                <c:pt idx="79">
                  <c:v>0.116546147887744</c:v>
                </c:pt>
                <c:pt idx="80">
                  <c:v>0.118573581681574</c:v>
                </c:pt>
                <c:pt idx="81">
                  <c:v>0.117293248616567</c:v>
                </c:pt>
                <c:pt idx="82">
                  <c:v>0.119468637445845</c:v>
                </c:pt>
                <c:pt idx="83">
                  <c:v>0.127193768628403</c:v>
                </c:pt>
                <c:pt idx="84">
                  <c:v>0.135587600292714</c:v>
                </c:pt>
                <c:pt idx="85">
                  <c:v>0.141708499868742</c:v>
                </c:pt>
                <c:pt idx="86">
                  <c:v>0.145778704644043</c:v>
                </c:pt>
                <c:pt idx="87">
                  <c:v>0.15370295200974</c:v>
                </c:pt>
                <c:pt idx="88">
                  <c:v>0.152417008268016</c:v>
                </c:pt>
                <c:pt idx="89">
                  <c:v>0.142819695508116</c:v>
                </c:pt>
                <c:pt idx="90">
                  <c:v>0.144672036842448</c:v>
                </c:pt>
                <c:pt idx="91">
                  <c:v>0.153369154060948</c:v>
                </c:pt>
                <c:pt idx="92">
                  <c:v>0.160304279580357</c:v>
                </c:pt>
                <c:pt idx="93">
                  <c:v>0.165162930641997</c:v>
                </c:pt>
                <c:pt idx="94">
                  <c:v>0.174682401106039</c:v>
                </c:pt>
                <c:pt idx="95">
                  <c:v>0.189106113225213</c:v>
                </c:pt>
                <c:pt idx="96">
                  <c:v>0.190426148989286</c:v>
                </c:pt>
                <c:pt idx="97">
                  <c:v>0.206970679766639</c:v>
                </c:pt>
                <c:pt idx="98">
                  <c:v>0.200940824409837</c:v>
                </c:pt>
                <c:pt idx="99">
                  <c:v>0.212797898057505</c:v>
                </c:pt>
                <c:pt idx="100">
                  <c:v>0.199490055961625</c:v>
                </c:pt>
                <c:pt idx="101">
                  <c:v>0.200543562477576</c:v>
                </c:pt>
                <c:pt idx="102">
                  <c:v>0.199429265491212</c:v>
                </c:pt>
                <c:pt idx="103">
                  <c:v>0.196107383562326</c:v>
                </c:pt>
              </c:numCache>
            </c:numRef>
          </c:val>
          <c:smooth val="0"/>
          <c:extLst xmlns:c16r2="http://schemas.microsoft.com/office/drawing/2015/06/chart">
            <c:ext xmlns:c16="http://schemas.microsoft.com/office/drawing/2014/chart" uri="{C3380CC4-5D6E-409C-BE32-E72D297353CC}">
              <c16:uniqueId val="{00000001-6CCD-2844-903D-4AEEC15183E1}"/>
            </c:ext>
          </c:extLst>
        </c:ser>
        <c:ser>
          <c:idx val="2"/>
          <c:order val="2"/>
          <c:tx>
            <c:strRef>
              <c:f>DataFig2!$E$2</c:f>
              <c:strCache>
                <c:ptCount val="1"/>
                <c:pt idx="0">
                  <c:v>Capitalization revised</c:v>
                </c:pt>
              </c:strCache>
            </c:strRef>
          </c:tx>
          <c:spPr>
            <a:ln w="19050">
              <a:solidFill>
                <a:sysClr val="windowText" lastClr="000000">
                  <a:lumMod val="50000"/>
                  <a:lumOff val="50000"/>
                </a:sysClr>
              </a:solidFill>
            </a:ln>
          </c:spPr>
          <c:marker>
            <c:symbol val="circle"/>
            <c:size val="8"/>
            <c:spPr>
              <a:solidFill>
                <a:sysClr val="windowText" lastClr="000000">
                  <a:lumMod val="50000"/>
                  <a:lumOff val="50000"/>
                </a:sysClr>
              </a:solidFill>
              <a:ln>
                <a:solidFill>
                  <a:sysClr val="windowText" lastClr="000000">
                    <a:lumMod val="50000"/>
                    <a:lumOff val="50000"/>
                  </a:sysClr>
                </a:solidFill>
              </a:ln>
            </c:spPr>
          </c:marker>
          <c:val>
            <c:numRef>
              <c:f>DataFig2!$E$3:$E$106</c:f>
              <c:numCache>
                <c:formatCode>0.0%</c:formatCode>
                <c:ptCount val="104"/>
                <c:pt idx="49">
                  <c:v>0.0967370620369154</c:v>
                </c:pt>
                <c:pt idx="50">
                  <c:v>0.0949284547829341</c:v>
                </c:pt>
                <c:pt idx="51">
                  <c:v>0.0931226586733625</c:v>
                </c:pt>
                <c:pt idx="52">
                  <c:v>0.0947824372003361</c:v>
                </c:pt>
                <c:pt idx="53">
                  <c:v>0.09706596823242</c:v>
                </c:pt>
                <c:pt idx="54">
                  <c:v>0.0945479090654416</c:v>
                </c:pt>
                <c:pt idx="55">
                  <c:v>0.0967831686485728</c:v>
                </c:pt>
                <c:pt idx="56">
                  <c:v>0.0956262820004938</c:v>
                </c:pt>
                <c:pt idx="57">
                  <c:v>0.0925183345098709</c:v>
                </c:pt>
                <c:pt idx="58">
                  <c:v>0.0896183771663164</c:v>
                </c:pt>
                <c:pt idx="59">
                  <c:v>0.0847619706088467</c:v>
                </c:pt>
                <c:pt idx="60">
                  <c:v>0.080280140063285</c:v>
                </c:pt>
                <c:pt idx="61">
                  <c:v>0.0799737330322951</c:v>
                </c:pt>
                <c:pt idx="62">
                  <c:v>0.0777989216985335</c:v>
                </c:pt>
                <c:pt idx="63">
                  <c:v>0.0755533619978868</c:v>
                </c:pt>
                <c:pt idx="64">
                  <c:v>0.0754664409418948</c:v>
                </c:pt>
                <c:pt idx="65">
                  <c:v>0.0768964267487293</c:v>
                </c:pt>
                <c:pt idx="66">
                  <c:v>0.083084332482045</c:v>
                </c:pt>
                <c:pt idx="67">
                  <c:v>0.0849435534110377</c:v>
                </c:pt>
                <c:pt idx="68">
                  <c:v>0.0931738913017406</c:v>
                </c:pt>
                <c:pt idx="69">
                  <c:v>0.0996647272479689</c:v>
                </c:pt>
                <c:pt idx="70">
                  <c:v>0.0933115225903184</c:v>
                </c:pt>
                <c:pt idx="71">
                  <c:v>0.0961090275949732</c:v>
                </c:pt>
                <c:pt idx="72">
                  <c:v>0.0985142951580571</c:v>
                </c:pt>
                <c:pt idx="73">
                  <c:v>0.0919687235395778</c:v>
                </c:pt>
                <c:pt idx="74">
                  <c:v>0.103841273506906</c:v>
                </c:pt>
                <c:pt idx="75">
                  <c:v>0.122431978482157</c:v>
                </c:pt>
                <c:pt idx="76">
                  <c:v>0.119871783145457</c:v>
                </c:pt>
                <c:pt idx="77">
                  <c:v>0.120647446924135</c:v>
                </c:pt>
                <c:pt idx="78">
                  <c:v>0.114528102153369</c:v>
                </c:pt>
                <c:pt idx="79">
                  <c:v>0.124486850284403</c:v>
                </c:pt>
                <c:pt idx="80">
                  <c:v>0.125915469854021</c:v>
                </c:pt>
                <c:pt idx="81">
                  <c:v>0.125143441040003</c:v>
                </c:pt>
                <c:pt idx="82">
                  <c:v>0.127453976951247</c:v>
                </c:pt>
                <c:pt idx="83">
                  <c:v>0.131847944577745</c:v>
                </c:pt>
                <c:pt idx="84">
                  <c:v>0.141431510526255</c:v>
                </c:pt>
                <c:pt idx="85">
                  <c:v>0.148143442486683</c:v>
                </c:pt>
                <c:pt idx="86">
                  <c:v>0.151063075920821</c:v>
                </c:pt>
                <c:pt idx="87">
                  <c:v>0.161316103826113</c:v>
                </c:pt>
                <c:pt idx="88">
                  <c:v>0.159963708537056</c:v>
                </c:pt>
                <c:pt idx="89">
                  <c:v>0.148436992923211</c:v>
                </c:pt>
                <c:pt idx="90">
                  <c:v>0.143692106318447</c:v>
                </c:pt>
                <c:pt idx="91">
                  <c:v>0.154852492639313</c:v>
                </c:pt>
                <c:pt idx="92">
                  <c:v>0.15696960839166</c:v>
                </c:pt>
                <c:pt idx="93">
                  <c:v>0.167516458747319</c:v>
                </c:pt>
                <c:pt idx="94">
                  <c:v>0.179105714219597</c:v>
                </c:pt>
                <c:pt idx="95">
                  <c:v>0.180860990935238</c:v>
                </c:pt>
                <c:pt idx="96">
                  <c:v>0.180914684725548</c:v>
                </c:pt>
                <c:pt idx="97">
                  <c:v>0.191745467051818</c:v>
                </c:pt>
                <c:pt idx="98">
                  <c:v>0.184139279048074</c:v>
                </c:pt>
                <c:pt idx="99">
                  <c:v>0.189666268469397</c:v>
                </c:pt>
                <c:pt idx="100">
                  <c:v>0.178609442659205</c:v>
                </c:pt>
                <c:pt idx="101">
                  <c:v>0.182508855808977</c:v>
                </c:pt>
                <c:pt idx="102">
                  <c:v>0.181432206002379</c:v>
                </c:pt>
                <c:pt idx="103">
                  <c:v>0.178292059140667</c:v>
                </c:pt>
              </c:numCache>
            </c:numRef>
          </c:val>
          <c:smooth val="0"/>
          <c:extLst xmlns:c16r2="http://schemas.microsoft.com/office/drawing/2015/06/chart">
            <c:ext xmlns:c16="http://schemas.microsoft.com/office/drawing/2014/chart" uri="{C3380CC4-5D6E-409C-BE32-E72D297353CC}">
              <c16:uniqueId val="{00000002-6CCD-2844-903D-4AEEC15183E1}"/>
            </c:ext>
          </c:extLst>
        </c:ser>
        <c:ser>
          <c:idx val="1"/>
          <c:order val="3"/>
          <c:tx>
            <c:strRef>
              <c:f>DataFig2!$D$2</c:f>
              <c:strCache>
                <c:ptCount val="1"/>
                <c:pt idx="0">
                  <c:v>SCF+Forbes (tax units)</c:v>
                </c:pt>
              </c:strCache>
            </c:strRef>
          </c:tx>
          <c:spPr>
            <a:ln w="19050">
              <a:solidFill>
                <a:srgbClr val="FF0000"/>
              </a:solidFill>
            </a:ln>
          </c:spPr>
          <c:marker>
            <c:symbol val="diamond"/>
            <c:size val="9"/>
            <c:spPr>
              <a:solidFill>
                <a:srgbClr val="FF0000"/>
              </a:solidFill>
              <a:ln>
                <a:solidFill>
                  <a:srgbClr val="FF0000"/>
                </a:solidFill>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DataFig2!$D$3:$D$106</c:f>
              <c:numCache>
                <c:formatCode>0.0%</c:formatCode>
                <c:ptCount val="104"/>
                <c:pt idx="76">
                  <c:v>0.1316252</c:v>
                </c:pt>
                <c:pt idx="79">
                  <c:v>0.137178</c:v>
                </c:pt>
                <c:pt idx="82">
                  <c:v>0.1615188</c:v>
                </c:pt>
                <c:pt idx="85">
                  <c:v>0.1593823</c:v>
                </c:pt>
                <c:pt idx="88">
                  <c:v>0.1394687</c:v>
                </c:pt>
                <c:pt idx="91">
                  <c:v>0.149863</c:v>
                </c:pt>
                <c:pt idx="94">
                  <c:v>0.1609953</c:v>
                </c:pt>
                <c:pt idx="97">
                  <c:v>0.1620601</c:v>
                </c:pt>
                <c:pt idx="100">
                  <c:v>0.1749444</c:v>
                </c:pt>
                <c:pt idx="103">
                  <c:v>0.1934551</c:v>
                </c:pt>
              </c:numCache>
            </c:numRef>
          </c:val>
          <c:smooth val="0"/>
          <c:extLst xmlns:c16r2="http://schemas.microsoft.com/office/drawing/2015/06/chart">
            <c:ext xmlns:c16="http://schemas.microsoft.com/office/drawing/2014/chart" uri="{C3380CC4-5D6E-409C-BE32-E72D297353CC}">
              <c16:uniqueId val="{00000003-6CCD-2844-903D-4AEEC15183E1}"/>
            </c:ext>
          </c:extLst>
        </c:ser>
        <c:dLbls>
          <c:showLegendKey val="0"/>
          <c:showVal val="0"/>
          <c:showCatName val="0"/>
          <c:showSerName val="0"/>
          <c:showPercent val="0"/>
          <c:showBubbleSize val="0"/>
        </c:dLbls>
        <c:marker val="1"/>
        <c:smooth val="0"/>
        <c:axId val="-2043839576"/>
        <c:axId val="-2044081512"/>
      </c:lineChart>
      <c:catAx>
        <c:axId val="-2043839576"/>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4081512"/>
        <c:crosses val="autoZero"/>
        <c:auto val="1"/>
        <c:lblAlgn val="ctr"/>
        <c:lblOffset val="100"/>
        <c:tickLblSkip val="5"/>
        <c:tickMarkSkip val="5"/>
        <c:noMultiLvlLbl val="0"/>
      </c:catAx>
      <c:valAx>
        <c:axId val="-2044081512"/>
        <c:scaling>
          <c:orientation val="minMax"/>
          <c:max val="0.26"/>
          <c:min val="0.0"/>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043839576"/>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a:t>Interest rate on fixed-income claims</a:t>
            </a:r>
          </a:p>
        </c:rich>
      </c:tx>
      <c:layout>
        <c:manualLayout>
          <c:xMode val="edge"/>
          <c:yMode val="edge"/>
          <c:x val="0.224856538704175"/>
          <c:y val="0.0"/>
        </c:manualLayout>
      </c:layout>
      <c:overlay val="0"/>
    </c:title>
    <c:autoTitleDeleted val="0"/>
    <c:plotArea>
      <c:layout>
        <c:manualLayout>
          <c:layoutTarget val="inner"/>
          <c:xMode val="edge"/>
          <c:yMode val="edge"/>
          <c:x val="0.0576096821230679"/>
          <c:y val="0.0797586331120374"/>
          <c:w val="0.904030584826748"/>
          <c:h val="0.823878510284254"/>
        </c:manualLayout>
      </c:layout>
      <c:lineChart>
        <c:grouping val="standard"/>
        <c:varyColors val="0"/>
        <c:ser>
          <c:idx val="8"/>
          <c:order val="0"/>
          <c:tx>
            <c:strRef>
              <c:f>DataFig3!$S$2</c:f>
              <c:strCache>
                <c:ptCount val="1"/>
                <c:pt idx="0">
                  <c:v>Saez-Zucman aggregate </c:v>
                </c:pt>
              </c:strCache>
            </c:strRef>
          </c:tx>
          <c:spPr>
            <a:ln>
              <a:solidFill>
                <a:schemeClr val="tx1"/>
              </a:solidFill>
            </a:ln>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DataFig3!$S$8:$S$24</c:f>
              <c:numCache>
                <c:formatCode>0.0%</c:formatCode>
                <c:ptCount val="17"/>
                <c:pt idx="0">
                  <c:v>0.0424321001228467</c:v>
                </c:pt>
                <c:pt idx="1">
                  <c:v>0.0412796025614553</c:v>
                </c:pt>
                <c:pt idx="2">
                  <c:v>0.0310394787897098</c:v>
                </c:pt>
                <c:pt idx="3">
                  <c:v>0.0249419934136641</c:v>
                </c:pt>
                <c:pt idx="4">
                  <c:v>0.0209358887778491</c:v>
                </c:pt>
                <c:pt idx="5">
                  <c:v>0.0231523971090425</c:v>
                </c:pt>
                <c:pt idx="6">
                  <c:v>0.0291997524990148</c:v>
                </c:pt>
                <c:pt idx="7">
                  <c:v>0.0317777076301698</c:v>
                </c:pt>
                <c:pt idx="8">
                  <c:v>0.0238094739661867</c:v>
                </c:pt>
                <c:pt idx="9">
                  <c:v>0.0172517587104657</c:v>
                </c:pt>
                <c:pt idx="10">
                  <c:v>0.0142347218261477</c:v>
                </c:pt>
                <c:pt idx="11">
                  <c:v>0.0121834203489999</c:v>
                </c:pt>
                <c:pt idx="12">
                  <c:v>0.0111975024876238</c:v>
                </c:pt>
                <c:pt idx="13">
                  <c:v>0.00958791219360099</c:v>
                </c:pt>
                <c:pt idx="14">
                  <c:v>0.00870134511006235</c:v>
                </c:pt>
                <c:pt idx="15">
                  <c:v>0.00850372840390957</c:v>
                </c:pt>
                <c:pt idx="16">
                  <c:v>0.00788827545680433</c:v>
                </c:pt>
              </c:numCache>
            </c:numRef>
          </c:val>
          <c:smooth val="0"/>
          <c:extLst xmlns:c16r2="http://schemas.microsoft.com/office/drawing/2015/06/chart">
            <c:ext xmlns:c16="http://schemas.microsoft.com/office/drawing/2014/chart" uri="{C3380CC4-5D6E-409C-BE32-E72D297353CC}">
              <c16:uniqueId val="{00000000-59C8-6343-AF11-9B534375D651}"/>
            </c:ext>
          </c:extLst>
        </c:ser>
        <c:ser>
          <c:idx val="0"/>
          <c:order val="1"/>
          <c:tx>
            <c:strRef>
              <c:f>DataFig3!$V$2</c:f>
              <c:strCache>
                <c:ptCount val="1"/>
                <c:pt idx="0">
                  <c:v>Moody AAA</c:v>
                </c:pt>
              </c:strCache>
            </c:strRef>
          </c:tx>
          <c:spPr>
            <a:ln>
              <a:solidFill>
                <a:srgbClr val="3366FF"/>
              </a:solidFill>
            </a:ln>
          </c:spPr>
          <c:marker>
            <c:spPr>
              <a:solidFill>
                <a:srgbClr val="3366FF"/>
              </a:solidFill>
              <a:ln>
                <a:solidFill>
                  <a:srgbClr val="3366FF"/>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DataFig3!$V$8:$V$24</c:f>
              <c:numCache>
                <c:formatCode>0.00%</c:formatCode>
                <c:ptCount val="17"/>
                <c:pt idx="0">
                  <c:v>0.076225</c:v>
                </c:pt>
                <c:pt idx="1">
                  <c:v>0.070825</c:v>
                </c:pt>
                <c:pt idx="2">
                  <c:v>0.0649166666666667</c:v>
                </c:pt>
                <c:pt idx="3">
                  <c:v>0.0566666666666667</c:v>
                </c:pt>
                <c:pt idx="4">
                  <c:v>0.0562833333333333</c:v>
                </c:pt>
                <c:pt idx="5">
                  <c:v>0.05235</c:v>
                </c:pt>
                <c:pt idx="6">
                  <c:v>0.055875</c:v>
                </c:pt>
                <c:pt idx="7">
                  <c:v>0.0555583333333333</c:v>
                </c:pt>
                <c:pt idx="8">
                  <c:v>0.0563166666666667</c:v>
                </c:pt>
                <c:pt idx="9">
                  <c:v>0.0531333333333333</c:v>
                </c:pt>
                <c:pt idx="10">
                  <c:v>0.0494333333333333</c:v>
                </c:pt>
                <c:pt idx="11">
                  <c:v>0.0463916666666667</c:v>
                </c:pt>
                <c:pt idx="12">
                  <c:v>0.0367333333333333</c:v>
                </c:pt>
                <c:pt idx="13">
                  <c:v>0.04235</c:v>
                </c:pt>
                <c:pt idx="14">
                  <c:v>0.041625</c:v>
                </c:pt>
                <c:pt idx="15">
                  <c:v>0.0388666666666667</c:v>
                </c:pt>
                <c:pt idx="16">
                  <c:v>0.0366583333333333</c:v>
                </c:pt>
              </c:numCache>
            </c:numRef>
          </c:val>
          <c:smooth val="0"/>
          <c:extLst xmlns:c16r2="http://schemas.microsoft.com/office/drawing/2015/06/chart">
            <c:ext xmlns:c16="http://schemas.microsoft.com/office/drawing/2014/chart" uri="{C3380CC4-5D6E-409C-BE32-E72D297353CC}">
              <c16:uniqueId val="{00000001-59C8-6343-AF11-9B534375D651}"/>
            </c:ext>
          </c:extLst>
        </c:ser>
        <c:ser>
          <c:idx val="6"/>
          <c:order val="2"/>
          <c:tx>
            <c:strRef>
              <c:f>DataFig3!$Q$2</c:f>
              <c:strCache>
                <c:ptCount val="1"/>
                <c:pt idx="0">
                  <c:v>Estates $10m-20m</c:v>
                </c:pt>
              </c:strCache>
            </c:strRef>
          </c:tx>
          <c:spPr>
            <a:ln w="38100">
              <a:solidFill>
                <a:schemeClr val="tx1"/>
              </a:solidFill>
              <a:prstDash val="dash"/>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DataFig3!$Q$8:$Q$19</c:f>
              <c:numCache>
                <c:formatCode>0.0%</c:formatCode>
                <c:ptCount val="12"/>
                <c:pt idx="0">
                  <c:v>0.03855422</c:v>
                </c:pt>
                <c:pt idx="1">
                  <c:v>0.03597958</c:v>
                </c:pt>
                <c:pt idx="2">
                  <c:v>0.02596222</c:v>
                </c:pt>
                <c:pt idx="3">
                  <c:v>0.02237655</c:v>
                </c:pt>
                <c:pt idx="4">
                  <c:v>0.01995484</c:v>
                </c:pt>
                <c:pt idx="5">
                  <c:v>0.02504001</c:v>
                </c:pt>
                <c:pt idx="6">
                  <c:v>0.03085704</c:v>
                </c:pt>
                <c:pt idx="7">
                  <c:v>0.03130605</c:v>
                </c:pt>
                <c:pt idx="8">
                  <c:v>0.0250813</c:v>
                </c:pt>
                <c:pt idx="9">
                  <c:v>0.01553513</c:v>
                </c:pt>
                <c:pt idx="10">
                  <c:v>0.01659973</c:v>
                </c:pt>
                <c:pt idx="11">
                  <c:v>0.01517708</c:v>
                </c:pt>
              </c:numCache>
            </c:numRef>
          </c:val>
          <c:smooth val="0"/>
          <c:extLst xmlns:c16r2="http://schemas.microsoft.com/office/drawing/2015/06/chart">
            <c:ext xmlns:c16="http://schemas.microsoft.com/office/drawing/2014/chart" uri="{C3380CC4-5D6E-409C-BE32-E72D297353CC}">
              <c16:uniqueId val="{00000002-59C8-6343-AF11-9B534375D651}"/>
            </c:ext>
          </c:extLst>
        </c:ser>
        <c:ser>
          <c:idx val="7"/>
          <c:order val="3"/>
          <c:tx>
            <c:strRef>
              <c:f>DataFig3!$R$2</c:f>
              <c:strCache>
                <c:ptCount val="1"/>
                <c:pt idx="0">
                  <c:v>Estates $20m+</c:v>
                </c:pt>
              </c:strCache>
            </c:strRef>
          </c:tx>
          <c:spPr>
            <a:ln w="38100">
              <a:solidFill>
                <a:schemeClr val="tx1"/>
              </a:solidFill>
              <a:prstDash val="sysDot"/>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DataFig3!$R$8:$R$19</c:f>
              <c:numCache>
                <c:formatCode>0.0%</c:formatCode>
                <c:ptCount val="12"/>
                <c:pt idx="0">
                  <c:v>0.04340703</c:v>
                </c:pt>
                <c:pt idx="1">
                  <c:v>0.04311114</c:v>
                </c:pt>
                <c:pt idx="2">
                  <c:v>0.03405599</c:v>
                </c:pt>
                <c:pt idx="3">
                  <c:v>0.0351308</c:v>
                </c:pt>
                <c:pt idx="4">
                  <c:v>0.02487141</c:v>
                </c:pt>
                <c:pt idx="5">
                  <c:v>0.0321413</c:v>
                </c:pt>
                <c:pt idx="6">
                  <c:v>0.03460824</c:v>
                </c:pt>
                <c:pt idx="7">
                  <c:v>0.03550661</c:v>
                </c:pt>
                <c:pt idx="8">
                  <c:v>0.03836996</c:v>
                </c:pt>
                <c:pt idx="9">
                  <c:v>0.02603705</c:v>
                </c:pt>
                <c:pt idx="10">
                  <c:v>0.02172475</c:v>
                </c:pt>
                <c:pt idx="11">
                  <c:v>0.01883822</c:v>
                </c:pt>
              </c:numCache>
            </c:numRef>
          </c:val>
          <c:smooth val="0"/>
          <c:extLst xmlns:c16r2="http://schemas.microsoft.com/office/drawing/2015/06/chart">
            <c:ext xmlns:c16="http://schemas.microsoft.com/office/drawing/2014/chart" uri="{C3380CC4-5D6E-409C-BE32-E72D297353CC}">
              <c16:uniqueId val="{00000003-59C8-6343-AF11-9B534375D651}"/>
            </c:ext>
          </c:extLst>
        </c:ser>
        <c:ser>
          <c:idx val="5"/>
          <c:order val="4"/>
          <c:tx>
            <c:strRef>
              <c:f>DataFig3!$X$2</c:f>
              <c:strCache>
                <c:ptCount val="1"/>
                <c:pt idx="0">
                  <c:v>SCF all</c:v>
                </c:pt>
              </c:strCache>
            </c:strRef>
          </c:tx>
          <c:spPr>
            <a:ln w="38100">
              <a:solidFill>
                <a:srgbClr val="FF0000"/>
              </a:solidFill>
              <a:prstDash val="solid"/>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DataFig3!$X$8:$X$24</c:f>
              <c:numCache>
                <c:formatCode>0.00%</c:formatCode>
                <c:ptCount val="17"/>
                <c:pt idx="1">
                  <c:v>0.0375</c:v>
                </c:pt>
                <c:pt idx="4">
                  <c:v>0.0221</c:v>
                </c:pt>
                <c:pt idx="7">
                  <c:v>0.0257</c:v>
                </c:pt>
                <c:pt idx="10">
                  <c:v>0.0199</c:v>
                </c:pt>
                <c:pt idx="13">
                  <c:v>0.0137</c:v>
                </c:pt>
                <c:pt idx="16">
                  <c:v>0.0111</c:v>
                </c:pt>
              </c:numCache>
            </c:numRef>
          </c:val>
          <c:smooth val="0"/>
          <c:extLst xmlns:c16r2="http://schemas.microsoft.com/office/drawing/2015/06/chart">
            <c:ext xmlns:c16="http://schemas.microsoft.com/office/drawing/2014/chart" uri="{C3380CC4-5D6E-409C-BE32-E72D297353CC}">
              <c16:uniqueId val="{00000004-59C8-6343-AF11-9B534375D651}"/>
            </c:ext>
          </c:extLst>
        </c:ser>
        <c:ser>
          <c:idx val="3"/>
          <c:order val="5"/>
          <c:tx>
            <c:strRef>
              <c:f>DataFig3!$Y$2</c:f>
              <c:strCache>
                <c:ptCount val="1"/>
                <c:pt idx="0">
                  <c:v>SCF top 1%</c:v>
                </c:pt>
              </c:strCache>
            </c:strRef>
          </c:tx>
          <c:spPr>
            <a:ln w="38100">
              <a:solidFill>
                <a:srgbClr val="FF0000"/>
              </a:solidFill>
              <a:prstDash val="dash"/>
            </a:ln>
            <a:effectLst/>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DataFig3!$Y$8:$Y$24</c:f>
              <c:numCache>
                <c:formatCode>0.00%</c:formatCode>
                <c:ptCount val="17"/>
                <c:pt idx="1">
                  <c:v>0.0417</c:v>
                </c:pt>
                <c:pt idx="4">
                  <c:v>0.0269</c:v>
                </c:pt>
                <c:pt idx="7">
                  <c:v>0.0358</c:v>
                </c:pt>
                <c:pt idx="10">
                  <c:v>0.0232</c:v>
                </c:pt>
                <c:pt idx="13">
                  <c:v>0.0191</c:v>
                </c:pt>
                <c:pt idx="16">
                  <c:v>0.0167</c:v>
                </c:pt>
              </c:numCache>
            </c:numRef>
          </c:val>
          <c:smooth val="0"/>
          <c:extLst xmlns:c16r2="http://schemas.microsoft.com/office/drawing/2015/06/chart">
            <c:ext xmlns:c16="http://schemas.microsoft.com/office/drawing/2014/chart" uri="{C3380CC4-5D6E-409C-BE32-E72D297353CC}">
              <c16:uniqueId val="{00000005-59C8-6343-AF11-9B534375D651}"/>
            </c:ext>
          </c:extLst>
        </c:ser>
        <c:dLbls>
          <c:showLegendKey val="0"/>
          <c:showVal val="0"/>
          <c:showCatName val="0"/>
          <c:showSerName val="0"/>
          <c:showPercent val="0"/>
          <c:showBubbleSize val="0"/>
        </c:dLbls>
        <c:marker val="1"/>
        <c:smooth val="0"/>
        <c:axId val="-2115639512"/>
        <c:axId val="-2115649112"/>
      </c:lineChart>
      <c:catAx>
        <c:axId val="-2115639512"/>
        <c:scaling>
          <c:orientation val="minMax"/>
        </c:scaling>
        <c:delete val="0"/>
        <c:axPos val="b"/>
        <c:numFmt formatCode="General" sourceLinked="1"/>
        <c:majorTickMark val="out"/>
        <c:minorTickMark val="none"/>
        <c:tickLblPos val="nextTo"/>
        <c:crossAx val="-2115649112"/>
        <c:crosses val="autoZero"/>
        <c:auto val="1"/>
        <c:lblAlgn val="ctr"/>
        <c:lblOffset val="100"/>
        <c:tickLblSkip val="3"/>
        <c:tickMarkSkip val="3"/>
        <c:noMultiLvlLbl val="0"/>
      </c:catAx>
      <c:valAx>
        <c:axId val="-2115649112"/>
        <c:scaling>
          <c:orientation val="minMax"/>
          <c:max val="0.08"/>
        </c:scaling>
        <c:delete val="0"/>
        <c:axPos val="l"/>
        <c:majorGridlines>
          <c:spPr>
            <a:ln>
              <a:solidFill>
                <a:schemeClr val="bg1">
                  <a:lumMod val="75000"/>
                </a:schemeClr>
              </a:solidFill>
              <a:prstDash val="sysDash"/>
            </a:ln>
          </c:spPr>
        </c:majorGridlines>
        <c:numFmt formatCode="0%" sourceLinked="0"/>
        <c:majorTickMark val="none"/>
        <c:minorTickMark val="none"/>
        <c:tickLblPos val="nextTo"/>
        <c:crossAx val="-2115639512"/>
        <c:crosses val="autoZero"/>
        <c:crossBetween val="midCat"/>
      </c:valAx>
      <c:spPr>
        <a:noFill/>
        <a:ln w="25400">
          <a:noFill/>
        </a:ln>
      </c:spPr>
    </c:plotArea>
    <c:legend>
      <c:legendPos val="r"/>
      <c:layout>
        <c:manualLayout>
          <c:xMode val="edge"/>
          <c:yMode val="edge"/>
          <c:x val="0.156422229491343"/>
          <c:y val="0.0730784142178306"/>
          <c:w val="0.842094090983434"/>
          <c:h val="0.156780402449694"/>
        </c:manualLayout>
      </c:layout>
      <c:overlay val="0"/>
      <c:txPr>
        <a:bodyPr/>
        <a:lstStyle/>
        <a:p>
          <a:pPr>
            <a:defRPr sz="1600"/>
          </a:pPr>
          <a:endParaRPr lang="en-US"/>
        </a:p>
      </c:txPr>
    </c:legend>
    <c:plotVisOnly val="1"/>
    <c:dispBlanksAs val="span"/>
    <c:showDLblsOverMax val="0"/>
  </c:chart>
  <c:spPr>
    <a:ln>
      <a:noFill/>
    </a:ln>
  </c:spPr>
  <c:txPr>
    <a:bodyPr/>
    <a:lstStyle/>
    <a:p>
      <a:pPr>
        <a:defRPr sz="1600">
          <a:latin typeface="Arial"/>
          <a:cs typeface="Arial"/>
        </a:defRPr>
      </a:pPr>
      <a:endParaRPr lang="en-US"/>
    </a:p>
  </c:txPr>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a:t>Rate of return on fixed-income</a:t>
            </a:r>
            <a:r>
              <a:rPr lang="fr-FR" baseline="0"/>
              <a:t> claims</a:t>
            </a:r>
            <a:endParaRPr lang="fr-FR"/>
          </a:p>
        </c:rich>
      </c:tx>
      <c:layout>
        <c:manualLayout>
          <c:xMode val="edge"/>
          <c:yMode val="edge"/>
          <c:x val="0.248490988626422"/>
          <c:y val="0.0"/>
        </c:manualLayout>
      </c:layout>
      <c:overlay val="0"/>
    </c:title>
    <c:autoTitleDeleted val="0"/>
    <c:plotArea>
      <c:layout>
        <c:manualLayout>
          <c:layoutTarget val="inner"/>
          <c:xMode val="edge"/>
          <c:yMode val="edge"/>
          <c:x val="0.0576096821230679"/>
          <c:y val="0.0688653869246736"/>
          <c:w val="0.904172761738116"/>
          <c:h val="0.850022301133927"/>
        </c:manualLayout>
      </c:layout>
      <c:lineChart>
        <c:grouping val="standard"/>
        <c:varyColors val="0"/>
        <c:ser>
          <c:idx val="8"/>
          <c:order val="0"/>
          <c:tx>
            <c:strRef>
              <c:f>DataFig3!$S$2</c:f>
              <c:strCache>
                <c:ptCount val="1"/>
                <c:pt idx="0">
                  <c:v>Saez-Zucman aggregate </c:v>
                </c:pt>
              </c:strCache>
            </c:strRef>
          </c:tx>
          <c:spPr>
            <a:ln>
              <a:solidFill>
                <a:schemeClr val="tx1"/>
              </a:solidFill>
            </a:ln>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DataFig3!$S$8:$S$24</c:f>
              <c:numCache>
                <c:formatCode>0.0%</c:formatCode>
                <c:ptCount val="17"/>
                <c:pt idx="0">
                  <c:v>0.0424321001228467</c:v>
                </c:pt>
                <c:pt idx="1">
                  <c:v>0.0412796025614553</c:v>
                </c:pt>
                <c:pt idx="2">
                  <c:v>0.0310394787897098</c:v>
                </c:pt>
                <c:pt idx="3">
                  <c:v>0.0249419934136641</c:v>
                </c:pt>
                <c:pt idx="4">
                  <c:v>0.0209358887778491</c:v>
                </c:pt>
                <c:pt idx="5">
                  <c:v>0.0231523971090425</c:v>
                </c:pt>
                <c:pt idx="6">
                  <c:v>0.0291997524990148</c:v>
                </c:pt>
                <c:pt idx="7">
                  <c:v>0.0317777076301698</c:v>
                </c:pt>
                <c:pt idx="8">
                  <c:v>0.0238094739661867</c:v>
                </c:pt>
                <c:pt idx="9">
                  <c:v>0.0172517587104657</c:v>
                </c:pt>
                <c:pt idx="10">
                  <c:v>0.0142347218261477</c:v>
                </c:pt>
                <c:pt idx="11">
                  <c:v>0.0121834203489999</c:v>
                </c:pt>
                <c:pt idx="12">
                  <c:v>0.0111975024876238</c:v>
                </c:pt>
                <c:pt idx="13">
                  <c:v>0.00958791219360099</c:v>
                </c:pt>
                <c:pt idx="14">
                  <c:v>0.00870134511006235</c:v>
                </c:pt>
                <c:pt idx="15">
                  <c:v>0.00850372840390957</c:v>
                </c:pt>
                <c:pt idx="16">
                  <c:v>0.00788827545680433</c:v>
                </c:pt>
              </c:numCache>
            </c:numRef>
          </c:val>
          <c:smooth val="0"/>
          <c:extLst xmlns:c16r2="http://schemas.microsoft.com/office/drawing/2015/06/chart">
            <c:ext xmlns:c16="http://schemas.microsoft.com/office/drawing/2014/chart" uri="{C3380CC4-5D6E-409C-BE32-E72D297353CC}">
              <c16:uniqueId val="{00000000-3A99-484C-83B3-B79FEB953EED}"/>
            </c:ext>
          </c:extLst>
        </c:ser>
        <c:ser>
          <c:idx val="6"/>
          <c:order val="1"/>
          <c:tx>
            <c:strRef>
              <c:f>DataFig3!$Q$2</c:f>
              <c:strCache>
                <c:ptCount val="1"/>
                <c:pt idx="0">
                  <c:v>Estates $10m-20m</c:v>
                </c:pt>
              </c:strCache>
            </c:strRef>
          </c:tx>
          <c:spPr>
            <a:ln w="38100">
              <a:solidFill>
                <a:schemeClr val="tx1"/>
              </a:solidFill>
              <a:prstDash val="dash"/>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DataFig3!$Q$8:$Q$19</c:f>
              <c:numCache>
                <c:formatCode>0.0%</c:formatCode>
                <c:ptCount val="12"/>
                <c:pt idx="0">
                  <c:v>0.03855422</c:v>
                </c:pt>
                <c:pt idx="1">
                  <c:v>0.03597958</c:v>
                </c:pt>
                <c:pt idx="2">
                  <c:v>0.02596222</c:v>
                </c:pt>
                <c:pt idx="3">
                  <c:v>0.02237655</c:v>
                </c:pt>
                <c:pt idx="4">
                  <c:v>0.01995484</c:v>
                </c:pt>
                <c:pt idx="5">
                  <c:v>0.02504001</c:v>
                </c:pt>
                <c:pt idx="6">
                  <c:v>0.03085704</c:v>
                </c:pt>
                <c:pt idx="7">
                  <c:v>0.03130605</c:v>
                </c:pt>
                <c:pt idx="8">
                  <c:v>0.0250813</c:v>
                </c:pt>
                <c:pt idx="9">
                  <c:v>0.01553513</c:v>
                </c:pt>
                <c:pt idx="10">
                  <c:v>0.01659973</c:v>
                </c:pt>
                <c:pt idx="11">
                  <c:v>0.01517708</c:v>
                </c:pt>
              </c:numCache>
            </c:numRef>
          </c:val>
          <c:smooth val="0"/>
          <c:extLst xmlns:c16r2="http://schemas.microsoft.com/office/drawing/2015/06/chart">
            <c:ext xmlns:c16="http://schemas.microsoft.com/office/drawing/2014/chart" uri="{C3380CC4-5D6E-409C-BE32-E72D297353CC}">
              <c16:uniqueId val="{00000002-3A99-484C-83B3-B79FEB953EED}"/>
            </c:ext>
          </c:extLst>
        </c:ser>
        <c:ser>
          <c:idx val="7"/>
          <c:order val="2"/>
          <c:tx>
            <c:strRef>
              <c:f>DataFig3!$R$2</c:f>
              <c:strCache>
                <c:ptCount val="1"/>
                <c:pt idx="0">
                  <c:v>Estates $20m+</c:v>
                </c:pt>
              </c:strCache>
            </c:strRef>
          </c:tx>
          <c:spPr>
            <a:ln w="38100">
              <a:solidFill>
                <a:schemeClr val="tx1"/>
              </a:solidFill>
              <a:prstDash val="sysDot"/>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DataFig3!$R$8:$R$19</c:f>
              <c:numCache>
                <c:formatCode>0.0%</c:formatCode>
                <c:ptCount val="12"/>
                <c:pt idx="0">
                  <c:v>0.04340703</c:v>
                </c:pt>
                <c:pt idx="1">
                  <c:v>0.04311114</c:v>
                </c:pt>
                <c:pt idx="2">
                  <c:v>0.03405599</c:v>
                </c:pt>
                <c:pt idx="3">
                  <c:v>0.0351308</c:v>
                </c:pt>
                <c:pt idx="4">
                  <c:v>0.02487141</c:v>
                </c:pt>
                <c:pt idx="5">
                  <c:v>0.0321413</c:v>
                </c:pt>
                <c:pt idx="6">
                  <c:v>0.03460824</c:v>
                </c:pt>
                <c:pt idx="7">
                  <c:v>0.03550661</c:v>
                </c:pt>
                <c:pt idx="8">
                  <c:v>0.03836996</c:v>
                </c:pt>
                <c:pt idx="9">
                  <c:v>0.02603705</c:v>
                </c:pt>
                <c:pt idx="10">
                  <c:v>0.02172475</c:v>
                </c:pt>
                <c:pt idx="11">
                  <c:v>0.01883822</c:v>
                </c:pt>
              </c:numCache>
            </c:numRef>
          </c:val>
          <c:smooth val="0"/>
          <c:extLst xmlns:c16r2="http://schemas.microsoft.com/office/drawing/2015/06/chart">
            <c:ext xmlns:c16="http://schemas.microsoft.com/office/drawing/2014/chart" uri="{C3380CC4-5D6E-409C-BE32-E72D297353CC}">
              <c16:uniqueId val="{00000003-3A99-484C-83B3-B79FEB953EED}"/>
            </c:ext>
          </c:extLst>
        </c:ser>
        <c:ser>
          <c:idx val="5"/>
          <c:order val="3"/>
          <c:tx>
            <c:strRef>
              <c:f>DataFig3!$X$2</c:f>
              <c:strCache>
                <c:ptCount val="1"/>
                <c:pt idx="0">
                  <c:v>SCF all</c:v>
                </c:pt>
              </c:strCache>
            </c:strRef>
          </c:tx>
          <c:spPr>
            <a:ln w="38100">
              <a:solidFill>
                <a:srgbClr val="FF0000"/>
              </a:solidFill>
              <a:prstDash val="solid"/>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DataFig3!$X$8:$X$24</c:f>
              <c:numCache>
                <c:formatCode>0.00%</c:formatCode>
                <c:ptCount val="17"/>
                <c:pt idx="1">
                  <c:v>0.0375</c:v>
                </c:pt>
                <c:pt idx="4">
                  <c:v>0.0221</c:v>
                </c:pt>
                <c:pt idx="7">
                  <c:v>0.0257</c:v>
                </c:pt>
                <c:pt idx="10">
                  <c:v>0.0199</c:v>
                </c:pt>
                <c:pt idx="13">
                  <c:v>0.0137</c:v>
                </c:pt>
                <c:pt idx="16">
                  <c:v>0.0111</c:v>
                </c:pt>
              </c:numCache>
            </c:numRef>
          </c:val>
          <c:smooth val="0"/>
          <c:extLst xmlns:c16r2="http://schemas.microsoft.com/office/drawing/2015/06/chart">
            <c:ext xmlns:c16="http://schemas.microsoft.com/office/drawing/2014/chart" uri="{C3380CC4-5D6E-409C-BE32-E72D297353CC}">
              <c16:uniqueId val="{00000004-3A99-484C-83B3-B79FEB953EED}"/>
            </c:ext>
          </c:extLst>
        </c:ser>
        <c:ser>
          <c:idx val="3"/>
          <c:order val="4"/>
          <c:tx>
            <c:strRef>
              <c:f>DataFig3!$Y$2</c:f>
              <c:strCache>
                <c:ptCount val="1"/>
                <c:pt idx="0">
                  <c:v>SCF top 1%</c:v>
                </c:pt>
              </c:strCache>
            </c:strRef>
          </c:tx>
          <c:spPr>
            <a:ln w="38100">
              <a:solidFill>
                <a:srgbClr val="FF0000"/>
              </a:solidFill>
              <a:prstDash val="dash"/>
            </a:ln>
            <a:effectLst/>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DataFig3!$Y$8:$Y$24</c:f>
              <c:numCache>
                <c:formatCode>0.00%</c:formatCode>
                <c:ptCount val="17"/>
                <c:pt idx="1">
                  <c:v>0.0417</c:v>
                </c:pt>
                <c:pt idx="4">
                  <c:v>0.0269</c:v>
                </c:pt>
                <c:pt idx="7">
                  <c:v>0.0358</c:v>
                </c:pt>
                <c:pt idx="10">
                  <c:v>0.0232</c:v>
                </c:pt>
                <c:pt idx="13">
                  <c:v>0.0191</c:v>
                </c:pt>
                <c:pt idx="16">
                  <c:v>0.0167</c:v>
                </c:pt>
              </c:numCache>
            </c:numRef>
          </c:val>
          <c:smooth val="0"/>
          <c:extLst xmlns:c16r2="http://schemas.microsoft.com/office/drawing/2015/06/chart">
            <c:ext xmlns:c16="http://schemas.microsoft.com/office/drawing/2014/chart" uri="{C3380CC4-5D6E-409C-BE32-E72D297353CC}">
              <c16:uniqueId val="{00000005-3A99-484C-83B3-B79FEB953EED}"/>
            </c:ext>
          </c:extLst>
        </c:ser>
        <c:ser>
          <c:idx val="4"/>
          <c:order val="5"/>
          <c:tx>
            <c:strRef>
              <c:f>DataFig3!$Z$2</c:f>
              <c:strCache>
                <c:ptCount val="1"/>
                <c:pt idx="0">
                  <c:v>SCF top 0.1%</c:v>
                </c:pt>
              </c:strCache>
            </c:strRef>
          </c:tx>
          <c:spPr>
            <a:ln w="38100">
              <a:solidFill>
                <a:srgbClr val="FF0000"/>
              </a:solidFill>
              <a:prstDash val="sysDot"/>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DataFig3!$Z$8:$Z$24</c:f>
              <c:numCache>
                <c:formatCode>0.00%</c:formatCode>
                <c:ptCount val="17"/>
                <c:pt idx="1">
                  <c:v>0.0286</c:v>
                </c:pt>
                <c:pt idx="4">
                  <c:v>0.0275</c:v>
                </c:pt>
                <c:pt idx="7">
                  <c:v>0.0313</c:v>
                </c:pt>
                <c:pt idx="10">
                  <c:v>0.0257</c:v>
                </c:pt>
                <c:pt idx="13">
                  <c:v>0.0207</c:v>
                </c:pt>
                <c:pt idx="16">
                  <c:v>0.025</c:v>
                </c:pt>
              </c:numCache>
            </c:numRef>
          </c:val>
          <c:smooth val="0"/>
          <c:extLst xmlns:c16r2="http://schemas.microsoft.com/office/drawing/2015/06/chart">
            <c:ext xmlns:c16="http://schemas.microsoft.com/office/drawing/2014/chart" uri="{C3380CC4-5D6E-409C-BE32-E72D297353CC}">
              <c16:uniqueId val="{00000006-3A99-484C-83B3-B79FEB953EED}"/>
            </c:ext>
          </c:extLst>
        </c:ser>
        <c:dLbls>
          <c:showLegendKey val="0"/>
          <c:showVal val="0"/>
          <c:showCatName val="0"/>
          <c:showSerName val="0"/>
          <c:showPercent val="0"/>
          <c:showBubbleSize val="0"/>
        </c:dLbls>
        <c:marker val="1"/>
        <c:smooth val="0"/>
        <c:axId val="-2115833384"/>
        <c:axId val="-2115838728"/>
      </c:lineChart>
      <c:catAx>
        <c:axId val="-2115833384"/>
        <c:scaling>
          <c:orientation val="minMax"/>
        </c:scaling>
        <c:delete val="0"/>
        <c:axPos val="b"/>
        <c:numFmt formatCode="General" sourceLinked="1"/>
        <c:majorTickMark val="out"/>
        <c:minorTickMark val="none"/>
        <c:tickLblPos val="nextTo"/>
        <c:crossAx val="-2115838728"/>
        <c:crosses val="autoZero"/>
        <c:auto val="1"/>
        <c:lblAlgn val="ctr"/>
        <c:lblOffset val="100"/>
        <c:tickLblSkip val="3"/>
        <c:tickMarkSkip val="3"/>
        <c:noMultiLvlLbl val="0"/>
      </c:catAx>
      <c:valAx>
        <c:axId val="-2115838728"/>
        <c:scaling>
          <c:orientation val="minMax"/>
          <c:max val="0.05"/>
        </c:scaling>
        <c:delete val="0"/>
        <c:axPos val="l"/>
        <c:majorGridlines>
          <c:spPr>
            <a:ln>
              <a:solidFill>
                <a:schemeClr val="bg1">
                  <a:lumMod val="75000"/>
                </a:schemeClr>
              </a:solidFill>
              <a:prstDash val="sysDash"/>
            </a:ln>
          </c:spPr>
        </c:majorGridlines>
        <c:numFmt formatCode="0%" sourceLinked="0"/>
        <c:majorTickMark val="none"/>
        <c:minorTickMark val="none"/>
        <c:tickLblPos val="nextTo"/>
        <c:crossAx val="-2115833384"/>
        <c:crosses val="autoZero"/>
        <c:crossBetween val="midCat"/>
      </c:valAx>
      <c:spPr>
        <a:noFill/>
        <a:ln w="25400">
          <a:noFill/>
        </a:ln>
      </c:spPr>
    </c:plotArea>
    <c:legend>
      <c:legendPos val="r"/>
      <c:layout>
        <c:manualLayout>
          <c:xMode val="edge"/>
          <c:yMode val="edge"/>
          <c:x val="0.224471507728201"/>
          <c:y val="0.0817930111677217"/>
          <c:w val="0.699560104986876"/>
          <c:h val="0.160868886487228"/>
        </c:manualLayout>
      </c:layout>
      <c:overlay val="0"/>
      <c:txPr>
        <a:bodyPr/>
        <a:lstStyle/>
        <a:p>
          <a:pPr>
            <a:defRPr sz="1600"/>
          </a:pPr>
          <a:endParaRPr lang="en-US"/>
        </a:p>
      </c:txPr>
    </c:legend>
    <c:plotVisOnly val="1"/>
    <c:dispBlanksAs val="span"/>
    <c:showDLblsOverMax val="0"/>
  </c:chart>
  <c:spPr>
    <a:ln>
      <a:noFill/>
    </a:ln>
  </c:spPr>
  <c:txPr>
    <a:bodyPr/>
    <a:lstStyle/>
    <a:p>
      <a:pPr>
        <a:defRPr sz="1600">
          <a:latin typeface="Arial"/>
          <a:cs typeface="Arial"/>
        </a:defRPr>
      </a:pPr>
      <a:endParaRPr lang="en-US"/>
    </a:p>
  </c:txPr>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a:t>Rates of returns on fixed-income claims</a:t>
            </a:r>
          </a:p>
        </c:rich>
      </c:tx>
      <c:layout>
        <c:manualLayout>
          <c:xMode val="edge"/>
          <c:yMode val="edge"/>
          <c:x val="0.224856538704175"/>
          <c:y val="0.0"/>
        </c:manualLayout>
      </c:layout>
      <c:overlay val="0"/>
    </c:title>
    <c:autoTitleDeleted val="0"/>
    <c:plotArea>
      <c:layout>
        <c:manualLayout>
          <c:layoutTarget val="inner"/>
          <c:xMode val="edge"/>
          <c:yMode val="edge"/>
          <c:x val="0.0576096821230679"/>
          <c:y val="0.0797586331120374"/>
          <c:w val="0.904030584826748"/>
          <c:h val="0.823878510284254"/>
        </c:manualLayout>
      </c:layout>
      <c:lineChart>
        <c:grouping val="standard"/>
        <c:varyColors val="0"/>
        <c:ser>
          <c:idx val="8"/>
          <c:order val="0"/>
          <c:tx>
            <c:strRef>
              <c:f>DataFig3!$S$2</c:f>
              <c:strCache>
                <c:ptCount val="1"/>
                <c:pt idx="0">
                  <c:v>Saez-Zucman aggregate </c:v>
                </c:pt>
              </c:strCache>
            </c:strRef>
          </c:tx>
          <c:spPr>
            <a:ln>
              <a:solidFill>
                <a:schemeClr val="tx1"/>
              </a:solidFill>
            </a:ln>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DataFig3!$S$8:$S$24</c:f>
              <c:numCache>
                <c:formatCode>0.0%</c:formatCode>
                <c:ptCount val="17"/>
                <c:pt idx="0">
                  <c:v>0.0424321001228467</c:v>
                </c:pt>
                <c:pt idx="1">
                  <c:v>0.0412796025614553</c:v>
                </c:pt>
                <c:pt idx="2">
                  <c:v>0.0310394787897098</c:v>
                </c:pt>
                <c:pt idx="3">
                  <c:v>0.0249419934136641</c:v>
                </c:pt>
                <c:pt idx="4">
                  <c:v>0.0209358887778491</c:v>
                </c:pt>
                <c:pt idx="5">
                  <c:v>0.0231523971090425</c:v>
                </c:pt>
                <c:pt idx="6">
                  <c:v>0.0291997524990148</c:v>
                </c:pt>
                <c:pt idx="7">
                  <c:v>0.0317777076301698</c:v>
                </c:pt>
                <c:pt idx="8">
                  <c:v>0.0238094739661867</c:v>
                </c:pt>
                <c:pt idx="9">
                  <c:v>0.0172517587104657</c:v>
                </c:pt>
                <c:pt idx="10">
                  <c:v>0.0142347218261477</c:v>
                </c:pt>
                <c:pt idx="11">
                  <c:v>0.0121834203489999</c:v>
                </c:pt>
                <c:pt idx="12">
                  <c:v>0.0111975024876238</c:v>
                </c:pt>
                <c:pt idx="13">
                  <c:v>0.00958791219360099</c:v>
                </c:pt>
                <c:pt idx="14">
                  <c:v>0.00870134511006235</c:v>
                </c:pt>
                <c:pt idx="15">
                  <c:v>0.00850372840390957</c:v>
                </c:pt>
                <c:pt idx="16">
                  <c:v>0.00788827545680433</c:v>
                </c:pt>
              </c:numCache>
            </c:numRef>
          </c:val>
          <c:smooth val="0"/>
          <c:extLst xmlns:c16r2="http://schemas.microsoft.com/office/drawing/2015/06/chart">
            <c:ext xmlns:c16="http://schemas.microsoft.com/office/drawing/2014/chart" uri="{C3380CC4-5D6E-409C-BE32-E72D297353CC}">
              <c16:uniqueId val="{00000000-59C8-6343-AF11-9B534375D651}"/>
            </c:ext>
          </c:extLst>
        </c:ser>
        <c:ser>
          <c:idx val="0"/>
          <c:order val="1"/>
          <c:tx>
            <c:strRef>
              <c:f>DataFig3!$V$2</c:f>
              <c:strCache>
                <c:ptCount val="1"/>
                <c:pt idx="0">
                  <c:v>Moody AAA</c:v>
                </c:pt>
              </c:strCache>
            </c:strRef>
          </c:tx>
          <c:spPr>
            <a:ln>
              <a:solidFill>
                <a:srgbClr val="3366FF"/>
              </a:solidFill>
            </a:ln>
          </c:spPr>
          <c:marker>
            <c:spPr>
              <a:solidFill>
                <a:srgbClr val="3366FF"/>
              </a:solidFill>
              <a:ln>
                <a:solidFill>
                  <a:srgbClr val="3366FF"/>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DataFig3!$V$8:$V$24</c:f>
              <c:numCache>
                <c:formatCode>0.00%</c:formatCode>
                <c:ptCount val="17"/>
                <c:pt idx="0">
                  <c:v>0.076225</c:v>
                </c:pt>
                <c:pt idx="1">
                  <c:v>0.070825</c:v>
                </c:pt>
                <c:pt idx="2">
                  <c:v>0.0649166666666667</c:v>
                </c:pt>
                <c:pt idx="3">
                  <c:v>0.0566666666666667</c:v>
                </c:pt>
                <c:pt idx="4">
                  <c:v>0.0562833333333333</c:v>
                </c:pt>
                <c:pt idx="5">
                  <c:v>0.05235</c:v>
                </c:pt>
                <c:pt idx="6">
                  <c:v>0.055875</c:v>
                </c:pt>
                <c:pt idx="7">
                  <c:v>0.0555583333333333</c:v>
                </c:pt>
                <c:pt idx="8">
                  <c:v>0.0563166666666667</c:v>
                </c:pt>
                <c:pt idx="9">
                  <c:v>0.0531333333333333</c:v>
                </c:pt>
                <c:pt idx="10">
                  <c:v>0.0494333333333333</c:v>
                </c:pt>
                <c:pt idx="11">
                  <c:v>0.0463916666666667</c:v>
                </c:pt>
                <c:pt idx="12">
                  <c:v>0.0367333333333333</c:v>
                </c:pt>
                <c:pt idx="13">
                  <c:v>0.04235</c:v>
                </c:pt>
                <c:pt idx="14">
                  <c:v>0.041625</c:v>
                </c:pt>
                <c:pt idx="15">
                  <c:v>0.0388666666666667</c:v>
                </c:pt>
                <c:pt idx="16">
                  <c:v>0.0366583333333333</c:v>
                </c:pt>
              </c:numCache>
            </c:numRef>
          </c:val>
          <c:smooth val="0"/>
          <c:extLst xmlns:c16r2="http://schemas.microsoft.com/office/drawing/2015/06/chart">
            <c:ext xmlns:c16="http://schemas.microsoft.com/office/drawing/2014/chart" uri="{C3380CC4-5D6E-409C-BE32-E72D297353CC}">
              <c16:uniqueId val="{00000001-59C8-6343-AF11-9B534375D651}"/>
            </c:ext>
          </c:extLst>
        </c:ser>
        <c:ser>
          <c:idx val="6"/>
          <c:order val="2"/>
          <c:tx>
            <c:strRef>
              <c:f>DataFig3!$Q$2</c:f>
              <c:strCache>
                <c:ptCount val="1"/>
                <c:pt idx="0">
                  <c:v>Estates $10m-20m</c:v>
                </c:pt>
              </c:strCache>
            </c:strRef>
          </c:tx>
          <c:spPr>
            <a:ln w="38100">
              <a:solidFill>
                <a:schemeClr val="tx1"/>
              </a:solidFill>
              <a:prstDash val="dash"/>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DataFig3!$Q$8:$Q$24</c:f>
              <c:numCache>
                <c:formatCode>0.0%</c:formatCode>
                <c:ptCount val="17"/>
                <c:pt idx="0">
                  <c:v>0.03855422</c:v>
                </c:pt>
                <c:pt idx="1">
                  <c:v>0.03597958</c:v>
                </c:pt>
                <c:pt idx="2">
                  <c:v>0.02596222</c:v>
                </c:pt>
                <c:pt idx="3">
                  <c:v>0.02237655</c:v>
                </c:pt>
                <c:pt idx="4">
                  <c:v>0.01995484</c:v>
                </c:pt>
                <c:pt idx="5">
                  <c:v>0.02504001</c:v>
                </c:pt>
                <c:pt idx="6">
                  <c:v>0.03085704</c:v>
                </c:pt>
                <c:pt idx="7">
                  <c:v>0.03130605</c:v>
                </c:pt>
                <c:pt idx="8">
                  <c:v>0.0250813</c:v>
                </c:pt>
                <c:pt idx="9">
                  <c:v>0.01553513</c:v>
                </c:pt>
                <c:pt idx="10">
                  <c:v>0.01659973</c:v>
                </c:pt>
                <c:pt idx="11">
                  <c:v>0.01517708</c:v>
                </c:pt>
              </c:numCache>
            </c:numRef>
          </c:val>
          <c:smooth val="0"/>
          <c:extLst xmlns:c16r2="http://schemas.microsoft.com/office/drawing/2015/06/chart">
            <c:ext xmlns:c16="http://schemas.microsoft.com/office/drawing/2014/chart" uri="{C3380CC4-5D6E-409C-BE32-E72D297353CC}">
              <c16:uniqueId val="{00000002-59C8-6343-AF11-9B534375D651}"/>
            </c:ext>
          </c:extLst>
        </c:ser>
        <c:ser>
          <c:idx val="7"/>
          <c:order val="3"/>
          <c:tx>
            <c:strRef>
              <c:f>DataFig3!$R$2</c:f>
              <c:strCache>
                <c:ptCount val="1"/>
                <c:pt idx="0">
                  <c:v>Estates $20m+</c:v>
                </c:pt>
              </c:strCache>
            </c:strRef>
          </c:tx>
          <c:spPr>
            <a:ln w="38100">
              <a:solidFill>
                <a:schemeClr val="tx1"/>
              </a:solidFill>
              <a:prstDash val="sysDot"/>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DataFig3!$R$8:$R$19</c:f>
              <c:numCache>
                <c:formatCode>0.0%</c:formatCode>
                <c:ptCount val="12"/>
                <c:pt idx="0">
                  <c:v>0.04340703</c:v>
                </c:pt>
                <c:pt idx="1">
                  <c:v>0.04311114</c:v>
                </c:pt>
                <c:pt idx="2">
                  <c:v>0.03405599</c:v>
                </c:pt>
                <c:pt idx="3">
                  <c:v>0.0351308</c:v>
                </c:pt>
                <c:pt idx="4">
                  <c:v>0.02487141</c:v>
                </c:pt>
                <c:pt idx="5">
                  <c:v>0.0321413</c:v>
                </c:pt>
                <c:pt idx="6">
                  <c:v>0.03460824</c:v>
                </c:pt>
                <c:pt idx="7">
                  <c:v>0.03550661</c:v>
                </c:pt>
                <c:pt idx="8">
                  <c:v>0.03836996</c:v>
                </c:pt>
                <c:pt idx="9">
                  <c:v>0.02603705</c:v>
                </c:pt>
                <c:pt idx="10">
                  <c:v>0.02172475</c:v>
                </c:pt>
                <c:pt idx="11">
                  <c:v>0.01883822</c:v>
                </c:pt>
              </c:numCache>
            </c:numRef>
          </c:val>
          <c:smooth val="0"/>
          <c:extLst xmlns:c16r2="http://schemas.microsoft.com/office/drawing/2015/06/chart">
            <c:ext xmlns:c16="http://schemas.microsoft.com/office/drawing/2014/chart" uri="{C3380CC4-5D6E-409C-BE32-E72D297353CC}">
              <c16:uniqueId val="{00000003-59C8-6343-AF11-9B534375D651}"/>
            </c:ext>
          </c:extLst>
        </c:ser>
        <c:ser>
          <c:idx val="5"/>
          <c:order val="4"/>
          <c:tx>
            <c:strRef>
              <c:f>DataFig3!$X$2</c:f>
              <c:strCache>
                <c:ptCount val="1"/>
                <c:pt idx="0">
                  <c:v>SCF all</c:v>
                </c:pt>
              </c:strCache>
            </c:strRef>
          </c:tx>
          <c:spPr>
            <a:ln w="38100">
              <a:solidFill>
                <a:srgbClr val="FF0000"/>
              </a:solidFill>
              <a:prstDash val="solid"/>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DataFig3!$X$8:$X$24</c:f>
              <c:numCache>
                <c:formatCode>0.00%</c:formatCode>
                <c:ptCount val="17"/>
                <c:pt idx="1">
                  <c:v>0.0375</c:v>
                </c:pt>
                <c:pt idx="4">
                  <c:v>0.0221</c:v>
                </c:pt>
                <c:pt idx="7">
                  <c:v>0.0257</c:v>
                </c:pt>
                <c:pt idx="10">
                  <c:v>0.0199</c:v>
                </c:pt>
                <c:pt idx="13">
                  <c:v>0.0137</c:v>
                </c:pt>
                <c:pt idx="16">
                  <c:v>0.0111</c:v>
                </c:pt>
              </c:numCache>
            </c:numRef>
          </c:val>
          <c:smooth val="0"/>
          <c:extLst xmlns:c16r2="http://schemas.microsoft.com/office/drawing/2015/06/chart">
            <c:ext xmlns:c16="http://schemas.microsoft.com/office/drawing/2014/chart" uri="{C3380CC4-5D6E-409C-BE32-E72D297353CC}">
              <c16:uniqueId val="{00000004-59C8-6343-AF11-9B534375D651}"/>
            </c:ext>
          </c:extLst>
        </c:ser>
        <c:ser>
          <c:idx val="3"/>
          <c:order val="5"/>
          <c:tx>
            <c:strRef>
              <c:f>DataFig3!$Y$2</c:f>
              <c:strCache>
                <c:ptCount val="1"/>
                <c:pt idx="0">
                  <c:v>SCF top 1%</c:v>
                </c:pt>
              </c:strCache>
            </c:strRef>
          </c:tx>
          <c:spPr>
            <a:ln w="38100">
              <a:solidFill>
                <a:srgbClr val="FF0000"/>
              </a:solidFill>
              <a:prstDash val="dash"/>
            </a:ln>
            <a:effectLst/>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DataFig3!$Y$8:$Y$24</c:f>
              <c:numCache>
                <c:formatCode>0.00%</c:formatCode>
                <c:ptCount val="17"/>
                <c:pt idx="1">
                  <c:v>0.0417</c:v>
                </c:pt>
                <c:pt idx="4">
                  <c:v>0.0269</c:v>
                </c:pt>
                <c:pt idx="7">
                  <c:v>0.0358</c:v>
                </c:pt>
                <c:pt idx="10">
                  <c:v>0.0232</c:v>
                </c:pt>
                <c:pt idx="13">
                  <c:v>0.0191</c:v>
                </c:pt>
                <c:pt idx="16">
                  <c:v>0.0167</c:v>
                </c:pt>
              </c:numCache>
            </c:numRef>
          </c:val>
          <c:smooth val="0"/>
          <c:extLst xmlns:c16r2="http://schemas.microsoft.com/office/drawing/2015/06/chart">
            <c:ext xmlns:c16="http://schemas.microsoft.com/office/drawing/2014/chart" uri="{C3380CC4-5D6E-409C-BE32-E72D297353CC}">
              <c16:uniqueId val="{00000005-59C8-6343-AF11-9B534375D651}"/>
            </c:ext>
          </c:extLst>
        </c:ser>
        <c:ser>
          <c:idx val="4"/>
          <c:order val="6"/>
          <c:tx>
            <c:strRef>
              <c:f>DataFig3!$Z$2</c:f>
              <c:strCache>
                <c:ptCount val="1"/>
                <c:pt idx="0">
                  <c:v>SCF top 0.1%</c:v>
                </c:pt>
              </c:strCache>
            </c:strRef>
          </c:tx>
          <c:spPr>
            <a:ln w="38100">
              <a:solidFill>
                <a:srgbClr val="FF0000"/>
              </a:solidFill>
              <a:prstDash val="sysDot"/>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DataFig3!$Z$8:$Z$24</c:f>
              <c:numCache>
                <c:formatCode>0.00%</c:formatCode>
                <c:ptCount val="17"/>
                <c:pt idx="1">
                  <c:v>0.0286</c:v>
                </c:pt>
                <c:pt idx="4">
                  <c:v>0.0275</c:v>
                </c:pt>
                <c:pt idx="7">
                  <c:v>0.0313</c:v>
                </c:pt>
                <c:pt idx="10">
                  <c:v>0.0257</c:v>
                </c:pt>
                <c:pt idx="13">
                  <c:v>0.0207</c:v>
                </c:pt>
                <c:pt idx="16">
                  <c:v>0.025</c:v>
                </c:pt>
              </c:numCache>
            </c:numRef>
          </c:val>
          <c:smooth val="0"/>
          <c:extLst xmlns:c16r2="http://schemas.microsoft.com/office/drawing/2015/06/chart">
            <c:ext xmlns:c16="http://schemas.microsoft.com/office/drawing/2014/chart" uri="{C3380CC4-5D6E-409C-BE32-E72D297353CC}">
              <c16:uniqueId val="{00000006-59C8-6343-AF11-9B534375D651}"/>
            </c:ext>
          </c:extLst>
        </c:ser>
        <c:ser>
          <c:idx val="1"/>
          <c:order val="7"/>
          <c:tx>
            <c:v>SZZ top 0.1% by wealth</c:v>
          </c:tx>
          <c:marker>
            <c:symbol val="none"/>
          </c:marker>
          <c:val>
            <c:numRef>
              <c:f>DataFig3!$AC$8:$AC$24</c:f>
              <c:numCache>
                <c:formatCode>0.0%</c:formatCode>
                <c:ptCount val="17"/>
                <c:pt idx="0">
                  <c:v>0.07518225</c:v>
                </c:pt>
                <c:pt idx="1">
                  <c:v>0.06998501</c:v>
                </c:pt>
                <c:pt idx="2">
                  <c:v>0.06333813</c:v>
                </c:pt>
                <c:pt idx="3">
                  <c:v>0.05519956</c:v>
                </c:pt>
                <c:pt idx="4">
                  <c:v>0.05429844</c:v>
                </c:pt>
                <c:pt idx="5">
                  <c:v>0.05148091</c:v>
                </c:pt>
                <c:pt idx="6">
                  <c:v>0.05529746</c:v>
                </c:pt>
                <c:pt idx="7">
                  <c:v>0.05508908</c:v>
                </c:pt>
                <c:pt idx="8">
                  <c:v>0.05527744</c:v>
                </c:pt>
                <c:pt idx="9">
                  <c:v>0.05121058</c:v>
                </c:pt>
                <c:pt idx="10">
                  <c:v>0.04729816</c:v>
                </c:pt>
                <c:pt idx="11">
                  <c:v>0.04408057</c:v>
                </c:pt>
                <c:pt idx="12">
                  <c:v>0.03539424</c:v>
                </c:pt>
                <c:pt idx="13">
                  <c:v>0.03982642</c:v>
                </c:pt>
                <c:pt idx="14">
                  <c:v>0.03896806</c:v>
                </c:pt>
                <c:pt idx="15">
                  <c:v>0.03652154</c:v>
                </c:pt>
                <c:pt idx="16">
                  <c:v>0.03441344</c:v>
                </c:pt>
              </c:numCache>
            </c:numRef>
          </c:val>
          <c:smooth val="0"/>
          <c:extLst xmlns:c16r2="http://schemas.microsoft.com/office/drawing/2015/06/chart">
            <c:ext xmlns:c16="http://schemas.microsoft.com/office/drawing/2014/chart" uri="{C3380CC4-5D6E-409C-BE32-E72D297353CC}">
              <c16:uniqueId val="{00000007-59C8-6343-AF11-9B534375D651}"/>
            </c:ext>
          </c:extLst>
        </c:ser>
        <c:dLbls>
          <c:showLegendKey val="0"/>
          <c:showVal val="0"/>
          <c:showCatName val="0"/>
          <c:showSerName val="0"/>
          <c:showPercent val="0"/>
          <c:showBubbleSize val="0"/>
        </c:dLbls>
        <c:marker val="1"/>
        <c:smooth val="0"/>
        <c:axId val="-2115939336"/>
        <c:axId val="-2115947112"/>
      </c:lineChart>
      <c:catAx>
        <c:axId val="-2115939336"/>
        <c:scaling>
          <c:orientation val="minMax"/>
        </c:scaling>
        <c:delete val="0"/>
        <c:axPos val="b"/>
        <c:numFmt formatCode="General" sourceLinked="1"/>
        <c:majorTickMark val="out"/>
        <c:minorTickMark val="none"/>
        <c:tickLblPos val="nextTo"/>
        <c:crossAx val="-2115947112"/>
        <c:crosses val="autoZero"/>
        <c:auto val="1"/>
        <c:lblAlgn val="ctr"/>
        <c:lblOffset val="100"/>
        <c:tickLblSkip val="3"/>
        <c:tickMarkSkip val="3"/>
        <c:noMultiLvlLbl val="0"/>
      </c:catAx>
      <c:valAx>
        <c:axId val="-2115947112"/>
        <c:scaling>
          <c:orientation val="minMax"/>
          <c:max val="0.08"/>
        </c:scaling>
        <c:delete val="0"/>
        <c:axPos val="l"/>
        <c:majorGridlines>
          <c:spPr>
            <a:ln>
              <a:solidFill>
                <a:schemeClr val="bg1">
                  <a:lumMod val="75000"/>
                </a:schemeClr>
              </a:solidFill>
              <a:prstDash val="sysDash"/>
            </a:ln>
          </c:spPr>
        </c:majorGridlines>
        <c:numFmt formatCode="0%" sourceLinked="0"/>
        <c:majorTickMark val="none"/>
        <c:minorTickMark val="none"/>
        <c:tickLblPos val="nextTo"/>
        <c:crossAx val="-2115939336"/>
        <c:crosses val="autoZero"/>
        <c:crossBetween val="midCat"/>
      </c:valAx>
      <c:spPr>
        <a:noFill/>
        <a:ln w="25400">
          <a:noFill/>
        </a:ln>
      </c:spPr>
    </c:plotArea>
    <c:legend>
      <c:legendPos val="r"/>
      <c:layout>
        <c:manualLayout>
          <c:xMode val="edge"/>
          <c:yMode val="edge"/>
          <c:x val="0.156422229491343"/>
          <c:y val="0.0730784142178306"/>
          <c:w val="0.842094090983434"/>
          <c:h val="0.156780402449694"/>
        </c:manualLayout>
      </c:layout>
      <c:overlay val="0"/>
      <c:txPr>
        <a:bodyPr/>
        <a:lstStyle/>
        <a:p>
          <a:pPr>
            <a:defRPr sz="1600"/>
          </a:pPr>
          <a:endParaRPr lang="en-US"/>
        </a:p>
      </c:txPr>
    </c:legend>
    <c:plotVisOnly val="1"/>
    <c:dispBlanksAs val="span"/>
    <c:showDLblsOverMax val="0"/>
  </c:chart>
  <c:spPr>
    <a:ln>
      <a:noFill/>
    </a:ln>
  </c:spPr>
  <c:txPr>
    <a:bodyPr/>
    <a:lstStyle/>
    <a:p>
      <a:pPr>
        <a:defRPr sz="1600">
          <a:latin typeface="Arial"/>
          <a:cs typeface="Arial"/>
        </a:defRPr>
      </a:pPr>
      <a:endParaRPr lang="en-US"/>
    </a:p>
  </c:txPr>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a:t>Male mortality rate advantage</a:t>
            </a:r>
            <a:r>
              <a:rPr lang="en-US" sz="1800" b="1" baseline="0"/>
              <a:t> of top earners (2012-14), Chetty et al.</a:t>
            </a:r>
            <a:endParaRPr lang="en-US" sz="1800" b="1"/>
          </a:p>
        </c:rich>
      </c:tx>
      <c:layout>
        <c:manualLayout>
          <c:xMode val="edge"/>
          <c:yMode val="edge"/>
          <c:x val="0.144715829486831"/>
          <c:y val="0.00452488687782805"/>
        </c:manualLayout>
      </c:layout>
      <c:overlay val="0"/>
    </c:title>
    <c:autoTitleDeleted val="0"/>
    <c:plotArea>
      <c:layout>
        <c:manualLayout>
          <c:layoutTarget val="inner"/>
          <c:xMode val="edge"/>
          <c:yMode val="edge"/>
          <c:x val="0.111763127884876"/>
          <c:y val="0.071719278868422"/>
          <c:w val="0.8633940809123"/>
          <c:h val="0.741176470588235"/>
        </c:manualLayout>
      </c:layout>
      <c:lineChart>
        <c:grouping val="standard"/>
        <c:varyColors val="0"/>
        <c:ser>
          <c:idx val="0"/>
          <c:order val="0"/>
          <c:tx>
            <c:strRef>
              <c:f>DataFig4!$B$21</c:f>
              <c:strCache>
                <c:ptCount val="1"/>
                <c:pt idx="0">
                  <c:v>Kopczuk-Saez</c:v>
                </c:pt>
              </c:strCache>
            </c:strRef>
          </c:tx>
          <c:spPr>
            <a:ln w="19050">
              <a:solidFill>
                <a:srgbClr val="000000"/>
              </a:solidFill>
              <a:prstDash val="solid"/>
            </a:ln>
          </c:spPr>
          <c:marker>
            <c:symbol val="diamond"/>
            <c:size val="10"/>
            <c:spPr>
              <a:solidFill>
                <a:sysClr val="window" lastClr="FFFFFF"/>
              </a:solidFill>
              <a:ln>
                <a:solidFill>
                  <a:srgbClr val="000000"/>
                </a:solidFill>
                <a:prstDash val="solid"/>
              </a:ln>
            </c:spPr>
          </c:marker>
          <c:cat>
            <c:numRef>
              <c:f>DataFig4!$A$23:$A$87</c:f>
              <c:numCache>
                <c:formatCode>General</c:formatCode>
                <c:ptCount val="65"/>
                <c:pt idx="0">
                  <c:v>24.0</c:v>
                </c:pt>
                <c:pt idx="1">
                  <c:v>25.0</c:v>
                </c:pt>
                <c:pt idx="2">
                  <c:v>26.0</c:v>
                </c:pt>
                <c:pt idx="3">
                  <c:v>27.0</c:v>
                </c:pt>
                <c:pt idx="4">
                  <c:v>28.0</c:v>
                </c:pt>
                <c:pt idx="5">
                  <c:v>29.0</c:v>
                </c:pt>
                <c:pt idx="6">
                  <c:v>30.0</c:v>
                </c:pt>
                <c:pt idx="7">
                  <c:v>31.0</c:v>
                </c:pt>
                <c:pt idx="8">
                  <c:v>32.0</c:v>
                </c:pt>
                <c:pt idx="9">
                  <c:v>33.0</c:v>
                </c:pt>
                <c:pt idx="10">
                  <c:v>34.0</c:v>
                </c:pt>
                <c:pt idx="11">
                  <c:v>35.0</c:v>
                </c:pt>
                <c:pt idx="12">
                  <c:v>36.0</c:v>
                </c:pt>
                <c:pt idx="13">
                  <c:v>37.0</c:v>
                </c:pt>
                <c:pt idx="14">
                  <c:v>38.0</c:v>
                </c:pt>
                <c:pt idx="15">
                  <c:v>39.0</c:v>
                </c:pt>
                <c:pt idx="16">
                  <c:v>40.0</c:v>
                </c:pt>
                <c:pt idx="17">
                  <c:v>41.0</c:v>
                </c:pt>
                <c:pt idx="18">
                  <c:v>42.0</c:v>
                </c:pt>
                <c:pt idx="19">
                  <c:v>43.0</c:v>
                </c:pt>
                <c:pt idx="20">
                  <c:v>44.0</c:v>
                </c:pt>
                <c:pt idx="21">
                  <c:v>45.0</c:v>
                </c:pt>
                <c:pt idx="22">
                  <c:v>46.0</c:v>
                </c:pt>
                <c:pt idx="23">
                  <c:v>47.0</c:v>
                </c:pt>
                <c:pt idx="24">
                  <c:v>48.0</c:v>
                </c:pt>
                <c:pt idx="25">
                  <c:v>49.0</c:v>
                </c:pt>
                <c:pt idx="26">
                  <c:v>50.0</c:v>
                </c:pt>
                <c:pt idx="27">
                  <c:v>51.0</c:v>
                </c:pt>
                <c:pt idx="28">
                  <c:v>52.0</c:v>
                </c:pt>
                <c:pt idx="29">
                  <c:v>53.0</c:v>
                </c:pt>
                <c:pt idx="30">
                  <c:v>54.0</c:v>
                </c:pt>
                <c:pt idx="31">
                  <c:v>55.0</c:v>
                </c:pt>
                <c:pt idx="32">
                  <c:v>56.0</c:v>
                </c:pt>
                <c:pt idx="33">
                  <c:v>57.0</c:v>
                </c:pt>
                <c:pt idx="34">
                  <c:v>58.0</c:v>
                </c:pt>
                <c:pt idx="35">
                  <c:v>59.0</c:v>
                </c:pt>
                <c:pt idx="36">
                  <c:v>60.0</c:v>
                </c:pt>
                <c:pt idx="37">
                  <c:v>61.0</c:v>
                </c:pt>
                <c:pt idx="38">
                  <c:v>62.0</c:v>
                </c:pt>
                <c:pt idx="39">
                  <c:v>63.0</c:v>
                </c:pt>
                <c:pt idx="40">
                  <c:v>64.0</c:v>
                </c:pt>
                <c:pt idx="41">
                  <c:v>65.0</c:v>
                </c:pt>
                <c:pt idx="42">
                  <c:v>66.0</c:v>
                </c:pt>
                <c:pt idx="43">
                  <c:v>67.0</c:v>
                </c:pt>
                <c:pt idx="44">
                  <c:v>68.0</c:v>
                </c:pt>
                <c:pt idx="45">
                  <c:v>69.0</c:v>
                </c:pt>
                <c:pt idx="46">
                  <c:v>70.0</c:v>
                </c:pt>
                <c:pt idx="47">
                  <c:v>71.0</c:v>
                </c:pt>
                <c:pt idx="48">
                  <c:v>72.0</c:v>
                </c:pt>
                <c:pt idx="49">
                  <c:v>73.0</c:v>
                </c:pt>
                <c:pt idx="50">
                  <c:v>74.0</c:v>
                </c:pt>
                <c:pt idx="51">
                  <c:v>75.0</c:v>
                </c:pt>
                <c:pt idx="52">
                  <c:v>76.0</c:v>
                </c:pt>
                <c:pt idx="53">
                  <c:v>77.0</c:v>
                </c:pt>
                <c:pt idx="54">
                  <c:v>78.0</c:v>
                </c:pt>
                <c:pt idx="55">
                  <c:v>79.0</c:v>
                </c:pt>
                <c:pt idx="56">
                  <c:v>80.0</c:v>
                </c:pt>
                <c:pt idx="57">
                  <c:v>81.0</c:v>
                </c:pt>
                <c:pt idx="58">
                  <c:v>82.0</c:v>
                </c:pt>
                <c:pt idx="59">
                  <c:v>83.0</c:v>
                </c:pt>
                <c:pt idx="60">
                  <c:v>84.0</c:v>
                </c:pt>
                <c:pt idx="61">
                  <c:v>85.0</c:v>
                </c:pt>
                <c:pt idx="62">
                  <c:v>86.0</c:v>
                </c:pt>
                <c:pt idx="63">
                  <c:v>87.0</c:v>
                </c:pt>
                <c:pt idx="64">
                  <c:v>88.0</c:v>
                </c:pt>
              </c:numCache>
            </c:numRef>
          </c:cat>
          <c:val>
            <c:numRef>
              <c:f>DataFig4!$B$23:$B$87</c:f>
              <c:numCache>
                <c:formatCode>General</c:formatCode>
                <c:ptCount val="65"/>
                <c:pt idx="0">
                  <c:v>0.719848</c:v>
                </c:pt>
                <c:pt idx="1">
                  <c:v>0.719848</c:v>
                </c:pt>
                <c:pt idx="2">
                  <c:v>0.707339</c:v>
                </c:pt>
                <c:pt idx="3">
                  <c:v>0.69494</c:v>
                </c:pt>
                <c:pt idx="4">
                  <c:v>0.682718</c:v>
                </c:pt>
                <c:pt idx="5">
                  <c:v>0.670741</c:v>
                </c:pt>
                <c:pt idx="6">
                  <c:v>0.659077</c:v>
                </c:pt>
                <c:pt idx="7">
                  <c:v>0.647796</c:v>
                </c:pt>
                <c:pt idx="8">
                  <c:v>0.636961</c:v>
                </c:pt>
                <c:pt idx="9">
                  <c:v>0.626637</c:v>
                </c:pt>
                <c:pt idx="10">
                  <c:v>0.616884</c:v>
                </c:pt>
                <c:pt idx="11">
                  <c:v>0.607757</c:v>
                </c:pt>
                <c:pt idx="12">
                  <c:v>0.599307</c:v>
                </c:pt>
                <c:pt idx="13">
                  <c:v>0.591579</c:v>
                </c:pt>
                <c:pt idx="14">
                  <c:v>0.584612</c:v>
                </c:pt>
                <c:pt idx="15">
                  <c:v>0.578441</c:v>
                </c:pt>
                <c:pt idx="16">
                  <c:v>0.573091</c:v>
                </c:pt>
                <c:pt idx="17">
                  <c:v>0.568585</c:v>
                </c:pt>
                <c:pt idx="18">
                  <c:v>0.564936</c:v>
                </c:pt>
                <c:pt idx="19">
                  <c:v>0.562155</c:v>
                </c:pt>
                <c:pt idx="20">
                  <c:v>0.560244</c:v>
                </c:pt>
                <c:pt idx="21">
                  <c:v>0.559202</c:v>
                </c:pt>
                <c:pt idx="22">
                  <c:v>0.559022</c:v>
                </c:pt>
                <c:pt idx="23">
                  <c:v>0.559694</c:v>
                </c:pt>
                <c:pt idx="24">
                  <c:v>0.561204</c:v>
                </c:pt>
                <c:pt idx="25">
                  <c:v>0.563533</c:v>
                </c:pt>
                <c:pt idx="26">
                  <c:v>0.566664</c:v>
                </c:pt>
                <c:pt idx="27">
                  <c:v>0.570571</c:v>
                </c:pt>
                <c:pt idx="28">
                  <c:v>0.575233</c:v>
                </c:pt>
                <c:pt idx="29">
                  <c:v>0.580622</c:v>
                </c:pt>
                <c:pt idx="30">
                  <c:v>0.586713</c:v>
                </c:pt>
                <c:pt idx="31">
                  <c:v>0.593479</c:v>
                </c:pt>
                <c:pt idx="32">
                  <c:v>0.600891</c:v>
                </c:pt>
                <c:pt idx="33">
                  <c:v>0.608922</c:v>
                </c:pt>
                <c:pt idx="34">
                  <c:v>0.617543</c:v>
                </c:pt>
                <c:pt idx="35">
                  <c:v>0.626728</c:v>
                </c:pt>
                <c:pt idx="36">
                  <c:v>0.636447</c:v>
                </c:pt>
                <c:pt idx="37">
                  <c:v>0.646674</c:v>
                </c:pt>
                <c:pt idx="38">
                  <c:v>0.657382</c:v>
                </c:pt>
                <c:pt idx="39">
                  <c:v>0.668543</c:v>
                </c:pt>
                <c:pt idx="40">
                  <c:v>0.68013</c:v>
                </c:pt>
                <c:pt idx="41">
                  <c:v>0.692117</c:v>
                </c:pt>
                <c:pt idx="42">
                  <c:v>0.704476</c:v>
                </c:pt>
                <c:pt idx="43">
                  <c:v>0.717182</c:v>
                </c:pt>
                <c:pt idx="44">
                  <c:v>0.730207</c:v>
                </c:pt>
                <c:pt idx="45">
                  <c:v>0.743524</c:v>
                </c:pt>
                <c:pt idx="46">
                  <c:v>0.757105</c:v>
                </c:pt>
                <c:pt idx="47">
                  <c:v>0.770923</c:v>
                </c:pt>
                <c:pt idx="48">
                  <c:v>0.784948</c:v>
                </c:pt>
                <c:pt idx="49">
                  <c:v>0.799153</c:v>
                </c:pt>
                <c:pt idx="50">
                  <c:v>0.813506</c:v>
                </c:pt>
                <c:pt idx="51">
                  <c:v>0.827979</c:v>
                </c:pt>
                <c:pt idx="52">
                  <c:v>0.84254</c:v>
                </c:pt>
                <c:pt idx="53">
                  <c:v>0.857159</c:v>
                </c:pt>
                <c:pt idx="54">
                  <c:v>0.871804</c:v>
                </c:pt>
                <c:pt idx="55">
                  <c:v>0.886445</c:v>
                </c:pt>
                <c:pt idx="56">
                  <c:v>0.901052</c:v>
                </c:pt>
                <c:pt idx="57">
                  <c:v>0.915595</c:v>
                </c:pt>
                <c:pt idx="58">
                  <c:v>0.930048</c:v>
                </c:pt>
                <c:pt idx="59">
                  <c:v>0.944385</c:v>
                </c:pt>
                <c:pt idx="60">
                  <c:v>0.958587</c:v>
                </c:pt>
                <c:pt idx="61">
                  <c:v>0.972637</c:v>
                </c:pt>
                <c:pt idx="62">
                  <c:v>0.986525</c:v>
                </c:pt>
                <c:pt idx="63">
                  <c:v>1.0</c:v>
                </c:pt>
                <c:pt idx="64">
                  <c:v>1.0</c:v>
                </c:pt>
              </c:numCache>
            </c:numRef>
          </c:val>
          <c:smooth val="0"/>
          <c:extLst xmlns:c16r2="http://schemas.microsoft.com/office/drawing/2015/06/chart">
            <c:ext xmlns:c16="http://schemas.microsoft.com/office/drawing/2014/chart" uri="{C3380CC4-5D6E-409C-BE32-E72D297353CC}">
              <c16:uniqueId val="{00000000-AE35-1842-843B-1662A2014C02}"/>
            </c:ext>
          </c:extLst>
        </c:ser>
        <c:ser>
          <c:idx val="1"/>
          <c:order val="1"/>
          <c:tx>
            <c:strRef>
              <c:f>DataFig4!$J$21</c:f>
              <c:strCache>
                <c:ptCount val="1"/>
                <c:pt idx="0">
                  <c:v>P80-90</c:v>
                </c:pt>
              </c:strCache>
            </c:strRef>
          </c:tx>
          <c:spPr>
            <a:ln w="19050">
              <a:solidFill>
                <a:srgbClr val="FF0000"/>
              </a:solidFill>
            </a:ln>
          </c:spPr>
          <c:marker>
            <c:symbol val="diamond"/>
            <c:size val="10"/>
            <c:spPr>
              <a:solidFill>
                <a:srgbClr val="FF0000"/>
              </a:solidFill>
              <a:ln>
                <a:solidFill>
                  <a:srgbClr val="FF0000"/>
                </a:solidFill>
              </a:ln>
            </c:spPr>
          </c:marker>
          <c:cat>
            <c:numRef>
              <c:f>DataFig4!$A$23:$A$87</c:f>
              <c:numCache>
                <c:formatCode>General</c:formatCode>
                <c:ptCount val="65"/>
                <c:pt idx="0">
                  <c:v>24.0</c:v>
                </c:pt>
                <c:pt idx="1">
                  <c:v>25.0</c:v>
                </c:pt>
                <c:pt idx="2">
                  <c:v>26.0</c:v>
                </c:pt>
                <c:pt idx="3">
                  <c:v>27.0</c:v>
                </c:pt>
                <c:pt idx="4">
                  <c:v>28.0</c:v>
                </c:pt>
                <c:pt idx="5">
                  <c:v>29.0</c:v>
                </c:pt>
                <c:pt idx="6">
                  <c:v>30.0</c:v>
                </c:pt>
                <c:pt idx="7">
                  <c:v>31.0</c:v>
                </c:pt>
                <c:pt idx="8">
                  <c:v>32.0</c:v>
                </c:pt>
                <c:pt idx="9">
                  <c:v>33.0</c:v>
                </c:pt>
                <c:pt idx="10">
                  <c:v>34.0</c:v>
                </c:pt>
                <c:pt idx="11">
                  <c:v>35.0</c:v>
                </c:pt>
                <c:pt idx="12">
                  <c:v>36.0</c:v>
                </c:pt>
                <c:pt idx="13">
                  <c:v>37.0</c:v>
                </c:pt>
                <c:pt idx="14">
                  <c:v>38.0</c:v>
                </c:pt>
                <c:pt idx="15">
                  <c:v>39.0</c:v>
                </c:pt>
                <c:pt idx="16">
                  <c:v>40.0</c:v>
                </c:pt>
                <c:pt idx="17">
                  <c:v>41.0</c:v>
                </c:pt>
                <c:pt idx="18">
                  <c:v>42.0</c:v>
                </c:pt>
                <c:pt idx="19">
                  <c:v>43.0</c:v>
                </c:pt>
                <c:pt idx="20">
                  <c:v>44.0</c:v>
                </c:pt>
                <c:pt idx="21">
                  <c:v>45.0</c:v>
                </c:pt>
                <c:pt idx="22">
                  <c:v>46.0</c:v>
                </c:pt>
                <c:pt idx="23">
                  <c:v>47.0</c:v>
                </c:pt>
                <c:pt idx="24">
                  <c:v>48.0</c:v>
                </c:pt>
                <c:pt idx="25">
                  <c:v>49.0</c:v>
                </c:pt>
                <c:pt idx="26">
                  <c:v>50.0</c:v>
                </c:pt>
                <c:pt idx="27">
                  <c:v>51.0</c:v>
                </c:pt>
                <c:pt idx="28">
                  <c:v>52.0</c:v>
                </c:pt>
                <c:pt idx="29">
                  <c:v>53.0</c:v>
                </c:pt>
                <c:pt idx="30">
                  <c:v>54.0</c:v>
                </c:pt>
                <c:pt idx="31">
                  <c:v>55.0</c:v>
                </c:pt>
                <c:pt idx="32">
                  <c:v>56.0</c:v>
                </c:pt>
                <c:pt idx="33">
                  <c:v>57.0</c:v>
                </c:pt>
                <c:pt idx="34">
                  <c:v>58.0</c:v>
                </c:pt>
                <c:pt idx="35">
                  <c:v>59.0</c:v>
                </c:pt>
                <c:pt idx="36">
                  <c:v>60.0</c:v>
                </c:pt>
                <c:pt idx="37">
                  <c:v>61.0</c:v>
                </c:pt>
                <c:pt idx="38">
                  <c:v>62.0</c:v>
                </c:pt>
                <c:pt idx="39">
                  <c:v>63.0</c:v>
                </c:pt>
                <c:pt idx="40">
                  <c:v>64.0</c:v>
                </c:pt>
                <c:pt idx="41">
                  <c:v>65.0</c:v>
                </c:pt>
                <c:pt idx="42">
                  <c:v>66.0</c:v>
                </c:pt>
                <c:pt idx="43">
                  <c:v>67.0</c:v>
                </c:pt>
                <c:pt idx="44">
                  <c:v>68.0</c:v>
                </c:pt>
                <c:pt idx="45">
                  <c:v>69.0</c:v>
                </c:pt>
                <c:pt idx="46">
                  <c:v>70.0</c:v>
                </c:pt>
                <c:pt idx="47">
                  <c:v>71.0</c:v>
                </c:pt>
                <c:pt idx="48">
                  <c:v>72.0</c:v>
                </c:pt>
                <c:pt idx="49">
                  <c:v>73.0</c:v>
                </c:pt>
                <c:pt idx="50">
                  <c:v>74.0</c:v>
                </c:pt>
                <c:pt idx="51">
                  <c:v>75.0</c:v>
                </c:pt>
                <c:pt idx="52">
                  <c:v>76.0</c:v>
                </c:pt>
                <c:pt idx="53">
                  <c:v>77.0</c:v>
                </c:pt>
                <c:pt idx="54">
                  <c:v>78.0</c:v>
                </c:pt>
                <c:pt idx="55">
                  <c:v>79.0</c:v>
                </c:pt>
                <c:pt idx="56">
                  <c:v>80.0</c:v>
                </c:pt>
                <c:pt idx="57">
                  <c:v>81.0</c:v>
                </c:pt>
                <c:pt idx="58">
                  <c:v>82.0</c:v>
                </c:pt>
                <c:pt idx="59">
                  <c:v>83.0</c:v>
                </c:pt>
                <c:pt idx="60">
                  <c:v>84.0</c:v>
                </c:pt>
                <c:pt idx="61">
                  <c:v>85.0</c:v>
                </c:pt>
                <c:pt idx="62">
                  <c:v>86.0</c:v>
                </c:pt>
                <c:pt idx="63">
                  <c:v>87.0</c:v>
                </c:pt>
                <c:pt idx="64">
                  <c:v>88.0</c:v>
                </c:pt>
              </c:numCache>
            </c:numRef>
          </c:cat>
          <c:val>
            <c:numRef>
              <c:f>DataFig4!$J$23:$J$87</c:f>
              <c:numCache>
                <c:formatCode>General</c:formatCode>
                <c:ptCount val="65"/>
                <c:pt idx="16">
                  <c:v>0.3830834</c:v>
                </c:pt>
                <c:pt idx="17">
                  <c:v>0.3906657</c:v>
                </c:pt>
                <c:pt idx="18">
                  <c:v>0.4503385</c:v>
                </c:pt>
                <c:pt idx="19">
                  <c:v>0.395782</c:v>
                </c:pt>
                <c:pt idx="20">
                  <c:v>0.4059162</c:v>
                </c:pt>
                <c:pt idx="21">
                  <c:v>0.4105457</c:v>
                </c:pt>
                <c:pt idx="22">
                  <c:v>0.4191643</c:v>
                </c:pt>
                <c:pt idx="23">
                  <c:v>0.4071761</c:v>
                </c:pt>
                <c:pt idx="24">
                  <c:v>0.3933153</c:v>
                </c:pt>
                <c:pt idx="25">
                  <c:v>0.4052128</c:v>
                </c:pt>
                <c:pt idx="26">
                  <c:v>0.4183949</c:v>
                </c:pt>
                <c:pt idx="27">
                  <c:v>0.425879</c:v>
                </c:pt>
                <c:pt idx="28">
                  <c:v>0.4076724</c:v>
                </c:pt>
                <c:pt idx="29">
                  <c:v>0.4187382</c:v>
                </c:pt>
                <c:pt idx="30">
                  <c:v>0.4228753</c:v>
                </c:pt>
                <c:pt idx="31">
                  <c:v>0.4335563</c:v>
                </c:pt>
                <c:pt idx="32">
                  <c:v>0.4325843</c:v>
                </c:pt>
                <c:pt idx="33">
                  <c:v>0.4890616</c:v>
                </c:pt>
                <c:pt idx="34">
                  <c:v>0.456236</c:v>
                </c:pt>
                <c:pt idx="35">
                  <c:v>0.4581362</c:v>
                </c:pt>
                <c:pt idx="36">
                  <c:v>0.4847886</c:v>
                </c:pt>
                <c:pt idx="37">
                  <c:v>0.5010505</c:v>
                </c:pt>
                <c:pt idx="38">
                  <c:v>0.5099357</c:v>
                </c:pt>
                <c:pt idx="39">
                  <c:v>0.516242</c:v>
                </c:pt>
                <c:pt idx="40">
                  <c:v>0.536553</c:v>
                </c:pt>
                <c:pt idx="41">
                  <c:v>0.559208</c:v>
                </c:pt>
                <c:pt idx="42">
                  <c:v>0.5701149</c:v>
                </c:pt>
                <c:pt idx="43">
                  <c:v>0.5772551</c:v>
                </c:pt>
                <c:pt idx="44">
                  <c:v>0.5986518</c:v>
                </c:pt>
                <c:pt idx="45">
                  <c:v>0.5929641</c:v>
                </c:pt>
                <c:pt idx="46">
                  <c:v>0.6180173</c:v>
                </c:pt>
                <c:pt idx="47">
                  <c:v>0.6551902</c:v>
                </c:pt>
                <c:pt idx="48">
                  <c:v>0.6600245</c:v>
                </c:pt>
                <c:pt idx="49">
                  <c:v>0.6675589</c:v>
                </c:pt>
                <c:pt idx="50">
                  <c:v>0.6968818</c:v>
                </c:pt>
                <c:pt idx="51">
                  <c:v>0.7108828</c:v>
                </c:pt>
                <c:pt idx="52">
                  <c:v>0.7285116</c:v>
                </c:pt>
              </c:numCache>
            </c:numRef>
          </c:val>
          <c:smooth val="0"/>
          <c:extLst xmlns:c16r2="http://schemas.microsoft.com/office/drawing/2015/06/chart">
            <c:ext xmlns:c16="http://schemas.microsoft.com/office/drawing/2014/chart" uri="{C3380CC4-5D6E-409C-BE32-E72D297353CC}">
              <c16:uniqueId val="{00000001-AE35-1842-843B-1662A2014C02}"/>
            </c:ext>
          </c:extLst>
        </c:ser>
        <c:ser>
          <c:idx val="2"/>
          <c:order val="2"/>
          <c:tx>
            <c:strRef>
              <c:f>DataFig4!$K$21</c:f>
              <c:strCache>
                <c:ptCount val="1"/>
                <c:pt idx="0">
                  <c:v>P90-99</c:v>
                </c:pt>
              </c:strCache>
            </c:strRef>
          </c:tx>
          <c:spPr>
            <a:ln w="19050">
              <a:solidFill>
                <a:sysClr val="windowText" lastClr="000000">
                  <a:lumMod val="50000"/>
                  <a:lumOff val="50000"/>
                </a:sysClr>
              </a:solidFill>
            </a:ln>
          </c:spPr>
          <c:marker>
            <c:symbol val="triangle"/>
            <c:size val="10"/>
            <c:spPr>
              <a:solidFill>
                <a:sysClr val="windowText" lastClr="000000">
                  <a:lumMod val="50000"/>
                  <a:lumOff val="50000"/>
                </a:sysClr>
              </a:solidFill>
              <a:ln>
                <a:solidFill>
                  <a:sysClr val="windowText" lastClr="000000">
                    <a:lumMod val="50000"/>
                    <a:lumOff val="50000"/>
                  </a:sysClr>
                </a:solidFill>
              </a:ln>
            </c:spPr>
          </c:marker>
          <c:cat>
            <c:numRef>
              <c:f>DataFig4!$A$23:$A$87</c:f>
              <c:numCache>
                <c:formatCode>General</c:formatCode>
                <c:ptCount val="65"/>
                <c:pt idx="0">
                  <c:v>24.0</c:v>
                </c:pt>
                <c:pt idx="1">
                  <c:v>25.0</c:v>
                </c:pt>
                <c:pt idx="2">
                  <c:v>26.0</c:v>
                </c:pt>
                <c:pt idx="3">
                  <c:v>27.0</c:v>
                </c:pt>
                <c:pt idx="4">
                  <c:v>28.0</c:v>
                </c:pt>
                <c:pt idx="5">
                  <c:v>29.0</c:v>
                </c:pt>
                <c:pt idx="6">
                  <c:v>30.0</c:v>
                </c:pt>
                <c:pt idx="7">
                  <c:v>31.0</c:v>
                </c:pt>
                <c:pt idx="8">
                  <c:v>32.0</c:v>
                </c:pt>
                <c:pt idx="9">
                  <c:v>33.0</c:v>
                </c:pt>
                <c:pt idx="10">
                  <c:v>34.0</c:v>
                </c:pt>
                <c:pt idx="11">
                  <c:v>35.0</c:v>
                </c:pt>
                <c:pt idx="12">
                  <c:v>36.0</c:v>
                </c:pt>
                <c:pt idx="13">
                  <c:v>37.0</c:v>
                </c:pt>
                <c:pt idx="14">
                  <c:v>38.0</c:v>
                </c:pt>
                <c:pt idx="15">
                  <c:v>39.0</c:v>
                </c:pt>
                <c:pt idx="16">
                  <c:v>40.0</c:v>
                </c:pt>
                <c:pt idx="17">
                  <c:v>41.0</c:v>
                </c:pt>
                <c:pt idx="18">
                  <c:v>42.0</c:v>
                </c:pt>
                <c:pt idx="19">
                  <c:v>43.0</c:v>
                </c:pt>
                <c:pt idx="20">
                  <c:v>44.0</c:v>
                </c:pt>
                <c:pt idx="21">
                  <c:v>45.0</c:v>
                </c:pt>
                <c:pt idx="22">
                  <c:v>46.0</c:v>
                </c:pt>
                <c:pt idx="23">
                  <c:v>47.0</c:v>
                </c:pt>
                <c:pt idx="24">
                  <c:v>48.0</c:v>
                </c:pt>
                <c:pt idx="25">
                  <c:v>49.0</c:v>
                </c:pt>
                <c:pt idx="26">
                  <c:v>50.0</c:v>
                </c:pt>
                <c:pt idx="27">
                  <c:v>51.0</c:v>
                </c:pt>
                <c:pt idx="28">
                  <c:v>52.0</c:v>
                </c:pt>
                <c:pt idx="29">
                  <c:v>53.0</c:v>
                </c:pt>
                <c:pt idx="30">
                  <c:v>54.0</c:v>
                </c:pt>
                <c:pt idx="31">
                  <c:v>55.0</c:v>
                </c:pt>
                <c:pt idx="32">
                  <c:v>56.0</c:v>
                </c:pt>
                <c:pt idx="33">
                  <c:v>57.0</c:v>
                </c:pt>
                <c:pt idx="34">
                  <c:v>58.0</c:v>
                </c:pt>
                <c:pt idx="35">
                  <c:v>59.0</c:v>
                </c:pt>
                <c:pt idx="36">
                  <c:v>60.0</c:v>
                </c:pt>
                <c:pt idx="37">
                  <c:v>61.0</c:v>
                </c:pt>
                <c:pt idx="38">
                  <c:v>62.0</c:v>
                </c:pt>
                <c:pt idx="39">
                  <c:v>63.0</c:v>
                </c:pt>
                <c:pt idx="40">
                  <c:v>64.0</c:v>
                </c:pt>
                <c:pt idx="41">
                  <c:v>65.0</c:v>
                </c:pt>
                <c:pt idx="42">
                  <c:v>66.0</c:v>
                </c:pt>
                <c:pt idx="43">
                  <c:v>67.0</c:v>
                </c:pt>
                <c:pt idx="44">
                  <c:v>68.0</c:v>
                </c:pt>
                <c:pt idx="45">
                  <c:v>69.0</c:v>
                </c:pt>
                <c:pt idx="46">
                  <c:v>70.0</c:v>
                </c:pt>
                <c:pt idx="47">
                  <c:v>71.0</c:v>
                </c:pt>
                <c:pt idx="48">
                  <c:v>72.0</c:v>
                </c:pt>
                <c:pt idx="49">
                  <c:v>73.0</c:v>
                </c:pt>
                <c:pt idx="50">
                  <c:v>74.0</c:v>
                </c:pt>
                <c:pt idx="51">
                  <c:v>75.0</c:v>
                </c:pt>
                <c:pt idx="52">
                  <c:v>76.0</c:v>
                </c:pt>
                <c:pt idx="53">
                  <c:v>77.0</c:v>
                </c:pt>
                <c:pt idx="54">
                  <c:v>78.0</c:v>
                </c:pt>
                <c:pt idx="55">
                  <c:v>79.0</c:v>
                </c:pt>
                <c:pt idx="56">
                  <c:v>80.0</c:v>
                </c:pt>
                <c:pt idx="57">
                  <c:v>81.0</c:v>
                </c:pt>
                <c:pt idx="58">
                  <c:v>82.0</c:v>
                </c:pt>
                <c:pt idx="59">
                  <c:v>83.0</c:v>
                </c:pt>
                <c:pt idx="60">
                  <c:v>84.0</c:v>
                </c:pt>
                <c:pt idx="61">
                  <c:v>85.0</c:v>
                </c:pt>
                <c:pt idx="62">
                  <c:v>86.0</c:v>
                </c:pt>
                <c:pt idx="63">
                  <c:v>87.0</c:v>
                </c:pt>
                <c:pt idx="64">
                  <c:v>88.0</c:v>
                </c:pt>
              </c:numCache>
            </c:numRef>
          </c:cat>
          <c:val>
            <c:numRef>
              <c:f>DataFig4!$K$23:$K$87</c:f>
              <c:numCache>
                <c:formatCode>General</c:formatCode>
                <c:ptCount val="65"/>
                <c:pt idx="16">
                  <c:v>0.3045706</c:v>
                </c:pt>
                <c:pt idx="17">
                  <c:v>0.2936172</c:v>
                </c:pt>
                <c:pt idx="18">
                  <c:v>0.3276897</c:v>
                </c:pt>
                <c:pt idx="19">
                  <c:v>0.3385848</c:v>
                </c:pt>
                <c:pt idx="20">
                  <c:v>0.2956292</c:v>
                </c:pt>
                <c:pt idx="21">
                  <c:v>0.3250337</c:v>
                </c:pt>
                <c:pt idx="22">
                  <c:v>0.3153155</c:v>
                </c:pt>
                <c:pt idx="23">
                  <c:v>0.3291453</c:v>
                </c:pt>
                <c:pt idx="24">
                  <c:v>0.337088</c:v>
                </c:pt>
                <c:pt idx="25">
                  <c:v>0.3381401</c:v>
                </c:pt>
                <c:pt idx="26">
                  <c:v>0.3319534</c:v>
                </c:pt>
                <c:pt idx="27">
                  <c:v>0.3348045</c:v>
                </c:pt>
                <c:pt idx="28">
                  <c:v>0.3653958</c:v>
                </c:pt>
                <c:pt idx="29">
                  <c:v>0.347626</c:v>
                </c:pt>
                <c:pt idx="30">
                  <c:v>0.3394301</c:v>
                </c:pt>
                <c:pt idx="31">
                  <c:v>0.3565223</c:v>
                </c:pt>
                <c:pt idx="32">
                  <c:v>0.3305988</c:v>
                </c:pt>
                <c:pt idx="33">
                  <c:v>0.3529868</c:v>
                </c:pt>
                <c:pt idx="34">
                  <c:v>0.3583414</c:v>
                </c:pt>
                <c:pt idx="35">
                  <c:v>0.3868363</c:v>
                </c:pt>
                <c:pt idx="36">
                  <c:v>0.3882978</c:v>
                </c:pt>
                <c:pt idx="37">
                  <c:v>0.3882719</c:v>
                </c:pt>
                <c:pt idx="38">
                  <c:v>0.4083837</c:v>
                </c:pt>
                <c:pt idx="39">
                  <c:v>0.4056905</c:v>
                </c:pt>
                <c:pt idx="40">
                  <c:v>0.4259079</c:v>
                </c:pt>
                <c:pt idx="41">
                  <c:v>0.4431251</c:v>
                </c:pt>
                <c:pt idx="42">
                  <c:v>0.4546614</c:v>
                </c:pt>
                <c:pt idx="43">
                  <c:v>0.4591368</c:v>
                </c:pt>
                <c:pt idx="44">
                  <c:v>0.4754559</c:v>
                </c:pt>
                <c:pt idx="45">
                  <c:v>0.4937835</c:v>
                </c:pt>
                <c:pt idx="46">
                  <c:v>0.4920709</c:v>
                </c:pt>
                <c:pt idx="47">
                  <c:v>0.5299891</c:v>
                </c:pt>
                <c:pt idx="48">
                  <c:v>0.5288741</c:v>
                </c:pt>
                <c:pt idx="49">
                  <c:v>0.5502751</c:v>
                </c:pt>
                <c:pt idx="50">
                  <c:v>0.5459813</c:v>
                </c:pt>
                <c:pt idx="51">
                  <c:v>0.5875181</c:v>
                </c:pt>
                <c:pt idx="52">
                  <c:v>0.5887449</c:v>
                </c:pt>
              </c:numCache>
            </c:numRef>
          </c:val>
          <c:smooth val="0"/>
          <c:extLst xmlns:c16r2="http://schemas.microsoft.com/office/drawing/2015/06/chart">
            <c:ext xmlns:c16="http://schemas.microsoft.com/office/drawing/2014/chart" uri="{C3380CC4-5D6E-409C-BE32-E72D297353CC}">
              <c16:uniqueId val="{00000002-AE35-1842-843B-1662A2014C02}"/>
            </c:ext>
          </c:extLst>
        </c:ser>
        <c:ser>
          <c:idx val="3"/>
          <c:order val="3"/>
          <c:tx>
            <c:strRef>
              <c:f>DataFig4!$L$21</c:f>
              <c:strCache>
                <c:ptCount val="1"/>
                <c:pt idx="0">
                  <c:v>Top 1%</c:v>
                </c:pt>
              </c:strCache>
            </c:strRef>
          </c:tx>
          <c:spPr>
            <a:ln w="19050">
              <a:solidFill>
                <a:srgbClr val="3366FF"/>
              </a:solidFill>
            </a:ln>
          </c:spPr>
          <c:marker>
            <c:symbol val="triangle"/>
            <c:size val="10"/>
            <c:spPr>
              <a:solidFill>
                <a:sysClr val="window" lastClr="FFFFFF"/>
              </a:solidFill>
              <a:ln>
                <a:solidFill>
                  <a:srgbClr val="3366FF"/>
                </a:solidFill>
              </a:ln>
            </c:spPr>
          </c:marker>
          <c:cat>
            <c:numRef>
              <c:f>DataFig4!$A$23:$A$87</c:f>
              <c:numCache>
                <c:formatCode>General</c:formatCode>
                <c:ptCount val="65"/>
                <c:pt idx="0">
                  <c:v>24.0</c:v>
                </c:pt>
                <c:pt idx="1">
                  <c:v>25.0</c:v>
                </c:pt>
                <c:pt idx="2">
                  <c:v>26.0</c:v>
                </c:pt>
                <c:pt idx="3">
                  <c:v>27.0</c:v>
                </c:pt>
                <c:pt idx="4">
                  <c:v>28.0</c:v>
                </c:pt>
                <c:pt idx="5">
                  <c:v>29.0</c:v>
                </c:pt>
                <c:pt idx="6">
                  <c:v>30.0</c:v>
                </c:pt>
                <c:pt idx="7">
                  <c:v>31.0</c:v>
                </c:pt>
                <c:pt idx="8">
                  <c:v>32.0</c:v>
                </c:pt>
                <c:pt idx="9">
                  <c:v>33.0</c:v>
                </c:pt>
                <c:pt idx="10">
                  <c:v>34.0</c:v>
                </c:pt>
                <c:pt idx="11">
                  <c:v>35.0</c:v>
                </c:pt>
                <c:pt idx="12">
                  <c:v>36.0</c:v>
                </c:pt>
                <c:pt idx="13">
                  <c:v>37.0</c:v>
                </c:pt>
                <c:pt idx="14">
                  <c:v>38.0</c:v>
                </c:pt>
                <c:pt idx="15">
                  <c:v>39.0</c:v>
                </c:pt>
                <c:pt idx="16">
                  <c:v>40.0</c:v>
                </c:pt>
                <c:pt idx="17">
                  <c:v>41.0</c:v>
                </c:pt>
                <c:pt idx="18">
                  <c:v>42.0</c:v>
                </c:pt>
                <c:pt idx="19">
                  <c:v>43.0</c:v>
                </c:pt>
                <c:pt idx="20">
                  <c:v>44.0</c:v>
                </c:pt>
                <c:pt idx="21">
                  <c:v>45.0</c:v>
                </c:pt>
                <c:pt idx="22">
                  <c:v>46.0</c:v>
                </c:pt>
                <c:pt idx="23">
                  <c:v>47.0</c:v>
                </c:pt>
                <c:pt idx="24">
                  <c:v>48.0</c:v>
                </c:pt>
                <c:pt idx="25">
                  <c:v>49.0</c:v>
                </c:pt>
                <c:pt idx="26">
                  <c:v>50.0</c:v>
                </c:pt>
                <c:pt idx="27">
                  <c:v>51.0</c:v>
                </c:pt>
                <c:pt idx="28">
                  <c:v>52.0</c:v>
                </c:pt>
                <c:pt idx="29">
                  <c:v>53.0</c:v>
                </c:pt>
                <c:pt idx="30">
                  <c:v>54.0</c:v>
                </c:pt>
                <c:pt idx="31">
                  <c:v>55.0</c:v>
                </c:pt>
                <c:pt idx="32">
                  <c:v>56.0</c:v>
                </c:pt>
                <c:pt idx="33">
                  <c:v>57.0</c:v>
                </c:pt>
                <c:pt idx="34">
                  <c:v>58.0</c:v>
                </c:pt>
                <c:pt idx="35">
                  <c:v>59.0</c:v>
                </c:pt>
                <c:pt idx="36">
                  <c:v>60.0</c:v>
                </c:pt>
                <c:pt idx="37">
                  <c:v>61.0</c:v>
                </c:pt>
                <c:pt idx="38">
                  <c:v>62.0</c:v>
                </c:pt>
                <c:pt idx="39">
                  <c:v>63.0</c:v>
                </c:pt>
                <c:pt idx="40">
                  <c:v>64.0</c:v>
                </c:pt>
                <c:pt idx="41">
                  <c:v>65.0</c:v>
                </c:pt>
                <c:pt idx="42">
                  <c:v>66.0</c:v>
                </c:pt>
                <c:pt idx="43">
                  <c:v>67.0</c:v>
                </c:pt>
                <c:pt idx="44">
                  <c:v>68.0</c:v>
                </c:pt>
                <c:pt idx="45">
                  <c:v>69.0</c:v>
                </c:pt>
                <c:pt idx="46">
                  <c:v>70.0</c:v>
                </c:pt>
                <c:pt idx="47">
                  <c:v>71.0</c:v>
                </c:pt>
                <c:pt idx="48">
                  <c:v>72.0</c:v>
                </c:pt>
                <c:pt idx="49">
                  <c:v>73.0</c:v>
                </c:pt>
                <c:pt idx="50">
                  <c:v>74.0</c:v>
                </c:pt>
                <c:pt idx="51">
                  <c:v>75.0</c:v>
                </c:pt>
                <c:pt idx="52">
                  <c:v>76.0</c:v>
                </c:pt>
                <c:pt idx="53">
                  <c:v>77.0</c:v>
                </c:pt>
                <c:pt idx="54">
                  <c:v>78.0</c:v>
                </c:pt>
                <c:pt idx="55">
                  <c:v>79.0</c:v>
                </c:pt>
                <c:pt idx="56">
                  <c:v>80.0</c:v>
                </c:pt>
                <c:pt idx="57">
                  <c:v>81.0</c:v>
                </c:pt>
                <c:pt idx="58">
                  <c:v>82.0</c:v>
                </c:pt>
                <c:pt idx="59">
                  <c:v>83.0</c:v>
                </c:pt>
                <c:pt idx="60">
                  <c:v>84.0</c:v>
                </c:pt>
                <c:pt idx="61">
                  <c:v>85.0</c:v>
                </c:pt>
                <c:pt idx="62">
                  <c:v>86.0</c:v>
                </c:pt>
                <c:pt idx="63">
                  <c:v>87.0</c:v>
                </c:pt>
                <c:pt idx="64">
                  <c:v>88.0</c:v>
                </c:pt>
              </c:numCache>
            </c:numRef>
          </c:cat>
          <c:val>
            <c:numRef>
              <c:f>DataFig4!$L$23:$L$87</c:f>
              <c:numCache>
                <c:formatCode>General</c:formatCode>
                <c:ptCount val="65"/>
                <c:pt idx="16">
                  <c:v>0.3049508</c:v>
                </c:pt>
                <c:pt idx="17">
                  <c:v>0.2624215</c:v>
                </c:pt>
                <c:pt idx="18">
                  <c:v>0.2344789</c:v>
                </c:pt>
                <c:pt idx="19">
                  <c:v>0.2197328</c:v>
                </c:pt>
                <c:pt idx="20">
                  <c:v>0.2380824</c:v>
                </c:pt>
                <c:pt idx="21">
                  <c:v>0.2605415</c:v>
                </c:pt>
                <c:pt idx="22">
                  <c:v>0.2679781</c:v>
                </c:pt>
                <c:pt idx="23">
                  <c:v>0.2496855</c:v>
                </c:pt>
                <c:pt idx="24">
                  <c:v>0.246162</c:v>
                </c:pt>
                <c:pt idx="25">
                  <c:v>0.254535</c:v>
                </c:pt>
                <c:pt idx="26">
                  <c:v>0.2547375</c:v>
                </c:pt>
                <c:pt idx="27">
                  <c:v>0.2664654</c:v>
                </c:pt>
                <c:pt idx="28">
                  <c:v>0.2792974</c:v>
                </c:pt>
                <c:pt idx="29">
                  <c:v>0.2757662</c:v>
                </c:pt>
                <c:pt idx="30">
                  <c:v>0.2797877</c:v>
                </c:pt>
                <c:pt idx="31">
                  <c:v>0.2874956</c:v>
                </c:pt>
                <c:pt idx="32">
                  <c:v>0.2881254</c:v>
                </c:pt>
                <c:pt idx="33">
                  <c:v>0.2959686</c:v>
                </c:pt>
                <c:pt idx="34">
                  <c:v>0.3029561</c:v>
                </c:pt>
                <c:pt idx="35">
                  <c:v>0.2947731</c:v>
                </c:pt>
                <c:pt idx="36">
                  <c:v>0.2909885</c:v>
                </c:pt>
                <c:pt idx="37">
                  <c:v>0.2956416</c:v>
                </c:pt>
                <c:pt idx="38">
                  <c:v>0.3097442</c:v>
                </c:pt>
                <c:pt idx="39">
                  <c:v>0.3256025</c:v>
                </c:pt>
                <c:pt idx="40">
                  <c:v>0.3409798</c:v>
                </c:pt>
                <c:pt idx="41">
                  <c:v>0.3435117</c:v>
                </c:pt>
                <c:pt idx="42">
                  <c:v>0.3438511</c:v>
                </c:pt>
                <c:pt idx="43">
                  <c:v>0.3641602</c:v>
                </c:pt>
                <c:pt idx="44">
                  <c:v>0.3969424</c:v>
                </c:pt>
                <c:pt idx="45">
                  <c:v>0.4150701</c:v>
                </c:pt>
                <c:pt idx="46">
                  <c:v>0.4161016</c:v>
                </c:pt>
                <c:pt idx="47">
                  <c:v>0.4201</c:v>
                </c:pt>
                <c:pt idx="48">
                  <c:v>0.4323884</c:v>
                </c:pt>
                <c:pt idx="49">
                  <c:v>0.4610007</c:v>
                </c:pt>
                <c:pt idx="50">
                  <c:v>0.4844979</c:v>
                </c:pt>
                <c:pt idx="51">
                  <c:v>0.4862809</c:v>
                </c:pt>
                <c:pt idx="52">
                  <c:v>0.4812022</c:v>
                </c:pt>
              </c:numCache>
            </c:numRef>
          </c:val>
          <c:smooth val="0"/>
          <c:extLst xmlns:c16r2="http://schemas.microsoft.com/office/drawing/2015/06/chart">
            <c:ext xmlns:c16="http://schemas.microsoft.com/office/drawing/2014/chart" uri="{C3380CC4-5D6E-409C-BE32-E72D297353CC}">
              <c16:uniqueId val="{00000003-AE35-1842-843B-1662A2014C02}"/>
            </c:ext>
          </c:extLst>
        </c:ser>
        <c:dLbls>
          <c:showLegendKey val="0"/>
          <c:showVal val="0"/>
          <c:showCatName val="0"/>
          <c:showSerName val="0"/>
          <c:showPercent val="0"/>
          <c:showBubbleSize val="0"/>
        </c:dLbls>
        <c:marker val="1"/>
        <c:smooth val="0"/>
        <c:axId val="-2146368376"/>
        <c:axId val="-2046289352"/>
      </c:lineChart>
      <c:catAx>
        <c:axId val="-2146368376"/>
        <c:scaling>
          <c:orientation val="minMax"/>
        </c:scaling>
        <c:delete val="0"/>
        <c:axPos val="b"/>
        <c:majorGridlines>
          <c:spPr>
            <a:ln w="12700">
              <a:solidFill>
                <a:schemeClr val="bg1">
                  <a:lumMod val="65000"/>
                </a:schemeClr>
              </a:solidFill>
              <a:prstDash val="sysDash"/>
            </a:ln>
          </c:spPr>
        </c:majorGridlines>
        <c:title>
          <c:tx>
            <c:rich>
              <a:bodyPr/>
              <a:lstStyle/>
              <a:p>
                <a:pPr>
                  <a:defRPr/>
                </a:pPr>
                <a:r>
                  <a:rPr lang="en-US" sz="2000"/>
                  <a:t>age</a:t>
                </a:r>
              </a:p>
            </c:rich>
          </c:tx>
          <c:layout>
            <c:manualLayout>
              <c:xMode val="edge"/>
              <c:yMode val="edge"/>
              <c:x val="0.480446918273147"/>
              <c:y val="0.899886877828054"/>
            </c:manualLayout>
          </c:layout>
          <c:overlay val="0"/>
        </c:title>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6289352"/>
        <c:crosses val="autoZero"/>
        <c:auto val="1"/>
        <c:lblAlgn val="ctr"/>
        <c:lblOffset val="100"/>
        <c:tickLblSkip val="4"/>
        <c:tickMarkSkip val="4"/>
        <c:noMultiLvlLbl val="0"/>
      </c:catAx>
      <c:valAx>
        <c:axId val="-2046289352"/>
        <c:scaling>
          <c:orientation val="minMax"/>
          <c:max val="1.0"/>
        </c:scaling>
        <c:delete val="0"/>
        <c:axPos val="l"/>
        <c:majorGridlines>
          <c:spPr>
            <a:ln w="3175">
              <a:solidFill>
                <a:schemeClr val="bg1">
                  <a:lumMod val="65000"/>
                </a:schemeClr>
              </a:solidFill>
              <a:prstDash val="solid"/>
            </a:ln>
          </c:spPr>
        </c:majorGridlines>
        <c:title>
          <c:tx>
            <c:rich>
              <a:bodyPr rot="-5400000" vert="horz"/>
              <a:lstStyle/>
              <a:p>
                <a:pPr>
                  <a:defRPr/>
                </a:pPr>
                <a:r>
                  <a:rPr lang="en-US" sz="2000"/>
                  <a:t>Mortality rate (relative to average)</a:t>
                </a:r>
              </a:p>
            </c:rich>
          </c:tx>
          <c:overlay val="0"/>
        </c:title>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46368376"/>
        <c:crosses val="autoZero"/>
        <c:crossBetween val="midCat"/>
      </c:valAx>
      <c:spPr>
        <a:solidFill>
          <a:srgbClr val="FFFFFF"/>
        </a:solidFill>
        <a:ln w="3175">
          <a:noFill/>
          <a:prstDash val="solid"/>
        </a:ln>
      </c:spPr>
    </c:plotArea>
    <c:legend>
      <c:legendPos val="r"/>
      <c:layout>
        <c:manualLayout>
          <c:xMode val="edge"/>
          <c:yMode val="edge"/>
          <c:x val="0.12"/>
          <c:y val="0.418534577974133"/>
          <c:w val="0.244137931034483"/>
          <c:h val="0.303202337264403"/>
        </c:manualLayout>
      </c:layout>
      <c:overlay val="1"/>
      <c:txPr>
        <a:bodyPr/>
        <a:lstStyle/>
        <a:p>
          <a:pPr>
            <a:defRPr sz="1800"/>
          </a:pPr>
          <a:endParaRPr lang="en-US"/>
        </a:p>
      </c:txPr>
    </c:legend>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a:t>Correcting Estate Multiplier Estimates</a:t>
            </a:r>
          </a:p>
        </c:rich>
      </c:tx>
      <c:layout>
        <c:manualLayout>
          <c:xMode val="edge"/>
          <c:yMode val="edge"/>
          <c:x val="0.278564756991583"/>
          <c:y val="0.0"/>
        </c:manualLayout>
      </c:layout>
      <c:overlay val="0"/>
    </c:title>
    <c:autoTitleDeleted val="0"/>
    <c:plotArea>
      <c:layout>
        <c:manualLayout>
          <c:layoutTarget val="inner"/>
          <c:xMode val="edge"/>
          <c:yMode val="edge"/>
          <c:x val="0.111763127884876"/>
          <c:y val="0.071719278868422"/>
          <c:w val="0.8633940809123"/>
          <c:h val="0.741176470588235"/>
        </c:manualLayout>
      </c:layout>
      <c:lineChart>
        <c:grouping val="standard"/>
        <c:varyColors val="0"/>
        <c:ser>
          <c:idx val="3"/>
          <c:order val="0"/>
          <c:tx>
            <c:strRef>
              <c:f>DataFig2!$F$2</c:f>
              <c:strCache>
                <c:ptCount val="1"/>
                <c:pt idx="0">
                  <c:v>Estate multiplier (raw)</c:v>
                </c:pt>
              </c:strCache>
            </c:strRef>
          </c:tx>
          <c:spPr>
            <a:ln w="19050">
              <a:solidFill>
                <a:srgbClr val="3366FF"/>
              </a:solidFill>
            </a:ln>
          </c:spPr>
          <c:marker>
            <c:symbol val="triangle"/>
            <c:size val="10"/>
            <c:spPr>
              <a:solidFill>
                <a:sysClr val="window" lastClr="FFFFFF"/>
              </a:solidFill>
              <a:ln>
                <a:solidFill>
                  <a:srgbClr val="3366FF"/>
                </a:solidFill>
              </a:ln>
            </c:spPr>
          </c:marker>
          <c:cat>
            <c:numRef>
              <c:f>DataFig2!$A$66:$A$106</c:f>
              <c:numCache>
                <c:formatCode>General</c:formatCode>
                <c:ptCount val="41"/>
                <c:pt idx="0">
                  <c:v>1976.0</c:v>
                </c:pt>
                <c:pt idx="1">
                  <c:v>1977.0</c:v>
                </c:pt>
                <c:pt idx="2">
                  <c:v>1978.0</c:v>
                </c:pt>
                <c:pt idx="3">
                  <c:v>1979.0</c:v>
                </c:pt>
                <c:pt idx="4">
                  <c:v>1980.0</c:v>
                </c:pt>
                <c:pt idx="5">
                  <c:v>1981.0</c:v>
                </c:pt>
                <c:pt idx="6">
                  <c:v>1982.0</c:v>
                </c:pt>
                <c:pt idx="7">
                  <c:v>1983.0</c:v>
                </c:pt>
                <c:pt idx="8">
                  <c:v>1984.0</c:v>
                </c:pt>
                <c:pt idx="9">
                  <c:v>1985.0</c:v>
                </c:pt>
                <c:pt idx="10">
                  <c:v>1986.0</c:v>
                </c:pt>
                <c:pt idx="11">
                  <c:v>1987.0</c:v>
                </c:pt>
                <c:pt idx="12">
                  <c:v>1988.0</c:v>
                </c:pt>
                <c:pt idx="13">
                  <c:v>1989.0</c:v>
                </c:pt>
                <c:pt idx="14">
                  <c:v>1990.0</c:v>
                </c:pt>
                <c:pt idx="15">
                  <c:v>1991.0</c:v>
                </c:pt>
                <c:pt idx="16">
                  <c:v>1992.0</c:v>
                </c:pt>
                <c:pt idx="17">
                  <c:v>1993.0</c:v>
                </c:pt>
                <c:pt idx="18">
                  <c:v>1994.0</c:v>
                </c:pt>
                <c:pt idx="19">
                  <c:v>1995.0</c:v>
                </c:pt>
                <c:pt idx="20">
                  <c:v>1996.0</c:v>
                </c:pt>
                <c:pt idx="21">
                  <c:v>1997.0</c:v>
                </c:pt>
                <c:pt idx="22">
                  <c:v>1998.0</c:v>
                </c:pt>
                <c:pt idx="23">
                  <c:v>1999.0</c:v>
                </c:pt>
                <c:pt idx="24">
                  <c:v>2000.0</c:v>
                </c:pt>
                <c:pt idx="25">
                  <c:v>2001.0</c:v>
                </c:pt>
                <c:pt idx="26">
                  <c:v>2002.0</c:v>
                </c:pt>
                <c:pt idx="27">
                  <c:v>2003.0</c:v>
                </c:pt>
                <c:pt idx="28">
                  <c:v>2004.0</c:v>
                </c:pt>
                <c:pt idx="29">
                  <c:v>2005.0</c:v>
                </c:pt>
                <c:pt idx="30">
                  <c:v>2006.0</c:v>
                </c:pt>
                <c:pt idx="31">
                  <c:v>2007.0</c:v>
                </c:pt>
                <c:pt idx="32">
                  <c:v>2008.0</c:v>
                </c:pt>
                <c:pt idx="33">
                  <c:v>2009.0</c:v>
                </c:pt>
                <c:pt idx="34">
                  <c:v>2010.0</c:v>
                </c:pt>
                <c:pt idx="35">
                  <c:v>2011.0</c:v>
                </c:pt>
                <c:pt idx="36" formatCode="0">
                  <c:v>2012.0</c:v>
                </c:pt>
                <c:pt idx="37" formatCode="0">
                  <c:v>2013.0</c:v>
                </c:pt>
                <c:pt idx="38" formatCode="0">
                  <c:v>2014.0</c:v>
                </c:pt>
                <c:pt idx="39" formatCode="0">
                  <c:v>2015.0</c:v>
                </c:pt>
                <c:pt idx="40" formatCode="0">
                  <c:v>2016.0</c:v>
                </c:pt>
              </c:numCache>
            </c:numRef>
          </c:cat>
          <c:val>
            <c:numRef>
              <c:f>DataFig2!$J$66:$J$106</c:f>
              <c:numCache>
                <c:formatCode>0.0%</c:formatCode>
                <c:ptCount val="41"/>
                <c:pt idx="0">
                  <c:v>0.0772329265161306</c:v>
                </c:pt>
                <c:pt idx="5">
                  <c:v>0.0777267868305527</c:v>
                </c:pt>
                <c:pt idx="6">
                  <c:v>0.0783018193008126</c:v>
                </c:pt>
                <c:pt idx="7">
                  <c:v>0.0912330389696167</c:v>
                </c:pt>
                <c:pt idx="8">
                  <c:v>0.0935264382387846</c:v>
                </c:pt>
                <c:pt idx="9">
                  <c:v>0.105103938665947</c:v>
                </c:pt>
                <c:pt idx="10">
                  <c:v>0.1078255760765</c:v>
                </c:pt>
                <c:pt idx="11">
                  <c:v>0.105153673730546</c:v>
                </c:pt>
                <c:pt idx="12">
                  <c:v>0.106437426227346</c:v>
                </c:pt>
                <c:pt idx="13">
                  <c:v>0.112861808506153</c:v>
                </c:pt>
                <c:pt idx="14">
                  <c:v>0.107688998411814</c:v>
                </c:pt>
                <c:pt idx="15">
                  <c:v>0.111903847484979</c:v>
                </c:pt>
                <c:pt idx="16">
                  <c:v>0.112951677928232</c:v>
                </c:pt>
                <c:pt idx="17">
                  <c:v>0.111082788049762</c:v>
                </c:pt>
                <c:pt idx="18">
                  <c:v>0.116530281330538</c:v>
                </c:pt>
                <c:pt idx="19">
                  <c:v>0.122045692694426</c:v>
                </c:pt>
                <c:pt idx="20">
                  <c:v>0.121527759721734</c:v>
                </c:pt>
                <c:pt idx="21">
                  <c:v>0.120796129928523</c:v>
                </c:pt>
                <c:pt idx="22">
                  <c:v>0.129041657175542</c:v>
                </c:pt>
                <c:pt idx="23">
                  <c:v>0.130466084762431</c:v>
                </c:pt>
                <c:pt idx="24">
                  <c:v>0.127417725294642</c:v>
                </c:pt>
                <c:pt idx="25">
                  <c:v>0.142919076202007</c:v>
                </c:pt>
                <c:pt idx="26">
                  <c:v>0.14555130469969</c:v>
                </c:pt>
                <c:pt idx="27">
                  <c:v>0.139838319525398</c:v>
                </c:pt>
                <c:pt idx="28">
                  <c:v>0.133067767649757</c:v>
                </c:pt>
                <c:pt idx="29">
                  <c:v>0.137306360536359</c:v>
                </c:pt>
                <c:pt idx="30">
                  <c:v>0.138864276315377</c:v>
                </c:pt>
                <c:pt idx="31">
                  <c:v>0.134482261204085</c:v>
                </c:pt>
                <c:pt idx="32">
                  <c:v>0.137696334154172</c:v>
                </c:pt>
                <c:pt idx="33">
                  <c:v>0.147619341031689</c:v>
                </c:pt>
                <c:pt idx="35">
                  <c:v>0.169959646793554</c:v>
                </c:pt>
                <c:pt idx="36">
                  <c:v>0.161029480835641</c:v>
                </c:pt>
              </c:numCache>
            </c:numRef>
          </c:val>
          <c:smooth val="0"/>
          <c:extLst xmlns:c16r2="http://schemas.microsoft.com/office/drawing/2015/06/chart">
            <c:ext xmlns:c16="http://schemas.microsoft.com/office/drawing/2014/chart" uri="{C3380CC4-5D6E-409C-BE32-E72D297353CC}">
              <c16:uniqueId val="{00000000-4EB2-FB45-BE1D-EABDA29CCA36}"/>
            </c:ext>
          </c:extLst>
        </c:ser>
        <c:ser>
          <c:idx val="1"/>
          <c:order val="1"/>
          <c:tx>
            <c:strRef>
              <c:f>DataFig2!$G$2</c:f>
              <c:strCache>
                <c:ptCount val="1"/>
                <c:pt idx="0">
                  <c:v>Estate multiplier (smoothed)</c:v>
                </c:pt>
              </c:strCache>
            </c:strRef>
          </c:tx>
          <c:spPr>
            <a:ln w="19050">
              <a:solidFill>
                <a:srgbClr val="FF0000"/>
              </a:solidFill>
            </a:ln>
          </c:spPr>
          <c:marker>
            <c:symbol val="diamond"/>
            <c:size val="10"/>
            <c:spPr>
              <a:solidFill>
                <a:srgbClr val="FF0000"/>
              </a:solidFill>
              <a:ln>
                <a:solidFill>
                  <a:srgbClr val="FF0000"/>
                </a:solidFill>
              </a:ln>
            </c:spPr>
          </c:marker>
          <c:cat>
            <c:numRef>
              <c:f>DataFig2!$A$66:$A$106</c:f>
              <c:numCache>
                <c:formatCode>General</c:formatCode>
                <c:ptCount val="41"/>
                <c:pt idx="0">
                  <c:v>1976.0</c:v>
                </c:pt>
                <c:pt idx="1">
                  <c:v>1977.0</c:v>
                </c:pt>
                <c:pt idx="2">
                  <c:v>1978.0</c:v>
                </c:pt>
                <c:pt idx="3">
                  <c:v>1979.0</c:v>
                </c:pt>
                <c:pt idx="4">
                  <c:v>1980.0</c:v>
                </c:pt>
                <c:pt idx="5">
                  <c:v>1981.0</c:v>
                </c:pt>
                <c:pt idx="6">
                  <c:v>1982.0</c:v>
                </c:pt>
                <c:pt idx="7">
                  <c:v>1983.0</c:v>
                </c:pt>
                <c:pt idx="8">
                  <c:v>1984.0</c:v>
                </c:pt>
                <c:pt idx="9">
                  <c:v>1985.0</c:v>
                </c:pt>
                <c:pt idx="10">
                  <c:v>1986.0</c:v>
                </c:pt>
                <c:pt idx="11">
                  <c:v>1987.0</c:v>
                </c:pt>
                <c:pt idx="12">
                  <c:v>1988.0</c:v>
                </c:pt>
                <c:pt idx="13">
                  <c:v>1989.0</c:v>
                </c:pt>
                <c:pt idx="14">
                  <c:v>1990.0</c:v>
                </c:pt>
                <c:pt idx="15">
                  <c:v>1991.0</c:v>
                </c:pt>
                <c:pt idx="16">
                  <c:v>1992.0</c:v>
                </c:pt>
                <c:pt idx="17">
                  <c:v>1993.0</c:v>
                </c:pt>
                <c:pt idx="18">
                  <c:v>1994.0</c:v>
                </c:pt>
                <c:pt idx="19">
                  <c:v>1995.0</c:v>
                </c:pt>
                <c:pt idx="20">
                  <c:v>1996.0</c:v>
                </c:pt>
                <c:pt idx="21">
                  <c:v>1997.0</c:v>
                </c:pt>
                <c:pt idx="22">
                  <c:v>1998.0</c:v>
                </c:pt>
                <c:pt idx="23">
                  <c:v>1999.0</c:v>
                </c:pt>
                <c:pt idx="24">
                  <c:v>2000.0</c:v>
                </c:pt>
                <c:pt idx="25">
                  <c:v>2001.0</c:v>
                </c:pt>
                <c:pt idx="26">
                  <c:v>2002.0</c:v>
                </c:pt>
                <c:pt idx="27">
                  <c:v>2003.0</c:v>
                </c:pt>
                <c:pt idx="28">
                  <c:v>2004.0</c:v>
                </c:pt>
                <c:pt idx="29">
                  <c:v>2005.0</c:v>
                </c:pt>
                <c:pt idx="30">
                  <c:v>2006.0</c:v>
                </c:pt>
                <c:pt idx="31">
                  <c:v>2007.0</c:v>
                </c:pt>
                <c:pt idx="32">
                  <c:v>2008.0</c:v>
                </c:pt>
                <c:pt idx="33">
                  <c:v>2009.0</c:v>
                </c:pt>
                <c:pt idx="34">
                  <c:v>2010.0</c:v>
                </c:pt>
                <c:pt idx="35">
                  <c:v>2011.0</c:v>
                </c:pt>
                <c:pt idx="36" formatCode="0">
                  <c:v>2012.0</c:v>
                </c:pt>
                <c:pt idx="37" formatCode="0">
                  <c:v>2013.0</c:v>
                </c:pt>
                <c:pt idx="38" formatCode="0">
                  <c:v>2014.0</c:v>
                </c:pt>
                <c:pt idx="39" formatCode="0">
                  <c:v>2015.0</c:v>
                </c:pt>
                <c:pt idx="40" formatCode="0">
                  <c:v>2016.0</c:v>
                </c:pt>
              </c:numCache>
            </c:numRef>
          </c:cat>
          <c:val>
            <c:numRef>
              <c:f>DataFig2!$G$66:$G$106</c:f>
              <c:numCache>
                <c:formatCode>0.0%</c:formatCode>
                <c:ptCount val="41"/>
                <c:pt idx="0">
                  <c:v>0.0745397761534622</c:v>
                </c:pt>
                <c:pt idx="5">
                  <c:v>0.07474513</c:v>
                </c:pt>
                <c:pt idx="6">
                  <c:v>0.07328496</c:v>
                </c:pt>
                <c:pt idx="7">
                  <c:v>0.08396978</c:v>
                </c:pt>
                <c:pt idx="8">
                  <c:v>0.08604576</c:v>
                </c:pt>
                <c:pt idx="9">
                  <c:v>0.09448606</c:v>
                </c:pt>
                <c:pt idx="10">
                  <c:v>0.09606764</c:v>
                </c:pt>
                <c:pt idx="11">
                  <c:v>0.08983929</c:v>
                </c:pt>
                <c:pt idx="12">
                  <c:v>0.08954084</c:v>
                </c:pt>
                <c:pt idx="13">
                  <c:v>0.09300105</c:v>
                </c:pt>
                <c:pt idx="14">
                  <c:v>0.08729781</c:v>
                </c:pt>
                <c:pt idx="15">
                  <c:v>0.08952109</c:v>
                </c:pt>
                <c:pt idx="16">
                  <c:v>0.08993552</c:v>
                </c:pt>
                <c:pt idx="17">
                  <c:v>0.08692467</c:v>
                </c:pt>
                <c:pt idx="18">
                  <c:v>0.08998463</c:v>
                </c:pt>
                <c:pt idx="19">
                  <c:v>0.09290934</c:v>
                </c:pt>
                <c:pt idx="20">
                  <c:v>0.09079115</c:v>
                </c:pt>
                <c:pt idx="21">
                  <c:v>0.08918731</c:v>
                </c:pt>
                <c:pt idx="22">
                  <c:v>0.09381349</c:v>
                </c:pt>
                <c:pt idx="23">
                  <c:v>0.09401496</c:v>
                </c:pt>
                <c:pt idx="24">
                  <c:v>0.09061988</c:v>
                </c:pt>
                <c:pt idx="25">
                  <c:v>0.100790345</c:v>
                </c:pt>
                <c:pt idx="26">
                  <c:v>0.10096437</c:v>
                </c:pt>
                <c:pt idx="27">
                  <c:v>0.0951157475</c:v>
                </c:pt>
                <c:pt idx="28">
                  <c:v>0.089942555</c:v>
                </c:pt>
                <c:pt idx="29">
                  <c:v>0.09169859</c:v>
                </c:pt>
                <c:pt idx="30">
                  <c:v>0.09159716</c:v>
                </c:pt>
                <c:pt idx="31">
                  <c:v>0.08819347</c:v>
                </c:pt>
                <c:pt idx="32">
                  <c:v>0.0893081875</c:v>
                </c:pt>
                <c:pt idx="33">
                  <c:v>0.09522289</c:v>
                </c:pt>
                <c:pt idx="35">
                  <c:v>0.106772244</c:v>
                </c:pt>
                <c:pt idx="36">
                  <c:v>0.100083836</c:v>
                </c:pt>
              </c:numCache>
            </c:numRef>
          </c:val>
          <c:smooth val="0"/>
          <c:extLst xmlns:c16r2="http://schemas.microsoft.com/office/drawing/2015/06/chart">
            <c:ext xmlns:c16="http://schemas.microsoft.com/office/drawing/2014/chart" uri="{C3380CC4-5D6E-409C-BE32-E72D297353CC}">
              <c16:uniqueId val="{00000001-4EB2-FB45-BE1D-EABDA29CCA36}"/>
            </c:ext>
          </c:extLst>
        </c:ser>
        <c:ser>
          <c:idx val="0"/>
          <c:order val="2"/>
          <c:tx>
            <c:strRef>
              <c:f>DataFig2!$F$2</c:f>
              <c:strCache>
                <c:ptCount val="1"/>
                <c:pt idx="0">
                  <c:v>Estate multiplier (raw)</c:v>
                </c:pt>
              </c:strCache>
            </c:strRef>
          </c:tx>
          <c:spPr>
            <a:ln w="19050">
              <a:solidFill>
                <a:srgbClr val="000000"/>
              </a:solidFill>
              <a:prstDash val="solid"/>
            </a:ln>
          </c:spPr>
          <c:marker>
            <c:symbol val="diamond"/>
            <c:size val="10"/>
            <c:spPr>
              <a:solidFill>
                <a:sysClr val="window" lastClr="FFFFFF"/>
              </a:solidFill>
              <a:ln>
                <a:solidFill>
                  <a:srgbClr val="000000"/>
                </a:solidFill>
                <a:prstDash val="solid"/>
              </a:ln>
            </c:spPr>
          </c:marker>
          <c:cat>
            <c:numRef>
              <c:f>DataFig2!$A$66:$A$106</c:f>
              <c:numCache>
                <c:formatCode>General</c:formatCode>
                <c:ptCount val="41"/>
                <c:pt idx="0">
                  <c:v>1976.0</c:v>
                </c:pt>
                <c:pt idx="1">
                  <c:v>1977.0</c:v>
                </c:pt>
                <c:pt idx="2">
                  <c:v>1978.0</c:v>
                </c:pt>
                <c:pt idx="3">
                  <c:v>1979.0</c:v>
                </c:pt>
                <c:pt idx="4">
                  <c:v>1980.0</c:v>
                </c:pt>
                <c:pt idx="5">
                  <c:v>1981.0</c:v>
                </c:pt>
                <c:pt idx="6">
                  <c:v>1982.0</c:v>
                </c:pt>
                <c:pt idx="7">
                  <c:v>1983.0</c:v>
                </c:pt>
                <c:pt idx="8">
                  <c:v>1984.0</c:v>
                </c:pt>
                <c:pt idx="9">
                  <c:v>1985.0</c:v>
                </c:pt>
                <c:pt idx="10">
                  <c:v>1986.0</c:v>
                </c:pt>
                <c:pt idx="11">
                  <c:v>1987.0</c:v>
                </c:pt>
                <c:pt idx="12">
                  <c:v>1988.0</c:v>
                </c:pt>
                <c:pt idx="13">
                  <c:v>1989.0</c:v>
                </c:pt>
                <c:pt idx="14">
                  <c:v>1990.0</c:v>
                </c:pt>
                <c:pt idx="15">
                  <c:v>1991.0</c:v>
                </c:pt>
                <c:pt idx="16">
                  <c:v>1992.0</c:v>
                </c:pt>
                <c:pt idx="17">
                  <c:v>1993.0</c:v>
                </c:pt>
                <c:pt idx="18">
                  <c:v>1994.0</c:v>
                </c:pt>
                <c:pt idx="19">
                  <c:v>1995.0</c:v>
                </c:pt>
                <c:pt idx="20">
                  <c:v>1996.0</c:v>
                </c:pt>
                <c:pt idx="21">
                  <c:v>1997.0</c:v>
                </c:pt>
                <c:pt idx="22">
                  <c:v>1998.0</c:v>
                </c:pt>
                <c:pt idx="23">
                  <c:v>1999.0</c:v>
                </c:pt>
                <c:pt idx="24">
                  <c:v>2000.0</c:v>
                </c:pt>
                <c:pt idx="25">
                  <c:v>2001.0</c:v>
                </c:pt>
                <c:pt idx="26">
                  <c:v>2002.0</c:v>
                </c:pt>
                <c:pt idx="27">
                  <c:v>2003.0</c:v>
                </c:pt>
                <c:pt idx="28">
                  <c:v>2004.0</c:v>
                </c:pt>
                <c:pt idx="29">
                  <c:v>2005.0</c:v>
                </c:pt>
                <c:pt idx="30">
                  <c:v>2006.0</c:v>
                </c:pt>
                <c:pt idx="31">
                  <c:v>2007.0</c:v>
                </c:pt>
                <c:pt idx="32">
                  <c:v>2008.0</c:v>
                </c:pt>
                <c:pt idx="33">
                  <c:v>2009.0</c:v>
                </c:pt>
                <c:pt idx="34">
                  <c:v>2010.0</c:v>
                </c:pt>
                <c:pt idx="35">
                  <c:v>2011.0</c:v>
                </c:pt>
                <c:pt idx="36" formatCode="0">
                  <c:v>2012.0</c:v>
                </c:pt>
                <c:pt idx="37" formatCode="0">
                  <c:v>2013.0</c:v>
                </c:pt>
                <c:pt idx="38" formatCode="0">
                  <c:v>2014.0</c:v>
                </c:pt>
                <c:pt idx="39" formatCode="0">
                  <c:v>2015.0</c:v>
                </c:pt>
                <c:pt idx="40" formatCode="0">
                  <c:v>2016.0</c:v>
                </c:pt>
              </c:numCache>
            </c:numRef>
          </c:cat>
          <c:val>
            <c:numRef>
              <c:f>DataFig2!$F$66:$F$106</c:f>
              <c:numCache>
                <c:formatCode>0.0%</c:formatCode>
                <c:ptCount val="41"/>
                <c:pt idx="0">
                  <c:v>0.0745397761534622</c:v>
                </c:pt>
                <c:pt idx="5">
                  <c:v>0.07474513</c:v>
                </c:pt>
                <c:pt idx="6">
                  <c:v>0.07328496</c:v>
                </c:pt>
                <c:pt idx="7">
                  <c:v>0.08396978</c:v>
                </c:pt>
                <c:pt idx="8">
                  <c:v>0.08604576</c:v>
                </c:pt>
                <c:pt idx="9">
                  <c:v>0.09448606</c:v>
                </c:pt>
                <c:pt idx="10">
                  <c:v>0.09606764</c:v>
                </c:pt>
                <c:pt idx="11">
                  <c:v>0.08983929</c:v>
                </c:pt>
                <c:pt idx="12">
                  <c:v>0.08954084</c:v>
                </c:pt>
                <c:pt idx="13">
                  <c:v>0.09300105</c:v>
                </c:pt>
                <c:pt idx="14">
                  <c:v>0.08729781</c:v>
                </c:pt>
                <c:pt idx="15">
                  <c:v>0.08952109</c:v>
                </c:pt>
                <c:pt idx="16">
                  <c:v>0.08993552</c:v>
                </c:pt>
                <c:pt idx="17">
                  <c:v>0.08692467</c:v>
                </c:pt>
                <c:pt idx="18">
                  <c:v>0.08998463</c:v>
                </c:pt>
                <c:pt idx="19">
                  <c:v>0.09290934</c:v>
                </c:pt>
                <c:pt idx="20">
                  <c:v>0.09079115</c:v>
                </c:pt>
                <c:pt idx="21">
                  <c:v>0.08918731</c:v>
                </c:pt>
                <c:pt idx="22">
                  <c:v>0.09381349</c:v>
                </c:pt>
                <c:pt idx="23">
                  <c:v>0.09401496</c:v>
                </c:pt>
                <c:pt idx="24">
                  <c:v>0.09061988</c:v>
                </c:pt>
                <c:pt idx="25">
                  <c:v>0.1076451</c:v>
                </c:pt>
                <c:pt idx="26">
                  <c:v>0.0972513</c:v>
                </c:pt>
                <c:pt idx="27">
                  <c:v>0.10170978</c:v>
                </c:pt>
                <c:pt idx="28">
                  <c:v>0.07979213</c:v>
                </c:pt>
                <c:pt idx="29">
                  <c:v>0.09847618</c:v>
                </c:pt>
                <c:pt idx="30">
                  <c:v>0.09004987</c:v>
                </c:pt>
                <c:pt idx="31">
                  <c:v>0.08781272</c:v>
                </c:pt>
                <c:pt idx="32">
                  <c:v>0.08709857</c:v>
                </c:pt>
                <c:pt idx="33">
                  <c:v>0.09522289</c:v>
                </c:pt>
                <c:pt idx="35">
                  <c:v>0.12014906</c:v>
                </c:pt>
                <c:pt idx="36">
                  <c:v>0.08670702</c:v>
                </c:pt>
              </c:numCache>
            </c:numRef>
          </c:val>
          <c:smooth val="0"/>
          <c:extLst xmlns:c16r2="http://schemas.microsoft.com/office/drawing/2015/06/chart">
            <c:ext xmlns:c16="http://schemas.microsoft.com/office/drawing/2014/chart" uri="{C3380CC4-5D6E-409C-BE32-E72D297353CC}">
              <c16:uniqueId val="{00000002-4EB2-FB45-BE1D-EABDA29CCA36}"/>
            </c:ext>
          </c:extLst>
        </c:ser>
        <c:ser>
          <c:idx val="2"/>
          <c:order val="3"/>
          <c:tx>
            <c:strRef>
              <c:f>DataFig2!$I$2</c:f>
              <c:strCache>
                <c:ptCount val="1"/>
                <c:pt idx="0">
                  <c:v>Estate multiplier (Chetty mortality)</c:v>
                </c:pt>
              </c:strCache>
            </c:strRef>
          </c:tx>
          <c:spPr>
            <a:ln w="19050">
              <a:solidFill>
                <a:sysClr val="windowText" lastClr="000000">
                  <a:lumMod val="50000"/>
                  <a:lumOff val="50000"/>
                </a:sysClr>
              </a:solidFill>
            </a:ln>
          </c:spPr>
          <c:marker>
            <c:symbol val="triangle"/>
            <c:size val="10"/>
            <c:spPr>
              <a:solidFill>
                <a:sysClr val="windowText" lastClr="000000">
                  <a:lumMod val="50000"/>
                  <a:lumOff val="50000"/>
                </a:sysClr>
              </a:solidFill>
              <a:ln>
                <a:solidFill>
                  <a:sysClr val="windowText" lastClr="000000">
                    <a:lumMod val="50000"/>
                    <a:lumOff val="50000"/>
                  </a:sysClr>
                </a:solidFill>
              </a:ln>
            </c:spPr>
          </c:marker>
          <c:cat>
            <c:numRef>
              <c:f>DataFig2!$A$66:$A$106</c:f>
              <c:numCache>
                <c:formatCode>General</c:formatCode>
                <c:ptCount val="41"/>
                <c:pt idx="0">
                  <c:v>1976.0</c:v>
                </c:pt>
                <c:pt idx="1">
                  <c:v>1977.0</c:v>
                </c:pt>
                <c:pt idx="2">
                  <c:v>1978.0</c:v>
                </c:pt>
                <c:pt idx="3">
                  <c:v>1979.0</c:v>
                </c:pt>
                <c:pt idx="4">
                  <c:v>1980.0</c:v>
                </c:pt>
                <c:pt idx="5">
                  <c:v>1981.0</c:v>
                </c:pt>
                <c:pt idx="6">
                  <c:v>1982.0</c:v>
                </c:pt>
                <c:pt idx="7">
                  <c:v>1983.0</c:v>
                </c:pt>
                <c:pt idx="8">
                  <c:v>1984.0</c:v>
                </c:pt>
                <c:pt idx="9">
                  <c:v>1985.0</c:v>
                </c:pt>
                <c:pt idx="10">
                  <c:v>1986.0</c:v>
                </c:pt>
                <c:pt idx="11">
                  <c:v>1987.0</c:v>
                </c:pt>
                <c:pt idx="12">
                  <c:v>1988.0</c:v>
                </c:pt>
                <c:pt idx="13">
                  <c:v>1989.0</c:v>
                </c:pt>
                <c:pt idx="14">
                  <c:v>1990.0</c:v>
                </c:pt>
                <c:pt idx="15">
                  <c:v>1991.0</c:v>
                </c:pt>
                <c:pt idx="16">
                  <c:v>1992.0</c:v>
                </c:pt>
                <c:pt idx="17">
                  <c:v>1993.0</c:v>
                </c:pt>
                <c:pt idx="18">
                  <c:v>1994.0</c:v>
                </c:pt>
                <c:pt idx="19">
                  <c:v>1995.0</c:v>
                </c:pt>
                <c:pt idx="20">
                  <c:v>1996.0</c:v>
                </c:pt>
                <c:pt idx="21">
                  <c:v>1997.0</c:v>
                </c:pt>
                <c:pt idx="22">
                  <c:v>1998.0</c:v>
                </c:pt>
                <c:pt idx="23">
                  <c:v>1999.0</c:v>
                </c:pt>
                <c:pt idx="24">
                  <c:v>2000.0</c:v>
                </c:pt>
                <c:pt idx="25">
                  <c:v>2001.0</c:v>
                </c:pt>
                <c:pt idx="26">
                  <c:v>2002.0</c:v>
                </c:pt>
                <c:pt idx="27">
                  <c:v>2003.0</c:v>
                </c:pt>
                <c:pt idx="28">
                  <c:v>2004.0</c:v>
                </c:pt>
                <c:pt idx="29">
                  <c:v>2005.0</c:v>
                </c:pt>
                <c:pt idx="30">
                  <c:v>2006.0</c:v>
                </c:pt>
                <c:pt idx="31">
                  <c:v>2007.0</c:v>
                </c:pt>
                <c:pt idx="32">
                  <c:v>2008.0</c:v>
                </c:pt>
                <c:pt idx="33">
                  <c:v>2009.0</c:v>
                </c:pt>
                <c:pt idx="34">
                  <c:v>2010.0</c:v>
                </c:pt>
                <c:pt idx="35">
                  <c:v>2011.0</c:v>
                </c:pt>
                <c:pt idx="36" formatCode="0">
                  <c:v>2012.0</c:v>
                </c:pt>
                <c:pt idx="37" formatCode="0">
                  <c:v>2013.0</c:v>
                </c:pt>
                <c:pt idx="38" formatCode="0">
                  <c:v>2014.0</c:v>
                </c:pt>
                <c:pt idx="39" formatCode="0">
                  <c:v>2015.0</c:v>
                </c:pt>
                <c:pt idx="40" formatCode="0">
                  <c:v>2016.0</c:v>
                </c:pt>
              </c:numCache>
            </c:numRef>
          </c:cat>
          <c:val>
            <c:numRef>
              <c:f>DataFig2!$I$66:$I$106</c:f>
              <c:numCache>
                <c:formatCode>0.0%</c:formatCode>
                <c:ptCount val="41"/>
                <c:pt idx="0">
                  <c:v>0.0745397761534622</c:v>
                </c:pt>
                <c:pt idx="5">
                  <c:v>0.07474513</c:v>
                </c:pt>
                <c:pt idx="6">
                  <c:v>0.0746966023524894</c:v>
                </c:pt>
                <c:pt idx="7">
                  <c:v>0.0871895524873384</c:v>
                </c:pt>
                <c:pt idx="8">
                  <c:v>0.0909721124552965</c:v>
                </c:pt>
                <c:pt idx="9">
                  <c:v>0.101666375985554</c:v>
                </c:pt>
                <c:pt idx="10">
                  <c:v>0.105152974302449</c:v>
                </c:pt>
                <c:pt idx="11">
                  <c:v>0.099990660593884</c:v>
                </c:pt>
                <c:pt idx="12">
                  <c:v>0.101294513494697</c:v>
                </c:pt>
                <c:pt idx="13">
                  <c:v>0.106894566710332</c:v>
                </c:pt>
                <c:pt idx="14">
                  <c:v>0.101909199749815</c:v>
                </c:pt>
                <c:pt idx="15">
                  <c:v>0.106102160300628</c:v>
                </c:pt>
                <c:pt idx="16">
                  <c:v>0.108186314475916</c:v>
                </c:pt>
                <c:pt idx="17">
                  <c:v>0.106092848314589</c:v>
                </c:pt>
                <c:pt idx="18">
                  <c:v>0.111398443490127</c:v>
                </c:pt>
                <c:pt idx="19">
                  <c:v>0.116629721510002</c:v>
                </c:pt>
                <c:pt idx="20">
                  <c:v>0.115533801060349</c:v>
                </c:pt>
                <c:pt idx="21">
                  <c:v>0.115018006986812</c:v>
                </c:pt>
                <c:pt idx="22">
                  <c:v>0.122577706384151</c:v>
                </c:pt>
                <c:pt idx="23">
                  <c:v>0.124427727326717</c:v>
                </c:pt>
                <c:pt idx="24">
                  <c:v>0.121454162729198</c:v>
                </c:pt>
                <c:pt idx="25">
                  <c:v>0.136765069098616</c:v>
                </c:pt>
                <c:pt idx="26">
                  <c:v>0.138673680083603</c:v>
                </c:pt>
                <c:pt idx="27">
                  <c:v>0.132206793140932</c:v>
                </c:pt>
                <c:pt idx="28">
                  <c:v>0.126488522579272</c:v>
                </c:pt>
                <c:pt idx="29">
                  <c:v>0.130450382850481</c:v>
                </c:pt>
                <c:pt idx="30">
                  <c:v>0.131788262991313</c:v>
                </c:pt>
                <c:pt idx="31">
                  <c:v>0.128310215475653</c:v>
                </c:pt>
                <c:pt idx="32">
                  <c:v>0.131361137495118</c:v>
                </c:pt>
                <c:pt idx="33">
                  <c:v>0.141576478572034</c:v>
                </c:pt>
                <c:pt idx="35">
                  <c:v>0.16211974180623</c:v>
                </c:pt>
                <c:pt idx="36">
                  <c:v>0.15353227193401</c:v>
                </c:pt>
              </c:numCache>
            </c:numRef>
          </c:val>
          <c:smooth val="0"/>
          <c:extLst xmlns:c16r2="http://schemas.microsoft.com/office/drawing/2015/06/chart">
            <c:ext xmlns:c16="http://schemas.microsoft.com/office/drawing/2014/chart" uri="{C3380CC4-5D6E-409C-BE32-E72D297353CC}">
              <c16:uniqueId val="{00000003-4EB2-FB45-BE1D-EABDA29CCA36}"/>
            </c:ext>
          </c:extLst>
        </c:ser>
        <c:dLbls>
          <c:showLegendKey val="0"/>
          <c:showVal val="0"/>
          <c:showCatName val="0"/>
          <c:showSerName val="0"/>
          <c:showPercent val="0"/>
          <c:showBubbleSize val="0"/>
        </c:dLbls>
        <c:marker val="1"/>
        <c:smooth val="0"/>
        <c:axId val="-2146009096"/>
        <c:axId val="-2046487800"/>
      </c:lineChart>
      <c:catAx>
        <c:axId val="-2146009096"/>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6487800"/>
        <c:crosses val="autoZero"/>
        <c:auto val="1"/>
        <c:lblAlgn val="ctr"/>
        <c:lblOffset val="100"/>
        <c:tickLblSkip val="4"/>
        <c:tickMarkSkip val="4"/>
        <c:noMultiLvlLbl val="0"/>
      </c:catAx>
      <c:valAx>
        <c:axId val="-2046487800"/>
        <c:scaling>
          <c:orientation val="minMax"/>
          <c:max val="0.2"/>
          <c:min val="0.0"/>
        </c:scaling>
        <c:delete val="0"/>
        <c:axPos val="l"/>
        <c:majorGridlines>
          <c:spPr>
            <a:ln w="3175">
              <a:solidFill>
                <a:schemeClr val="bg1">
                  <a:lumMod val="65000"/>
                </a:schemeClr>
              </a:solidFill>
              <a:prstDash val="solid"/>
            </a:ln>
          </c:spPr>
        </c:majorGridlines>
        <c:title>
          <c:tx>
            <c:rich>
              <a:bodyPr rot="-5400000" vert="horz"/>
              <a:lstStyle/>
              <a:p>
                <a:pPr>
                  <a:defRPr/>
                </a:pPr>
                <a:r>
                  <a:rPr lang="en-US" sz="1800"/>
                  <a:t>Top .1% wealth share</a:t>
                </a:r>
              </a:p>
            </c:rich>
          </c:tx>
          <c:overlay val="0"/>
        </c:title>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146009096"/>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1800" b="1" i="0" u="none" strike="noStrike" baseline="0">
                <a:effectLst/>
              </a:rPr>
              <a:t>Impact of the wealth taxes on total tax rates (fed+state)</a:t>
            </a:r>
            <a:r>
              <a:rPr lang="fr-FR" sz="1800" b="1" i="0" u="none" strike="noStrike" baseline="0"/>
              <a:t> </a:t>
            </a:r>
            <a:endParaRPr lang="en-US" sz="1800"/>
          </a:p>
        </c:rich>
      </c:tx>
      <c:layout>
        <c:manualLayout>
          <c:xMode val="edge"/>
          <c:yMode val="edge"/>
          <c:x val="0.119401973487491"/>
          <c:y val="0.00217864923747277"/>
        </c:manualLayout>
      </c:layout>
      <c:overlay val="0"/>
    </c:title>
    <c:autoTitleDeleted val="0"/>
    <c:plotArea>
      <c:layout>
        <c:manualLayout>
          <c:layoutTarget val="inner"/>
          <c:xMode val="edge"/>
          <c:yMode val="edge"/>
          <c:x val="0.101569819595335"/>
          <c:y val="0.0754358156210866"/>
          <c:w val="0.755638725539054"/>
          <c:h val="0.706117372583329"/>
        </c:manualLayout>
      </c:layout>
      <c:lineChart>
        <c:grouping val="standard"/>
        <c:varyColors val="0"/>
        <c:ser>
          <c:idx val="3"/>
          <c:order val="2"/>
          <c:spPr>
            <a:ln w="19050">
              <a:solidFill>
                <a:schemeClr val="tx1"/>
              </a:solidFill>
            </a:ln>
            <a:effectLst/>
          </c:spPr>
          <c:marker>
            <c:symbol val="circle"/>
            <c:size val="12"/>
            <c:spPr>
              <a:solidFill>
                <a:schemeClr val="tx1"/>
              </a:solidFill>
              <a:ln>
                <a:solidFill>
                  <a:schemeClr val="tx1"/>
                </a:solidFill>
              </a:ln>
            </c:spPr>
          </c:marke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DataFig5!$F$3:$F$17</c:f>
              <c:numCache>
                <c:formatCode>0.0%</c:formatCode>
                <c:ptCount val="15"/>
                <c:pt idx="0">
                  <c:v>0.256276431377046</c:v>
                </c:pt>
                <c:pt idx="1">
                  <c:v>0.242524350993335</c:v>
                </c:pt>
                <c:pt idx="2">
                  <c:v>0.244982216507196</c:v>
                </c:pt>
                <c:pt idx="3">
                  <c:v>0.235179877839982</c:v>
                </c:pt>
                <c:pt idx="4">
                  <c:v>0.241975244134665</c:v>
                </c:pt>
                <c:pt idx="5">
                  <c:v>0.253861730452627</c:v>
                </c:pt>
                <c:pt idx="6">
                  <c:v>0.262563567608595</c:v>
                </c:pt>
                <c:pt idx="7">
                  <c:v>0.277690576389432</c:v>
                </c:pt>
                <c:pt idx="8">
                  <c:v>0.294032098725438</c:v>
                </c:pt>
                <c:pt idx="9">
                  <c:v>0.28633183799684</c:v>
                </c:pt>
                <c:pt idx="10">
                  <c:v>0.276615750975907</c:v>
                </c:pt>
                <c:pt idx="11">
                  <c:v>0.293861791349179</c:v>
                </c:pt>
                <c:pt idx="12">
                  <c:v>0.391501165486884</c:v>
                </c:pt>
                <c:pt idx="13">
                  <c:v>0.512202157920405</c:v>
                </c:pt>
                <c:pt idx="14">
                  <c:v>0.748006454048934</c:v>
                </c:pt>
              </c:numCache>
            </c:numRef>
          </c:val>
          <c:smooth val="0"/>
          <c:extLst xmlns:c16r2="http://schemas.microsoft.com/office/drawing/2015/06/chart">
            <c:ext xmlns:c16="http://schemas.microsoft.com/office/drawing/2014/chart" uri="{C3380CC4-5D6E-409C-BE32-E72D297353CC}">
              <c16:uniqueId val="{00000000-1A2A-8643-B47C-5B8759624EED}"/>
            </c:ext>
          </c:extLst>
        </c:ser>
        <c:ser>
          <c:idx val="0"/>
          <c:order val="0"/>
          <c:spPr>
            <a:ln w="19050">
              <a:solidFill>
                <a:schemeClr val="tx1"/>
              </a:solidFill>
            </a:ln>
            <a:effectLst/>
          </c:spPr>
          <c:marker>
            <c:symbol val="circle"/>
            <c:size val="12"/>
            <c:spPr>
              <a:solidFill>
                <a:schemeClr val="bg1"/>
              </a:solidFill>
              <a:ln w="3175">
                <a:solidFill>
                  <a:schemeClr val="tx1"/>
                </a:solidFill>
              </a:ln>
              <a:effectLst/>
            </c:spPr>
          </c:marke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DataFig5!$D$3:$D$17</c:f>
              <c:numCache>
                <c:formatCode>0.0%</c:formatCode>
                <c:ptCount val="15"/>
                <c:pt idx="0">
                  <c:v>0.256200032870685</c:v>
                </c:pt>
                <c:pt idx="1">
                  <c:v>0.242496044089618</c:v>
                </c:pt>
                <c:pt idx="2">
                  <c:v>0.244951107079515</c:v>
                </c:pt>
                <c:pt idx="3">
                  <c:v>0.235206653421156</c:v>
                </c:pt>
                <c:pt idx="4">
                  <c:v>0.241975340020719</c:v>
                </c:pt>
                <c:pt idx="5">
                  <c:v>0.253856154162791</c:v>
                </c:pt>
                <c:pt idx="6">
                  <c:v>0.262569449999634</c:v>
                </c:pt>
                <c:pt idx="7">
                  <c:v>0.277687748654346</c:v>
                </c:pt>
                <c:pt idx="8">
                  <c:v>0.294028803399238</c:v>
                </c:pt>
                <c:pt idx="9">
                  <c:v>0.286338396177041</c:v>
                </c:pt>
                <c:pt idx="10">
                  <c:v>0.276614672070504</c:v>
                </c:pt>
                <c:pt idx="11">
                  <c:v>0.29043908663197</c:v>
                </c:pt>
                <c:pt idx="12">
                  <c:v>0.375063294366078</c:v>
                </c:pt>
                <c:pt idx="13">
                  <c:v>0.443170469523167</c:v>
                </c:pt>
                <c:pt idx="14">
                  <c:v>0.458754816397503</c:v>
                </c:pt>
              </c:numCache>
            </c:numRef>
          </c:val>
          <c:smooth val="0"/>
          <c:extLst xmlns:c16r2="http://schemas.microsoft.com/office/drawing/2015/06/chart">
            <c:ext xmlns:c16="http://schemas.microsoft.com/office/drawing/2014/chart" uri="{C3380CC4-5D6E-409C-BE32-E72D297353CC}">
              <c16:uniqueId val="{00000001-1A2A-8643-B47C-5B8759624EED}"/>
            </c:ext>
          </c:extLst>
        </c:ser>
        <c:ser>
          <c:idx val="1"/>
          <c:order val="1"/>
          <c:spPr>
            <a:ln w="19050">
              <a:solidFill>
                <a:schemeClr val="tx1"/>
              </a:solidFill>
            </a:ln>
            <a:effectLst/>
          </c:spPr>
          <c:marker>
            <c:symbol val="circle"/>
            <c:size val="12"/>
            <c:spPr>
              <a:solidFill>
                <a:schemeClr val="bg1">
                  <a:lumMod val="75000"/>
                </a:schemeClr>
              </a:solidFill>
              <a:ln>
                <a:solidFill>
                  <a:schemeClr val="tx1"/>
                </a:solidFill>
              </a:ln>
              <a:effectLst/>
            </c:spPr>
          </c:marke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DataFig5!$C$3:$C$17</c:f>
              <c:numCache>
                <c:formatCode>0.0%</c:formatCode>
                <c:ptCount val="15"/>
                <c:pt idx="0">
                  <c:v>0.256200032870685</c:v>
                </c:pt>
                <c:pt idx="1">
                  <c:v>0.242496044089618</c:v>
                </c:pt>
                <c:pt idx="2">
                  <c:v>0.244951107079515</c:v>
                </c:pt>
                <c:pt idx="3">
                  <c:v>0.235206653421156</c:v>
                </c:pt>
                <c:pt idx="4">
                  <c:v>0.241975340020719</c:v>
                </c:pt>
                <c:pt idx="5">
                  <c:v>0.253856154162791</c:v>
                </c:pt>
                <c:pt idx="6">
                  <c:v>0.262569449999634</c:v>
                </c:pt>
                <c:pt idx="7">
                  <c:v>0.277687748654346</c:v>
                </c:pt>
                <c:pt idx="8">
                  <c:v>0.294028803399238</c:v>
                </c:pt>
                <c:pt idx="9">
                  <c:v>0.286338396177041</c:v>
                </c:pt>
                <c:pt idx="10">
                  <c:v>0.276614672070504</c:v>
                </c:pt>
                <c:pt idx="11">
                  <c:v>0.289139257271883</c:v>
                </c:pt>
                <c:pt idx="12">
                  <c:v>0.331535810027656</c:v>
                </c:pt>
                <c:pt idx="13">
                  <c:v>0.303633026839075</c:v>
                </c:pt>
                <c:pt idx="14">
                  <c:v>0.230415299534798</c:v>
                </c:pt>
              </c:numCache>
            </c:numRef>
          </c:val>
          <c:smooth val="0"/>
          <c:extLst xmlns:c16r2="http://schemas.microsoft.com/office/drawing/2015/06/chart">
            <c:ext xmlns:c16="http://schemas.microsoft.com/office/drawing/2014/chart" uri="{C3380CC4-5D6E-409C-BE32-E72D297353CC}">
              <c16:uniqueId val="{00000002-1A2A-8643-B47C-5B8759624EED}"/>
            </c:ext>
          </c:extLst>
        </c:ser>
        <c:dLbls>
          <c:showLegendKey val="0"/>
          <c:showVal val="0"/>
          <c:showCatName val="0"/>
          <c:showSerName val="0"/>
          <c:showPercent val="0"/>
          <c:showBubbleSize val="0"/>
        </c:dLbls>
        <c:marker val="1"/>
        <c:smooth val="0"/>
        <c:axId val="-2146211848"/>
        <c:axId val="-2146206968"/>
      </c:lineChart>
      <c:catAx>
        <c:axId val="-2146211848"/>
        <c:scaling>
          <c:orientation val="minMax"/>
        </c:scaling>
        <c:delete val="0"/>
        <c:axPos val="b"/>
        <c:numFmt formatCode="General" sourceLinked="0"/>
        <c:majorTickMark val="out"/>
        <c:minorTickMark val="none"/>
        <c:tickLblPos val="nextTo"/>
        <c:txPr>
          <a:bodyPr rot="-2700000" vert="horz"/>
          <a:lstStyle/>
          <a:p>
            <a:pPr>
              <a:defRPr sz="1500"/>
            </a:pPr>
            <a:endParaRPr lang="en-US"/>
          </a:p>
        </c:txPr>
        <c:crossAx val="-2146206968"/>
        <c:crossesAt val="0.0"/>
        <c:auto val="1"/>
        <c:lblAlgn val="ctr"/>
        <c:lblOffset val="100"/>
        <c:noMultiLvlLbl val="0"/>
      </c:catAx>
      <c:valAx>
        <c:axId val="-2146206968"/>
        <c:scaling>
          <c:orientation val="minMax"/>
          <c:max val="0.75"/>
          <c:min val="0.0"/>
        </c:scaling>
        <c:delete val="0"/>
        <c:axPos val="l"/>
        <c:title>
          <c:tx>
            <c:rich>
              <a:bodyPr rot="-5400000" vert="horz"/>
              <a:lstStyle/>
              <a:p>
                <a:pPr>
                  <a:defRPr/>
                </a:pPr>
                <a:r>
                  <a:rPr lang="fr-FR" sz="1600" b="0"/>
                  <a:t>% of pre-tax</a:t>
                </a:r>
                <a:r>
                  <a:rPr lang="fr-FR" sz="1600" b="0" baseline="0"/>
                  <a:t> income</a:t>
                </a:r>
                <a:endParaRPr lang="fr-FR" sz="1600" b="0"/>
              </a:p>
            </c:rich>
          </c:tx>
          <c:layout>
            <c:manualLayout>
              <c:xMode val="edge"/>
              <c:yMode val="edge"/>
              <c:x val="0.00100495771361913"/>
              <c:y val="0.258253478119157"/>
            </c:manualLayout>
          </c:layout>
          <c:overlay val="0"/>
        </c:title>
        <c:numFmt formatCode="0%" sourceLinked="0"/>
        <c:majorTickMark val="none"/>
        <c:minorTickMark val="none"/>
        <c:tickLblPos val="nextTo"/>
        <c:txPr>
          <a:bodyPr/>
          <a:lstStyle/>
          <a:p>
            <a:pPr>
              <a:defRPr sz="1400"/>
            </a:pPr>
            <a:endParaRPr lang="en-US"/>
          </a:p>
        </c:txPr>
        <c:crossAx val="-2146211848"/>
        <c:crosses val="autoZero"/>
        <c:crossBetween val="between"/>
        <c:majorUnit val="0.1"/>
        <c:minorUnit val="0.01"/>
      </c:valAx>
    </c:plotArea>
    <c:plotVisOnly val="1"/>
    <c:dispBlanksAs val="gap"/>
    <c:showDLblsOverMax val="0"/>
  </c:chart>
  <c:spPr>
    <a:ln>
      <a:noFill/>
    </a:ln>
  </c:spPr>
  <c:txPr>
    <a:bodyPr/>
    <a:lstStyle/>
    <a:p>
      <a:pPr>
        <a:defRPr sz="1000">
          <a:latin typeface="Arial"/>
          <a:cs typeface="Arial"/>
        </a:defRPr>
      </a:pPr>
      <a:endParaRPr lang="en-US"/>
    </a:p>
  </c:txPr>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a:pPr>
            <a:r>
              <a:rPr lang="fr-FR" sz="2000"/>
              <a:t>Average Tax</a:t>
            </a:r>
            <a:r>
              <a:rPr lang="fr-FR" sz="2000" baseline="0"/>
              <a:t> Rates (Fed+State+Local) by Income Groups</a:t>
            </a:r>
            <a:endParaRPr lang="fr-FR" sz="2000"/>
          </a:p>
        </c:rich>
      </c:tx>
      <c:layout>
        <c:manualLayout>
          <c:xMode val="edge"/>
          <c:yMode val="edge"/>
          <c:x val="0.192808509695782"/>
          <c:y val="0.0"/>
        </c:manualLayout>
      </c:layout>
      <c:overlay val="0"/>
    </c:title>
    <c:autoTitleDeleted val="0"/>
    <c:plotArea>
      <c:layout>
        <c:manualLayout>
          <c:layoutTarget val="inner"/>
          <c:xMode val="edge"/>
          <c:yMode val="edge"/>
          <c:x val="0.0846704003548852"/>
          <c:y val="0.0819717633335049"/>
          <c:w val="0.914591549295775"/>
          <c:h val="0.699581424870911"/>
        </c:manualLayout>
      </c:layout>
      <c:lineChart>
        <c:grouping val="standard"/>
        <c:varyColors val="0"/>
        <c:ser>
          <c:idx val="1"/>
          <c:order val="0"/>
          <c:spPr>
            <a:ln w="19050">
              <a:solidFill>
                <a:schemeClr val="tx1"/>
              </a:solidFill>
            </a:ln>
            <a:effectLst/>
          </c:spPr>
          <c:marker>
            <c:symbol val="circle"/>
            <c:size val="12"/>
            <c:spPr>
              <a:solidFill>
                <a:schemeClr val="bg1">
                  <a:lumMod val="75000"/>
                </a:schemeClr>
              </a:solidFill>
              <a:ln>
                <a:solidFill>
                  <a:schemeClr val="tx1"/>
                </a:solidFill>
              </a:ln>
              <a:effectLst/>
            </c:spPr>
          </c:marke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DataFig5!$C$3:$C$17</c:f>
              <c:numCache>
                <c:formatCode>0.0%</c:formatCode>
                <c:ptCount val="15"/>
                <c:pt idx="0">
                  <c:v>0.256200032870685</c:v>
                </c:pt>
                <c:pt idx="1">
                  <c:v>0.242496044089618</c:v>
                </c:pt>
                <c:pt idx="2">
                  <c:v>0.244951107079515</c:v>
                </c:pt>
                <c:pt idx="3">
                  <c:v>0.235206653421156</c:v>
                </c:pt>
                <c:pt idx="4">
                  <c:v>0.241975340020719</c:v>
                </c:pt>
                <c:pt idx="5">
                  <c:v>0.253856154162791</c:v>
                </c:pt>
                <c:pt idx="6">
                  <c:v>0.262569449999634</c:v>
                </c:pt>
                <c:pt idx="7">
                  <c:v>0.277687748654346</c:v>
                </c:pt>
                <c:pt idx="8">
                  <c:v>0.294028803399238</c:v>
                </c:pt>
                <c:pt idx="9">
                  <c:v>0.286338396177041</c:v>
                </c:pt>
                <c:pt idx="10">
                  <c:v>0.276614672070504</c:v>
                </c:pt>
                <c:pt idx="11">
                  <c:v>0.289139257271883</c:v>
                </c:pt>
                <c:pt idx="12">
                  <c:v>0.331535810027656</c:v>
                </c:pt>
                <c:pt idx="13">
                  <c:v>0.303633026839075</c:v>
                </c:pt>
                <c:pt idx="14">
                  <c:v>0.230415299534798</c:v>
                </c:pt>
              </c:numCache>
            </c:numRef>
          </c:val>
          <c:smooth val="0"/>
          <c:extLst xmlns:c16r2="http://schemas.microsoft.com/office/drawing/2015/06/chart">
            <c:ext xmlns:c16="http://schemas.microsoft.com/office/drawing/2014/chart" uri="{C3380CC4-5D6E-409C-BE32-E72D297353CC}">
              <c16:uniqueId val="{00000000-5C56-F74A-91FE-1683C8D3A6BE}"/>
            </c:ext>
          </c:extLst>
        </c:ser>
        <c:dLbls>
          <c:showLegendKey val="0"/>
          <c:showVal val="0"/>
          <c:showCatName val="0"/>
          <c:showSerName val="0"/>
          <c:showPercent val="0"/>
          <c:showBubbleSize val="0"/>
        </c:dLbls>
        <c:marker val="1"/>
        <c:smooth val="0"/>
        <c:axId val="-2042835688"/>
        <c:axId val="-2042830776"/>
      </c:lineChart>
      <c:catAx>
        <c:axId val="-2042835688"/>
        <c:scaling>
          <c:orientation val="minMax"/>
        </c:scaling>
        <c:delete val="0"/>
        <c:axPos val="b"/>
        <c:numFmt formatCode="General" sourceLinked="0"/>
        <c:majorTickMark val="out"/>
        <c:minorTickMark val="none"/>
        <c:tickLblPos val="nextTo"/>
        <c:txPr>
          <a:bodyPr rot="-2700000" vert="horz"/>
          <a:lstStyle/>
          <a:p>
            <a:pPr>
              <a:defRPr/>
            </a:pPr>
            <a:endParaRPr lang="en-US"/>
          </a:p>
        </c:txPr>
        <c:crossAx val="-2042830776"/>
        <c:crossesAt val="0.0"/>
        <c:auto val="1"/>
        <c:lblAlgn val="ctr"/>
        <c:lblOffset val="100"/>
        <c:noMultiLvlLbl val="0"/>
      </c:catAx>
      <c:valAx>
        <c:axId val="-2042830776"/>
        <c:scaling>
          <c:orientation val="minMax"/>
          <c:max val="0.56"/>
          <c:min val="0.0"/>
        </c:scaling>
        <c:delete val="0"/>
        <c:axPos val="l"/>
        <c:numFmt formatCode="0%" sourceLinked="0"/>
        <c:majorTickMark val="none"/>
        <c:minorTickMark val="none"/>
        <c:tickLblPos val="nextTo"/>
        <c:crossAx val="-2042835688"/>
        <c:crosses val="autoZero"/>
        <c:crossBetween val="between"/>
        <c:majorUnit val="0.1"/>
        <c:minorUnit val="0.01"/>
      </c:valAx>
    </c:plotArea>
    <c:plotVisOnly val="1"/>
    <c:dispBlanksAs val="gap"/>
    <c:showDLblsOverMax val="0"/>
  </c:chart>
  <c:spPr>
    <a:ln>
      <a:noFill/>
    </a:ln>
  </c:spPr>
  <c:txPr>
    <a:bodyPr/>
    <a:lstStyle/>
    <a:p>
      <a:pPr>
        <a:defRPr sz="1800">
          <a:latin typeface="Palatino"/>
          <a:cs typeface="Palatino"/>
        </a:defRPr>
      </a:pPr>
      <a:endParaRPr lang="en-US"/>
    </a:p>
  </c:txPr>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1800"/>
              <a:t>Impact of the Warren wealth tax on</a:t>
            </a:r>
            <a:r>
              <a:rPr lang="fr-FR" sz="1800" baseline="0"/>
              <a:t> total tax rates (fed+state)</a:t>
            </a:r>
            <a:endParaRPr lang="fr-FR" sz="1800"/>
          </a:p>
        </c:rich>
      </c:tx>
      <c:layout>
        <c:manualLayout>
          <c:xMode val="edge"/>
          <c:yMode val="edge"/>
          <c:x val="0.153969567095252"/>
          <c:y val="0.00217864923747277"/>
        </c:manualLayout>
      </c:layout>
      <c:overlay val="0"/>
    </c:title>
    <c:autoTitleDeleted val="0"/>
    <c:plotArea>
      <c:layout>
        <c:manualLayout>
          <c:layoutTarget val="inner"/>
          <c:xMode val="edge"/>
          <c:yMode val="edge"/>
          <c:x val="0.100163312919218"/>
          <c:y val="0.0275055323966857"/>
          <c:w val="0.899098629337999"/>
          <c:h val="0.75404765580773"/>
        </c:manualLayout>
      </c:layout>
      <c:lineChart>
        <c:grouping val="standard"/>
        <c:varyColors val="0"/>
        <c:ser>
          <c:idx val="0"/>
          <c:order val="0"/>
          <c:spPr>
            <a:ln w="19050">
              <a:solidFill>
                <a:schemeClr val="tx1"/>
              </a:solidFill>
            </a:ln>
            <a:effectLst/>
          </c:spPr>
          <c:marker>
            <c:symbol val="circle"/>
            <c:size val="12"/>
            <c:spPr>
              <a:solidFill>
                <a:schemeClr val="bg1"/>
              </a:solidFill>
              <a:ln w="3175">
                <a:solidFill>
                  <a:schemeClr val="tx1"/>
                </a:solidFill>
              </a:ln>
              <a:effectLst/>
            </c:spPr>
          </c:marke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DataFig5!$D$3:$D$17</c:f>
              <c:numCache>
                <c:formatCode>0.0%</c:formatCode>
                <c:ptCount val="15"/>
                <c:pt idx="0">
                  <c:v>0.256200032870685</c:v>
                </c:pt>
                <c:pt idx="1">
                  <c:v>0.242496044089618</c:v>
                </c:pt>
                <c:pt idx="2">
                  <c:v>0.244951107079515</c:v>
                </c:pt>
                <c:pt idx="3">
                  <c:v>0.235206653421156</c:v>
                </c:pt>
                <c:pt idx="4">
                  <c:v>0.241975340020719</c:v>
                </c:pt>
                <c:pt idx="5">
                  <c:v>0.253856154162791</c:v>
                </c:pt>
                <c:pt idx="6">
                  <c:v>0.262569449999634</c:v>
                </c:pt>
                <c:pt idx="7">
                  <c:v>0.277687748654346</c:v>
                </c:pt>
                <c:pt idx="8">
                  <c:v>0.294028803399238</c:v>
                </c:pt>
                <c:pt idx="9">
                  <c:v>0.286338396177041</c:v>
                </c:pt>
                <c:pt idx="10">
                  <c:v>0.276614672070504</c:v>
                </c:pt>
                <c:pt idx="11">
                  <c:v>0.29043908663197</c:v>
                </c:pt>
                <c:pt idx="12">
                  <c:v>0.375063294366078</c:v>
                </c:pt>
                <c:pt idx="13">
                  <c:v>0.443170469523167</c:v>
                </c:pt>
                <c:pt idx="14">
                  <c:v>0.458754816397503</c:v>
                </c:pt>
              </c:numCache>
            </c:numRef>
          </c:val>
          <c:smooth val="0"/>
          <c:extLst xmlns:c16r2="http://schemas.microsoft.com/office/drawing/2015/06/chart">
            <c:ext xmlns:c16="http://schemas.microsoft.com/office/drawing/2014/chart" uri="{C3380CC4-5D6E-409C-BE32-E72D297353CC}">
              <c16:uniqueId val="{00000000-1871-4844-8BBD-D9C2E092B961}"/>
            </c:ext>
          </c:extLst>
        </c:ser>
        <c:ser>
          <c:idx val="1"/>
          <c:order val="1"/>
          <c:spPr>
            <a:ln w="19050">
              <a:solidFill>
                <a:schemeClr val="tx1"/>
              </a:solidFill>
            </a:ln>
            <a:effectLst/>
          </c:spPr>
          <c:marker>
            <c:symbol val="circle"/>
            <c:size val="12"/>
            <c:spPr>
              <a:solidFill>
                <a:schemeClr val="bg1">
                  <a:lumMod val="75000"/>
                </a:schemeClr>
              </a:solidFill>
              <a:ln>
                <a:solidFill>
                  <a:schemeClr val="tx1"/>
                </a:solidFill>
              </a:ln>
              <a:effectLst/>
            </c:spPr>
          </c:marke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DataFig5!$C$3:$C$17</c:f>
              <c:numCache>
                <c:formatCode>0.0%</c:formatCode>
                <c:ptCount val="15"/>
                <c:pt idx="0">
                  <c:v>0.256200032870685</c:v>
                </c:pt>
                <c:pt idx="1">
                  <c:v>0.242496044089618</c:v>
                </c:pt>
                <c:pt idx="2">
                  <c:v>0.244951107079515</c:v>
                </c:pt>
                <c:pt idx="3">
                  <c:v>0.235206653421156</c:v>
                </c:pt>
                <c:pt idx="4">
                  <c:v>0.241975340020719</c:v>
                </c:pt>
                <c:pt idx="5">
                  <c:v>0.253856154162791</c:v>
                </c:pt>
                <c:pt idx="6">
                  <c:v>0.262569449999634</c:v>
                </c:pt>
                <c:pt idx="7">
                  <c:v>0.277687748654346</c:v>
                </c:pt>
                <c:pt idx="8">
                  <c:v>0.294028803399238</c:v>
                </c:pt>
                <c:pt idx="9">
                  <c:v>0.286338396177041</c:v>
                </c:pt>
                <c:pt idx="10">
                  <c:v>0.276614672070504</c:v>
                </c:pt>
                <c:pt idx="11">
                  <c:v>0.289139257271883</c:v>
                </c:pt>
                <c:pt idx="12">
                  <c:v>0.331535810027656</c:v>
                </c:pt>
                <c:pt idx="13">
                  <c:v>0.303633026839075</c:v>
                </c:pt>
                <c:pt idx="14">
                  <c:v>0.230415299534798</c:v>
                </c:pt>
              </c:numCache>
            </c:numRef>
          </c:val>
          <c:smooth val="0"/>
          <c:extLst xmlns:c16r2="http://schemas.microsoft.com/office/drawing/2015/06/chart">
            <c:ext xmlns:c16="http://schemas.microsoft.com/office/drawing/2014/chart" uri="{C3380CC4-5D6E-409C-BE32-E72D297353CC}">
              <c16:uniqueId val="{00000001-1871-4844-8BBD-D9C2E092B961}"/>
            </c:ext>
          </c:extLst>
        </c:ser>
        <c:dLbls>
          <c:showLegendKey val="0"/>
          <c:showVal val="0"/>
          <c:showCatName val="0"/>
          <c:showSerName val="0"/>
          <c:showPercent val="0"/>
          <c:showBubbleSize val="0"/>
        </c:dLbls>
        <c:marker val="1"/>
        <c:smooth val="0"/>
        <c:axId val="-2043407128"/>
        <c:axId val="-2043402328"/>
      </c:lineChart>
      <c:catAx>
        <c:axId val="-2043407128"/>
        <c:scaling>
          <c:orientation val="minMax"/>
        </c:scaling>
        <c:delete val="0"/>
        <c:axPos val="b"/>
        <c:numFmt formatCode="General" sourceLinked="0"/>
        <c:majorTickMark val="out"/>
        <c:minorTickMark val="none"/>
        <c:tickLblPos val="nextTo"/>
        <c:txPr>
          <a:bodyPr rot="-2700000" vert="horz"/>
          <a:lstStyle/>
          <a:p>
            <a:pPr>
              <a:defRPr sz="1500"/>
            </a:pPr>
            <a:endParaRPr lang="en-US"/>
          </a:p>
        </c:txPr>
        <c:crossAx val="-2043402328"/>
        <c:crossesAt val="0.0"/>
        <c:auto val="1"/>
        <c:lblAlgn val="ctr"/>
        <c:lblOffset val="100"/>
        <c:noMultiLvlLbl val="0"/>
      </c:catAx>
      <c:valAx>
        <c:axId val="-2043402328"/>
        <c:scaling>
          <c:orientation val="minMax"/>
          <c:max val="0.56"/>
          <c:min val="0.0"/>
        </c:scaling>
        <c:delete val="0"/>
        <c:axPos val="l"/>
        <c:title>
          <c:tx>
            <c:rich>
              <a:bodyPr rot="-5400000" vert="horz"/>
              <a:lstStyle/>
              <a:p>
                <a:pPr>
                  <a:defRPr/>
                </a:pPr>
                <a:r>
                  <a:rPr lang="fr-FR" sz="1600" b="0"/>
                  <a:t>% of pre-tax</a:t>
                </a:r>
                <a:r>
                  <a:rPr lang="fr-FR" sz="1600" b="0" baseline="0"/>
                  <a:t> income</a:t>
                </a:r>
                <a:endParaRPr lang="fr-FR" sz="1600" b="0"/>
              </a:p>
            </c:rich>
          </c:tx>
          <c:layout>
            <c:manualLayout>
              <c:xMode val="edge"/>
              <c:yMode val="edge"/>
              <c:x val="0.00100495771361913"/>
              <c:y val="0.258253478119157"/>
            </c:manualLayout>
          </c:layout>
          <c:overlay val="0"/>
        </c:title>
        <c:numFmt formatCode="0%" sourceLinked="0"/>
        <c:majorTickMark val="none"/>
        <c:minorTickMark val="none"/>
        <c:tickLblPos val="nextTo"/>
        <c:txPr>
          <a:bodyPr/>
          <a:lstStyle/>
          <a:p>
            <a:pPr>
              <a:defRPr sz="1400"/>
            </a:pPr>
            <a:endParaRPr lang="en-US"/>
          </a:p>
        </c:txPr>
        <c:crossAx val="-2043407128"/>
        <c:crosses val="autoZero"/>
        <c:crossBetween val="between"/>
        <c:majorUnit val="0.05"/>
        <c:minorUnit val="0.01"/>
      </c:valAx>
    </c:plotArea>
    <c:plotVisOnly val="1"/>
    <c:dispBlanksAs val="gap"/>
    <c:showDLblsOverMax val="0"/>
  </c:chart>
  <c:spPr>
    <a:ln>
      <a:noFill/>
    </a:ln>
  </c:spPr>
  <c:txPr>
    <a:bodyPr/>
    <a:lstStyle/>
    <a:p>
      <a:pPr>
        <a:defRPr sz="1000">
          <a:latin typeface="Arial"/>
          <a:cs typeface="Arial"/>
        </a:defRPr>
      </a:pPr>
      <a:endParaRPr lang="en-US"/>
    </a:p>
  </c:txPr>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1"/>
            </a:pPr>
            <a:r>
              <a:rPr lang="fr-FR" sz="2000" b="1" i="0" baseline="0">
                <a:effectLst/>
              </a:rPr>
              <a:t>Average Tax Rates (Fed+State+Local) by Income, 2018</a:t>
            </a:r>
            <a:endParaRPr lang="fr-FR" sz="2000">
              <a:effectLst/>
            </a:endParaRPr>
          </a:p>
        </c:rich>
      </c:tx>
      <c:layout>
        <c:manualLayout>
          <c:xMode val="edge"/>
          <c:yMode val="edge"/>
          <c:x val="0.164863505985802"/>
          <c:y val="0.0"/>
        </c:manualLayout>
      </c:layout>
      <c:overlay val="0"/>
    </c:title>
    <c:autoTitleDeleted val="0"/>
    <c:plotArea>
      <c:layout>
        <c:manualLayout>
          <c:layoutTarget val="inner"/>
          <c:xMode val="edge"/>
          <c:yMode val="edge"/>
          <c:x val="0.0750783525477037"/>
          <c:y val="0.0688453159041394"/>
          <c:w val="0.891848935549723"/>
          <c:h val="0.693316350162112"/>
        </c:manualLayout>
      </c:layout>
      <c:areaChart>
        <c:grouping val="stacked"/>
        <c:varyColors val="0"/>
        <c:ser>
          <c:idx val="0"/>
          <c:order val="0"/>
          <c:spPr>
            <a:solidFill>
              <a:schemeClr val="bg1">
                <a:lumMod val="6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DataFig5!$H$3:$H$17</c:f>
              <c:numCache>
                <c:formatCode>0.0%</c:formatCode>
                <c:ptCount val="15"/>
                <c:pt idx="0">
                  <c:v>0.123083481808307</c:v>
                </c:pt>
                <c:pt idx="1">
                  <c:v>0.102558507144161</c:v>
                </c:pt>
                <c:pt idx="2">
                  <c:v>0.0908690264819424</c:v>
                </c:pt>
                <c:pt idx="3">
                  <c:v>0.0768616910536348</c:v>
                </c:pt>
                <c:pt idx="4">
                  <c:v>0.0670428917959167</c:v>
                </c:pt>
                <c:pt idx="5">
                  <c:v>0.0640575025047504</c:v>
                </c:pt>
                <c:pt idx="6">
                  <c:v>0.0541877453267368</c:v>
                </c:pt>
                <c:pt idx="7">
                  <c:v>0.0510785898548399</c:v>
                </c:pt>
                <c:pt idx="8">
                  <c:v>0.0484644606797536</c:v>
                </c:pt>
                <c:pt idx="9">
                  <c:v>0.0382790684018362</c:v>
                </c:pt>
                <c:pt idx="10">
                  <c:v>0.0322650960405494</c:v>
                </c:pt>
                <c:pt idx="11">
                  <c:v>0.0233721866191576</c:v>
                </c:pt>
                <c:pt idx="12">
                  <c:v>0.0223253852424586</c:v>
                </c:pt>
                <c:pt idx="13">
                  <c:v>0.0217205581494774</c:v>
                </c:pt>
                <c:pt idx="14">
                  <c:v>0.02263387106359</c:v>
                </c:pt>
              </c:numCache>
            </c:numRef>
          </c:val>
          <c:extLst xmlns:c16r2="http://schemas.microsoft.com/office/drawing/2015/06/chart">
            <c:ext xmlns:c16="http://schemas.microsoft.com/office/drawing/2014/chart" uri="{C3380CC4-5D6E-409C-BE32-E72D297353CC}">
              <c16:uniqueId val="{00000000-9CE1-6840-8BC2-1916A4B89980}"/>
            </c:ext>
          </c:extLst>
        </c:ser>
        <c:ser>
          <c:idx val="2"/>
          <c:order val="1"/>
          <c:spPr>
            <a:pattFill prst="pct5">
              <a:fgClr>
                <a:schemeClr val="tx1"/>
              </a:fgClr>
              <a:bgClr>
                <a:prstClr val="white"/>
              </a:bgClr>
            </a:patt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DataFig5!$J$3:$J$17</c:f>
              <c:numCache>
                <c:formatCode>0.0%</c:formatCode>
                <c:ptCount val="15"/>
                <c:pt idx="0">
                  <c:v>0.0157295002803217</c:v>
                </c:pt>
                <c:pt idx="1">
                  <c:v>0.0166029587036872</c:v>
                </c:pt>
                <c:pt idx="2">
                  <c:v>0.0192526709272805</c:v>
                </c:pt>
                <c:pt idx="3">
                  <c:v>0.0238384371317287</c:v>
                </c:pt>
                <c:pt idx="4">
                  <c:v>0.0256624595291848</c:v>
                </c:pt>
                <c:pt idx="5">
                  <c:v>0.0274799757179205</c:v>
                </c:pt>
                <c:pt idx="6">
                  <c:v>0.0291997833006678</c:v>
                </c:pt>
                <c:pt idx="7">
                  <c:v>0.0321349580902624</c:v>
                </c:pt>
                <c:pt idx="8">
                  <c:v>0.035334979215231</c:v>
                </c:pt>
                <c:pt idx="9">
                  <c:v>0.0406859613950971</c:v>
                </c:pt>
                <c:pt idx="10">
                  <c:v>0.0445713320583513</c:v>
                </c:pt>
                <c:pt idx="11">
                  <c:v>0.05336340493693</c:v>
                </c:pt>
                <c:pt idx="12">
                  <c:v>0.0670929094190684</c:v>
                </c:pt>
                <c:pt idx="13">
                  <c:v>0.0829164999025976</c:v>
                </c:pt>
                <c:pt idx="14">
                  <c:v>0.101047609758098</c:v>
                </c:pt>
              </c:numCache>
            </c:numRef>
          </c:val>
          <c:extLst xmlns:c16r2="http://schemas.microsoft.com/office/drawing/2015/06/chart">
            <c:ext xmlns:c16="http://schemas.microsoft.com/office/drawing/2014/chart" uri="{C3380CC4-5D6E-409C-BE32-E72D297353CC}">
              <c16:uniqueId val="{00000001-9CE1-6840-8BC2-1916A4B89980}"/>
            </c:ext>
          </c:extLst>
        </c:ser>
        <c:ser>
          <c:idx val="5"/>
          <c:order val="2"/>
          <c:spPr>
            <a:solidFill>
              <a:srgbClr val="FFFFFF"/>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DataFig5!$N$3:$N$17</c:f>
              <c:numCache>
                <c:formatCode>0.0%</c:formatCode>
                <c:ptCount val="15"/>
                <c:pt idx="0">
                  <c:v>0.112186515272459</c:v>
                </c:pt>
                <c:pt idx="1">
                  <c:v>0.113139622415484</c:v>
                </c:pt>
                <c:pt idx="2">
                  <c:v>0.116865431658738</c:v>
                </c:pt>
                <c:pt idx="3">
                  <c:v>0.106211400374774</c:v>
                </c:pt>
                <c:pt idx="4">
                  <c:v>0.105535842815752</c:v>
                </c:pt>
                <c:pt idx="5">
                  <c:v>0.104959587773429</c:v>
                </c:pt>
                <c:pt idx="6">
                  <c:v>0.106070861122964</c:v>
                </c:pt>
                <c:pt idx="7">
                  <c:v>0.103172204645664</c:v>
                </c:pt>
                <c:pt idx="8">
                  <c:v>0.0977671774516739</c:v>
                </c:pt>
                <c:pt idx="9">
                  <c:v>0.080124358740271</c:v>
                </c:pt>
                <c:pt idx="10">
                  <c:v>0.0524160251275261</c:v>
                </c:pt>
                <c:pt idx="11">
                  <c:v>0.0240137558060499</c:v>
                </c:pt>
                <c:pt idx="12">
                  <c:v>0.0117475581575244</c:v>
                </c:pt>
                <c:pt idx="13">
                  <c:v>0.00539079645591225</c:v>
                </c:pt>
                <c:pt idx="14">
                  <c:v>0.00330938282422721</c:v>
                </c:pt>
              </c:numCache>
            </c:numRef>
          </c:val>
          <c:extLst xmlns:c16r2="http://schemas.microsoft.com/office/drawing/2015/06/chart">
            <c:ext xmlns:c16="http://schemas.microsoft.com/office/drawing/2014/chart" uri="{C3380CC4-5D6E-409C-BE32-E72D297353CC}">
              <c16:uniqueId val="{00000002-9CE1-6840-8BC2-1916A4B89980}"/>
            </c:ext>
          </c:extLst>
        </c:ser>
        <c:ser>
          <c:idx val="1"/>
          <c:order val="3"/>
          <c:spPr>
            <a:solidFill>
              <a:schemeClr val="bg1">
                <a:lumMod val="8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DataFig5!$I$3:$I$17</c:f>
              <c:numCache>
                <c:formatCode>0.0%</c:formatCode>
                <c:ptCount val="15"/>
                <c:pt idx="0">
                  <c:v>0.00520052756208312</c:v>
                </c:pt>
                <c:pt idx="1">
                  <c:v>0.010189266648871</c:v>
                </c:pt>
                <c:pt idx="2">
                  <c:v>0.017972151205336</c:v>
                </c:pt>
                <c:pt idx="3">
                  <c:v>0.0282827945889873</c:v>
                </c:pt>
                <c:pt idx="4">
                  <c:v>0.0437388905294457</c:v>
                </c:pt>
                <c:pt idx="5">
                  <c:v>0.0573609619328125</c:v>
                </c:pt>
                <c:pt idx="6">
                  <c:v>0.0731095635518642</c:v>
                </c:pt>
                <c:pt idx="7">
                  <c:v>0.091298457522001</c:v>
                </c:pt>
                <c:pt idx="8">
                  <c:v>0.112461323074085</c:v>
                </c:pt>
                <c:pt idx="9">
                  <c:v>0.127249004626736</c:v>
                </c:pt>
                <c:pt idx="10">
                  <c:v>0.147361395323474</c:v>
                </c:pt>
                <c:pt idx="11">
                  <c:v>0.186957140596498</c:v>
                </c:pt>
                <c:pt idx="12">
                  <c:v>0.220384257482542</c:v>
                </c:pt>
                <c:pt idx="13">
                  <c:v>0.183615792882641</c:v>
                </c:pt>
                <c:pt idx="14">
                  <c:v>0.0922886952757835</c:v>
                </c:pt>
              </c:numCache>
            </c:numRef>
          </c:val>
          <c:extLst xmlns:c16r2="http://schemas.microsoft.com/office/drawing/2015/06/chart">
            <c:ext xmlns:c16="http://schemas.microsoft.com/office/drawing/2014/chart" uri="{C3380CC4-5D6E-409C-BE32-E72D297353CC}">
              <c16:uniqueId val="{00000003-9CE1-6840-8BC2-1916A4B89980}"/>
            </c:ext>
          </c:extLst>
        </c:ser>
        <c:ser>
          <c:idx val="3"/>
          <c:order val="4"/>
          <c:spPr>
            <a:solidFill>
              <a:schemeClr val="tx1">
                <a:lumMod val="65000"/>
                <a:lumOff val="3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DataFig5!$M$3:$M$17</c:f>
              <c:numCache>
                <c:formatCode>0.0%</c:formatCode>
                <c:ptCount val="15"/>
                <c:pt idx="0">
                  <c:v>0.0</c:v>
                </c:pt>
                <c:pt idx="1">
                  <c:v>0.0</c:v>
                </c:pt>
                <c:pt idx="2">
                  <c:v>0.0</c:v>
                </c:pt>
                <c:pt idx="3">
                  <c:v>0.0</c:v>
                </c:pt>
                <c:pt idx="4">
                  <c:v>0.0</c:v>
                </c:pt>
                <c:pt idx="5">
                  <c:v>0.0</c:v>
                </c:pt>
                <c:pt idx="6">
                  <c:v>0.0</c:v>
                </c:pt>
                <c:pt idx="7">
                  <c:v>0.0</c:v>
                </c:pt>
                <c:pt idx="8">
                  <c:v>0.0</c:v>
                </c:pt>
                <c:pt idx="9">
                  <c:v>0.0</c:v>
                </c:pt>
                <c:pt idx="10">
                  <c:v>0.0</c:v>
                </c:pt>
                <c:pt idx="11">
                  <c:v>0.00143265735598815</c:v>
                </c:pt>
                <c:pt idx="12">
                  <c:v>0.00998576943702074</c:v>
                </c:pt>
                <c:pt idx="13">
                  <c:v>0.00998938553909153</c:v>
                </c:pt>
                <c:pt idx="14">
                  <c:v>0.0111357290297747</c:v>
                </c:pt>
              </c:numCache>
            </c:numRef>
          </c:val>
          <c:extLst xmlns:c16r2="http://schemas.microsoft.com/office/drawing/2015/06/chart">
            <c:ext xmlns:c16="http://schemas.microsoft.com/office/drawing/2014/chart" uri="{C3380CC4-5D6E-409C-BE32-E72D297353CC}">
              <c16:uniqueId val="{00000004-9CE1-6840-8BC2-1916A4B89980}"/>
            </c:ext>
          </c:extLst>
        </c:ser>
        <c:dLbls>
          <c:showLegendKey val="0"/>
          <c:showVal val="0"/>
          <c:showCatName val="0"/>
          <c:showSerName val="0"/>
          <c:showPercent val="0"/>
          <c:showBubbleSize val="0"/>
        </c:dLbls>
        <c:axId val="-2146121352"/>
        <c:axId val="-2146118200"/>
      </c:areaChart>
      <c:catAx>
        <c:axId val="-2146121352"/>
        <c:scaling>
          <c:orientation val="minMax"/>
        </c:scaling>
        <c:delete val="0"/>
        <c:axPos val="b"/>
        <c:numFmt formatCode="General" sourceLinked="1"/>
        <c:majorTickMark val="out"/>
        <c:minorTickMark val="none"/>
        <c:tickLblPos val="nextTo"/>
        <c:txPr>
          <a:bodyPr rot="-2700000" vert="horz"/>
          <a:lstStyle/>
          <a:p>
            <a:pPr>
              <a:defRPr sz="1800"/>
            </a:pPr>
            <a:endParaRPr lang="en-US"/>
          </a:p>
        </c:txPr>
        <c:crossAx val="-2146118200"/>
        <c:crosses val="autoZero"/>
        <c:auto val="1"/>
        <c:lblAlgn val="ctr"/>
        <c:lblOffset val="100"/>
        <c:tickLblSkip val="1"/>
        <c:tickMarkSkip val="1"/>
        <c:noMultiLvlLbl val="0"/>
      </c:catAx>
      <c:valAx>
        <c:axId val="-2146118200"/>
        <c:scaling>
          <c:orientation val="minMax"/>
          <c:max val="0.52"/>
          <c:min val="0.0"/>
        </c:scaling>
        <c:delete val="0"/>
        <c:axPos val="l"/>
        <c:numFmt formatCode="0%" sourceLinked="0"/>
        <c:majorTickMark val="none"/>
        <c:minorTickMark val="none"/>
        <c:tickLblPos val="nextTo"/>
        <c:txPr>
          <a:bodyPr/>
          <a:lstStyle/>
          <a:p>
            <a:pPr>
              <a:defRPr sz="1800"/>
            </a:pPr>
            <a:endParaRPr lang="en-US"/>
          </a:p>
        </c:txPr>
        <c:crossAx val="-2146121352"/>
        <c:crosses val="autoZero"/>
        <c:crossBetween val="midCat"/>
      </c:valAx>
    </c:plotArea>
    <c:plotVisOnly val="1"/>
    <c:dispBlanksAs val="zero"/>
    <c:showDLblsOverMax val="0"/>
  </c:chart>
  <c:spPr>
    <a:ln>
      <a:noFill/>
    </a:ln>
  </c:spPr>
  <c:txPr>
    <a:bodyPr/>
    <a:lstStyle/>
    <a:p>
      <a:pPr>
        <a:defRPr sz="1600">
          <a:latin typeface="Palatino"/>
          <a:cs typeface="Palatino"/>
        </a:defRPr>
      </a:pPr>
      <a:endParaRPr lang="en-US"/>
    </a:p>
  </c:txPr>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920" b="1" i="0" u="none" strike="noStrike" kern="1200" baseline="0">
                <a:solidFill>
                  <a:sysClr val="windowText" lastClr="000000"/>
                </a:solidFill>
                <a:latin typeface="Palatino"/>
                <a:ea typeface="+mn-ea"/>
                <a:cs typeface="Palatino"/>
              </a:defRPr>
            </a:pPr>
            <a:r>
              <a:rPr lang="fr-FR" sz="2000" b="1" i="0" baseline="0">
                <a:effectLst/>
              </a:rPr>
              <a:t>Average Tax Rates (Fed+State+Local) by Income Groups</a:t>
            </a:r>
            <a:endParaRPr lang="fr-FR" sz="2000">
              <a:effectLst/>
            </a:endParaRPr>
          </a:p>
          <a:p>
            <a:pPr marL="0" marR="0" indent="0" algn="ctr" defTabSz="914400" rtl="0" eaLnBrk="1" fontAlgn="auto" latinLnBrk="0" hangingPunct="1">
              <a:lnSpc>
                <a:spcPct val="100000"/>
              </a:lnSpc>
              <a:spcBef>
                <a:spcPts val="0"/>
              </a:spcBef>
              <a:spcAft>
                <a:spcPts val="0"/>
              </a:spcAft>
              <a:buClrTx/>
              <a:buSzTx/>
              <a:buFontTx/>
              <a:buNone/>
              <a:tabLst/>
              <a:defRPr sz="1920" b="1" i="0" u="none" strike="noStrike" kern="1200" baseline="0">
                <a:solidFill>
                  <a:sysClr val="windowText" lastClr="000000"/>
                </a:solidFill>
                <a:latin typeface="Palatino"/>
                <a:ea typeface="+mn-ea"/>
                <a:cs typeface="Palatino"/>
              </a:defRPr>
            </a:pPr>
            <a:endParaRPr lang="fr-FR">
              <a:effectLst/>
            </a:endParaRPr>
          </a:p>
        </c:rich>
      </c:tx>
      <c:layout>
        <c:manualLayout>
          <c:xMode val="edge"/>
          <c:yMode val="edge"/>
          <c:x val="0.164863505985802"/>
          <c:y val="0.0"/>
        </c:manualLayout>
      </c:layout>
      <c:overlay val="0"/>
    </c:title>
    <c:autoTitleDeleted val="0"/>
    <c:plotArea>
      <c:layout>
        <c:manualLayout>
          <c:layoutTarget val="inner"/>
          <c:xMode val="edge"/>
          <c:yMode val="edge"/>
          <c:x val="0.0750783525477037"/>
          <c:y val="0.0688453159041394"/>
          <c:w val="0.891848935549723"/>
          <c:h val="0.693316350162112"/>
        </c:manualLayout>
      </c:layout>
      <c:areaChart>
        <c:grouping val="stacked"/>
        <c:varyColors val="0"/>
        <c:ser>
          <c:idx val="0"/>
          <c:order val="0"/>
          <c:spPr>
            <a:solidFill>
              <a:schemeClr val="bg1">
                <a:lumMod val="6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DataFig5!$H$3:$H$17</c:f>
              <c:numCache>
                <c:formatCode>0.0%</c:formatCode>
                <c:ptCount val="15"/>
                <c:pt idx="0">
                  <c:v>0.123083481808307</c:v>
                </c:pt>
                <c:pt idx="1">
                  <c:v>0.102558507144161</c:v>
                </c:pt>
                <c:pt idx="2">
                  <c:v>0.0908690264819424</c:v>
                </c:pt>
                <c:pt idx="3">
                  <c:v>0.0768616910536348</c:v>
                </c:pt>
                <c:pt idx="4">
                  <c:v>0.0670428917959167</c:v>
                </c:pt>
                <c:pt idx="5">
                  <c:v>0.0640575025047504</c:v>
                </c:pt>
                <c:pt idx="6">
                  <c:v>0.0541877453267368</c:v>
                </c:pt>
                <c:pt idx="7">
                  <c:v>0.0510785898548399</c:v>
                </c:pt>
                <c:pt idx="8">
                  <c:v>0.0484644606797536</c:v>
                </c:pt>
                <c:pt idx="9">
                  <c:v>0.0382790684018362</c:v>
                </c:pt>
                <c:pt idx="10">
                  <c:v>0.0322650960405494</c:v>
                </c:pt>
                <c:pt idx="11">
                  <c:v>0.0233721866191576</c:v>
                </c:pt>
                <c:pt idx="12">
                  <c:v>0.0223253852424586</c:v>
                </c:pt>
                <c:pt idx="13">
                  <c:v>0.0217205581494774</c:v>
                </c:pt>
                <c:pt idx="14">
                  <c:v>0.02263387106359</c:v>
                </c:pt>
              </c:numCache>
            </c:numRef>
          </c:val>
          <c:extLst xmlns:c16r2="http://schemas.microsoft.com/office/drawing/2015/06/chart">
            <c:ext xmlns:c16="http://schemas.microsoft.com/office/drawing/2014/chart" uri="{C3380CC4-5D6E-409C-BE32-E72D297353CC}">
              <c16:uniqueId val="{00000000-B40B-9D48-9846-7DB16C1FEE7F}"/>
            </c:ext>
          </c:extLst>
        </c:ser>
        <c:ser>
          <c:idx val="2"/>
          <c:order val="1"/>
          <c:spPr>
            <a:pattFill prst="pct5">
              <a:fgClr>
                <a:schemeClr val="tx1"/>
              </a:fgClr>
              <a:bgClr>
                <a:prstClr val="white"/>
              </a:bgClr>
            </a:patt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DataFig5!$J$3:$J$17</c:f>
              <c:numCache>
                <c:formatCode>0.0%</c:formatCode>
                <c:ptCount val="15"/>
                <c:pt idx="0">
                  <c:v>0.0157295002803217</c:v>
                </c:pt>
                <c:pt idx="1">
                  <c:v>0.0166029587036872</c:v>
                </c:pt>
                <c:pt idx="2">
                  <c:v>0.0192526709272805</c:v>
                </c:pt>
                <c:pt idx="3">
                  <c:v>0.0238384371317287</c:v>
                </c:pt>
                <c:pt idx="4">
                  <c:v>0.0256624595291848</c:v>
                </c:pt>
                <c:pt idx="5">
                  <c:v>0.0274799757179205</c:v>
                </c:pt>
                <c:pt idx="6">
                  <c:v>0.0291997833006678</c:v>
                </c:pt>
                <c:pt idx="7">
                  <c:v>0.0321349580902624</c:v>
                </c:pt>
                <c:pt idx="8">
                  <c:v>0.035334979215231</c:v>
                </c:pt>
                <c:pt idx="9">
                  <c:v>0.0406859613950971</c:v>
                </c:pt>
                <c:pt idx="10">
                  <c:v>0.0445713320583513</c:v>
                </c:pt>
                <c:pt idx="11">
                  <c:v>0.05336340493693</c:v>
                </c:pt>
                <c:pt idx="12">
                  <c:v>0.0670929094190684</c:v>
                </c:pt>
                <c:pt idx="13">
                  <c:v>0.0829164999025976</c:v>
                </c:pt>
                <c:pt idx="14">
                  <c:v>0.101047609758098</c:v>
                </c:pt>
              </c:numCache>
            </c:numRef>
          </c:val>
          <c:extLst xmlns:c16r2="http://schemas.microsoft.com/office/drawing/2015/06/chart">
            <c:ext xmlns:c16="http://schemas.microsoft.com/office/drawing/2014/chart" uri="{C3380CC4-5D6E-409C-BE32-E72D297353CC}">
              <c16:uniqueId val="{00000001-B40B-9D48-9846-7DB16C1FEE7F}"/>
            </c:ext>
          </c:extLst>
        </c:ser>
        <c:ser>
          <c:idx val="5"/>
          <c:order val="2"/>
          <c:spPr>
            <a:solidFill>
              <a:srgbClr val="FFFFFF"/>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DataFig5!$N$3:$N$17</c:f>
              <c:numCache>
                <c:formatCode>0.0%</c:formatCode>
                <c:ptCount val="15"/>
                <c:pt idx="0">
                  <c:v>0.112186515272459</c:v>
                </c:pt>
                <c:pt idx="1">
                  <c:v>0.113139622415484</c:v>
                </c:pt>
                <c:pt idx="2">
                  <c:v>0.116865431658738</c:v>
                </c:pt>
                <c:pt idx="3">
                  <c:v>0.106211400374774</c:v>
                </c:pt>
                <c:pt idx="4">
                  <c:v>0.105535842815752</c:v>
                </c:pt>
                <c:pt idx="5">
                  <c:v>0.104959587773429</c:v>
                </c:pt>
                <c:pt idx="6">
                  <c:v>0.106070861122964</c:v>
                </c:pt>
                <c:pt idx="7">
                  <c:v>0.103172204645664</c:v>
                </c:pt>
                <c:pt idx="8">
                  <c:v>0.0977671774516739</c:v>
                </c:pt>
                <c:pt idx="9">
                  <c:v>0.080124358740271</c:v>
                </c:pt>
                <c:pt idx="10">
                  <c:v>0.0524160251275261</c:v>
                </c:pt>
                <c:pt idx="11">
                  <c:v>0.0240137558060499</c:v>
                </c:pt>
                <c:pt idx="12">
                  <c:v>0.0117475581575244</c:v>
                </c:pt>
                <c:pt idx="13">
                  <c:v>0.00539079645591225</c:v>
                </c:pt>
                <c:pt idx="14">
                  <c:v>0.00330938282422721</c:v>
                </c:pt>
              </c:numCache>
            </c:numRef>
          </c:val>
          <c:extLst xmlns:c16r2="http://schemas.microsoft.com/office/drawing/2015/06/chart">
            <c:ext xmlns:c16="http://schemas.microsoft.com/office/drawing/2014/chart" uri="{C3380CC4-5D6E-409C-BE32-E72D297353CC}">
              <c16:uniqueId val="{00000002-B40B-9D48-9846-7DB16C1FEE7F}"/>
            </c:ext>
          </c:extLst>
        </c:ser>
        <c:ser>
          <c:idx val="1"/>
          <c:order val="3"/>
          <c:spPr>
            <a:solidFill>
              <a:schemeClr val="bg1">
                <a:lumMod val="8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DataFig5!$I$3:$I$17</c:f>
              <c:numCache>
                <c:formatCode>0.0%</c:formatCode>
                <c:ptCount val="15"/>
                <c:pt idx="0">
                  <c:v>0.00520052756208312</c:v>
                </c:pt>
                <c:pt idx="1">
                  <c:v>0.010189266648871</c:v>
                </c:pt>
                <c:pt idx="2">
                  <c:v>0.017972151205336</c:v>
                </c:pt>
                <c:pt idx="3">
                  <c:v>0.0282827945889873</c:v>
                </c:pt>
                <c:pt idx="4">
                  <c:v>0.0437388905294457</c:v>
                </c:pt>
                <c:pt idx="5">
                  <c:v>0.0573609619328125</c:v>
                </c:pt>
                <c:pt idx="6">
                  <c:v>0.0731095635518642</c:v>
                </c:pt>
                <c:pt idx="7">
                  <c:v>0.091298457522001</c:v>
                </c:pt>
                <c:pt idx="8">
                  <c:v>0.112461323074085</c:v>
                </c:pt>
                <c:pt idx="9">
                  <c:v>0.127249004626736</c:v>
                </c:pt>
                <c:pt idx="10">
                  <c:v>0.147361395323474</c:v>
                </c:pt>
                <c:pt idx="11">
                  <c:v>0.186957140596498</c:v>
                </c:pt>
                <c:pt idx="12">
                  <c:v>0.220384257482542</c:v>
                </c:pt>
                <c:pt idx="13">
                  <c:v>0.183615792882641</c:v>
                </c:pt>
                <c:pt idx="14">
                  <c:v>0.0922886952757835</c:v>
                </c:pt>
              </c:numCache>
            </c:numRef>
          </c:val>
          <c:extLst xmlns:c16r2="http://schemas.microsoft.com/office/drawing/2015/06/chart">
            <c:ext xmlns:c16="http://schemas.microsoft.com/office/drawing/2014/chart" uri="{C3380CC4-5D6E-409C-BE32-E72D297353CC}">
              <c16:uniqueId val="{00000003-B40B-9D48-9846-7DB16C1FEE7F}"/>
            </c:ext>
          </c:extLst>
        </c:ser>
        <c:ser>
          <c:idx val="3"/>
          <c:order val="4"/>
          <c:spPr>
            <a:solidFill>
              <a:schemeClr val="tx1">
                <a:lumMod val="65000"/>
                <a:lumOff val="3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DataFig5!$M$3:$M$17</c:f>
              <c:numCache>
                <c:formatCode>0.0%</c:formatCode>
                <c:ptCount val="15"/>
                <c:pt idx="0">
                  <c:v>0.0</c:v>
                </c:pt>
                <c:pt idx="1">
                  <c:v>0.0</c:v>
                </c:pt>
                <c:pt idx="2">
                  <c:v>0.0</c:v>
                </c:pt>
                <c:pt idx="3">
                  <c:v>0.0</c:v>
                </c:pt>
                <c:pt idx="4">
                  <c:v>0.0</c:v>
                </c:pt>
                <c:pt idx="5">
                  <c:v>0.0</c:v>
                </c:pt>
                <c:pt idx="6">
                  <c:v>0.0</c:v>
                </c:pt>
                <c:pt idx="7">
                  <c:v>0.0</c:v>
                </c:pt>
                <c:pt idx="8">
                  <c:v>0.0</c:v>
                </c:pt>
                <c:pt idx="9">
                  <c:v>0.0</c:v>
                </c:pt>
                <c:pt idx="10">
                  <c:v>0.0</c:v>
                </c:pt>
                <c:pt idx="11">
                  <c:v>0.00143265735598815</c:v>
                </c:pt>
                <c:pt idx="12">
                  <c:v>0.00998576943702074</c:v>
                </c:pt>
                <c:pt idx="13">
                  <c:v>0.00998938553909153</c:v>
                </c:pt>
                <c:pt idx="14">
                  <c:v>0.0111357290297747</c:v>
                </c:pt>
              </c:numCache>
            </c:numRef>
          </c:val>
          <c:extLst xmlns:c16r2="http://schemas.microsoft.com/office/drawing/2015/06/chart">
            <c:ext xmlns:c16="http://schemas.microsoft.com/office/drawing/2014/chart" uri="{C3380CC4-5D6E-409C-BE32-E72D297353CC}">
              <c16:uniqueId val="{00000004-B40B-9D48-9846-7DB16C1FEE7F}"/>
            </c:ext>
          </c:extLst>
        </c:ser>
        <c:ser>
          <c:idx val="4"/>
          <c:order val="5"/>
          <c:spPr>
            <a:solidFill>
              <a:schemeClr val="tx2">
                <a:lumMod val="60000"/>
                <a:lumOff val="40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DataFig5!$P$3:$P$17</c:f>
              <c:numCache>
                <c:formatCode>0.0%</c:formatCode>
                <c:ptCount val="15"/>
                <c:pt idx="0">
                  <c:v>0.0</c:v>
                </c:pt>
                <c:pt idx="1">
                  <c:v>0.0</c:v>
                </c:pt>
                <c:pt idx="2">
                  <c:v>0.0</c:v>
                </c:pt>
                <c:pt idx="3">
                  <c:v>0.0</c:v>
                </c:pt>
                <c:pt idx="4">
                  <c:v>0.0</c:v>
                </c:pt>
                <c:pt idx="5">
                  <c:v>0.0</c:v>
                </c:pt>
                <c:pt idx="6">
                  <c:v>0.0</c:v>
                </c:pt>
                <c:pt idx="7">
                  <c:v>0.0</c:v>
                </c:pt>
                <c:pt idx="8">
                  <c:v>0.0</c:v>
                </c:pt>
                <c:pt idx="9">
                  <c:v>0.0</c:v>
                </c:pt>
                <c:pt idx="10">
                  <c:v>0.0</c:v>
                </c:pt>
                <c:pt idx="11">
                  <c:v>0.00129982936008663</c:v>
                </c:pt>
                <c:pt idx="12">
                  <c:v>0.0435274843384221</c:v>
                </c:pt>
                <c:pt idx="13">
                  <c:v>0.139537442684092</c:v>
                </c:pt>
                <c:pt idx="14">
                  <c:v>0.228339516862705</c:v>
                </c:pt>
              </c:numCache>
            </c:numRef>
          </c:val>
          <c:extLst xmlns:c16r2="http://schemas.microsoft.com/office/drawing/2015/06/chart">
            <c:ext xmlns:c16="http://schemas.microsoft.com/office/drawing/2014/chart" uri="{C3380CC4-5D6E-409C-BE32-E72D297353CC}">
              <c16:uniqueId val="{00000005-B40B-9D48-9846-7DB16C1FEE7F}"/>
            </c:ext>
          </c:extLst>
        </c:ser>
        <c:dLbls>
          <c:showLegendKey val="0"/>
          <c:showVal val="0"/>
          <c:showCatName val="0"/>
          <c:showSerName val="0"/>
          <c:showPercent val="0"/>
          <c:showBubbleSize val="0"/>
        </c:dLbls>
        <c:axId val="-2146012472"/>
        <c:axId val="-2046745624"/>
      </c:areaChart>
      <c:catAx>
        <c:axId val="-2146012472"/>
        <c:scaling>
          <c:orientation val="minMax"/>
        </c:scaling>
        <c:delete val="0"/>
        <c:axPos val="b"/>
        <c:numFmt formatCode="General" sourceLinked="1"/>
        <c:majorTickMark val="out"/>
        <c:minorTickMark val="none"/>
        <c:tickLblPos val="nextTo"/>
        <c:txPr>
          <a:bodyPr rot="-2700000" vert="horz"/>
          <a:lstStyle/>
          <a:p>
            <a:pPr>
              <a:defRPr sz="1800"/>
            </a:pPr>
            <a:endParaRPr lang="en-US"/>
          </a:p>
        </c:txPr>
        <c:crossAx val="-2046745624"/>
        <c:crosses val="autoZero"/>
        <c:auto val="1"/>
        <c:lblAlgn val="ctr"/>
        <c:lblOffset val="100"/>
        <c:tickLblSkip val="1"/>
        <c:tickMarkSkip val="1"/>
        <c:noMultiLvlLbl val="0"/>
      </c:catAx>
      <c:valAx>
        <c:axId val="-2046745624"/>
        <c:scaling>
          <c:orientation val="minMax"/>
          <c:max val="0.52"/>
          <c:min val="0.0"/>
        </c:scaling>
        <c:delete val="0"/>
        <c:axPos val="l"/>
        <c:numFmt formatCode="0%" sourceLinked="0"/>
        <c:majorTickMark val="none"/>
        <c:minorTickMark val="none"/>
        <c:tickLblPos val="nextTo"/>
        <c:txPr>
          <a:bodyPr/>
          <a:lstStyle/>
          <a:p>
            <a:pPr>
              <a:defRPr sz="1800"/>
            </a:pPr>
            <a:endParaRPr lang="en-US"/>
          </a:p>
        </c:txPr>
        <c:crossAx val="-2146012472"/>
        <c:crosses val="autoZero"/>
        <c:crossBetween val="midCat"/>
      </c:valAx>
    </c:plotArea>
    <c:plotVisOnly val="1"/>
    <c:dispBlanksAs val="zero"/>
    <c:showDLblsOverMax val="0"/>
  </c:chart>
  <c:spPr>
    <a:ln>
      <a:noFill/>
    </a:ln>
  </c:spPr>
  <c:txPr>
    <a:bodyPr/>
    <a:lstStyle/>
    <a:p>
      <a:pPr>
        <a:defRPr sz="1600">
          <a:latin typeface="Palatino"/>
          <a:cs typeface="Palatino"/>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763127884876"/>
          <c:y val="0.071719278868422"/>
          <c:w val="0.8633940809123"/>
          <c:h val="0.741176470588235"/>
        </c:manualLayout>
      </c:layout>
      <c:lineChart>
        <c:grouping val="standard"/>
        <c:varyColors val="0"/>
        <c:ser>
          <c:idx val="0"/>
          <c:order val="0"/>
          <c:tx>
            <c:strRef>
              <c:f>DataFig2!$P$2</c:f>
              <c:strCache>
                <c:ptCount val="1"/>
                <c:pt idx="0">
                  <c:v>Capitalization (SZ updated by PSZ)</c:v>
                </c:pt>
              </c:strCache>
            </c:strRef>
          </c:tx>
          <c:spPr>
            <a:ln w="19050">
              <a:solidFill>
                <a:srgbClr val="000000"/>
              </a:solidFill>
              <a:prstDash val="solid"/>
            </a:ln>
          </c:spPr>
          <c:marker>
            <c:symbol val="circle"/>
            <c:size val="8"/>
            <c:spPr>
              <a:solidFill>
                <a:sysClr val="windowText" lastClr="000000"/>
              </a:solidFill>
              <a:ln>
                <a:solidFill>
                  <a:srgbClr val="000000"/>
                </a:solidFill>
                <a:prstDash val="solid"/>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DataFig2!$P$3:$P$106</c:f>
              <c:numCache>
                <c:formatCode>0.0%</c:formatCode>
                <c:ptCount val="104"/>
                <c:pt idx="0">
                  <c:v>0.195976954421068</c:v>
                </c:pt>
                <c:pt idx="1">
                  <c:v>0.197479426475849</c:v>
                </c:pt>
                <c:pt idx="2">
                  <c:v>0.201465523193626</c:v>
                </c:pt>
                <c:pt idx="3">
                  <c:v>0.201204051371135</c:v>
                </c:pt>
                <c:pt idx="4">
                  <c:v>0.199085113893332</c:v>
                </c:pt>
                <c:pt idx="5">
                  <c:v>0.195380495856963</c:v>
                </c:pt>
                <c:pt idx="6">
                  <c:v>0.181810048624427</c:v>
                </c:pt>
                <c:pt idx="7">
                  <c:v>0.198892158933102</c:v>
                </c:pt>
                <c:pt idx="8">
                  <c:v>0.201071890186753</c:v>
                </c:pt>
                <c:pt idx="9">
                  <c:v>0.190634800210686</c:v>
                </c:pt>
                <c:pt idx="10">
                  <c:v>0.187722453944598</c:v>
                </c:pt>
                <c:pt idx="11">
                  <c:v>0.175311150965679</c:v>
                </c:pt>
                <c:pt idx="12">
                  <c:v>0.167105658530056</c:v>
                </c:pt>
                <c:pt idx="13">
                  <c:v>0.157731136954727</c:v>
                </c:pt>
                <c:pt idx="14">
                  <c:v>0.1475557760633</c:v>
                </c:pt>
                <c:pt idx="15">
                  <c:v>0.145642921782257</c:v>
                </c:pt>
                <c:pt idx="16">
                  <c:v>0.1460160217855</c:v>
                </c:pt>
                <c:pt idx="17">
                  <c:v>0.141301330220972</c:v>
                </c:pt>
                <c:pt idx="18">
                  <c:v>0.143818107473571</c:v>
                </c:pt>
                <c:pt idx="19">
                  <c:v>0.139759654648227</c:v>
                </c:pt>
                <c:pt idx="20">
                  <c:v>0.143295704624931</c:v>
                </c:pt>
                <c:pt idx="21">
                  <c:v>0.157749418459082</c:v>
                </c:pt>
                <c:pt idx="22">
                  <c:v>0.169649346747695</c:v>
                </c:pt>
                <c:pt idx="23">
                  <c:v>0.166136067362603</c:v>
                </c:pt>
                <c:pt idx="24">
                  <c:v>0.182922778600633</c:v>
                </c:pt>
                <c:pt idx="25">
                  <c:v>0.186642142754883</c:v>
                </c:pt>
                <c:pt idx="26">
                  <c:v>0.183923959313178</c:v>
                </c:pt>
                <c:pt idx="27">
                  <c:v>0.214079683682255</c:v>
                </c:pt>
                <c:pt idx="28">
                  <c:v>0.24018335479048</c:v>
                </c:pt>
                <c:pt idx="29">
                  <c:v>0.257580822233272</c:v>
                </c:pt>
                <c:pt idx="30">
                  <c:v>0.253979788887309</c:v>
                </c:pt>
                <c:pt idx="31">
                  <c:v>0.274823427016837</c:v>
                </c:pt>
                <c:pt idx="32">
                  <c:v>0.269540733107403</c:v>
                </c:pt>
                <c:pt idx="33">
                  <c:v>0.272609540180295</c:v>
                </c:pt>
                <c:pt idx="34">
                  <c:v>0.2852392136627</c:v>
                </c:pt>
                <c:pt idx="35">
                  <c:v>0.297555672956769</c:v>
                </c:pt>
                <c:pt idx="36">
                  <c:v>0.304776695939386</c:v>
                </c:pt>
                <c:pt idx="37">
                  <c:v>0.30148382512958</c:v>
                </c:pt>
                <c:pt idx="38">
                  <c:v>0.301554504584617</c:v>
                </c:pt>
                <c:pt idx="39">
                  <c:v>0.304471023188359</c:v>
                </c:pt>
                <c:pt idx="40">
                  <c:v>0.310900671977055</c:v>
                </c:pt>
                <c:pt idx="41">
                  <c:v>0.307014375721062</c:v>
                </c:pt>
                <c:pt idx="42">
                  <c:v>0.303628050403339</c:v>
                </c:pt>
                <c:pt idx="43">
                  <c:v>0.30034014634816</c:v>
                </c:pt>
                <c:pt idx="44">
                  <c:v>0.296173910061016</c:v>
                </c:pt>
                <c:pt idx="45">
                  <c:v>0.297221670305886</c:v>
                </c:pt>
                <c:pt idx="46">
                  <c:v>0.290552983188324</c:v>
                </c:pt>
                <c:pt idx="47">
                  <c:v>0.288115879562048</c:v>
                </c:pt>
                <c:pt idx="48">
                  <c:v>0.286376227081664</c:v>
                </c:pt>
                <c:pt idx="49">
                  <c:v>0.281515754522951</c:v>
                </c:pt>
                <c:pt idx="50">
                  <c:v>0.283933980821919</c:v>
                </c:pt>
                <c:pt idx="51">
                  <c:v>0.286350978549641</c:v>
                </c:pt>
                <c:pt idx="52">
                  <c:v>0.291274066784059</c:v>
                </c:pt>
                <c:pt idx="53">
                  <c:v>0.296197212530512</c:v>
                </c:pt>
                <c:pt idx="54">
                  <c:v>0.301176764679131</c:v>
                </c:pt>
                <c:pt idx="55">
                  <c:v>0.301698538647214</c:v>
                </c:pt>
                <c:pt idx="56">
                  <c:v>0.31072551081695</c:v>
                </c:pt>
                <c:pt idx="57">
                  <c:v>0.30844711634872</c:v>
                </c:pt>
                <c:pt idx="58">
                  <c:v>0.313170060092704</c:v>
                </c:pt>
                <c:pt idx="59">
                  <c:v>0.312373156670051</c:v>
                </c:pt>
                <c:pt idx="60">
                  <c:v>0.318338980815901</c:v>
                </c:pt>
                <c:pt idx="61">
                  <c:v>0.32356565531876</c:v>
                </c:pt>
                <c:pt idx="62">
                  <c:v>0.327083307655195</c:v>
                </c:pt>
                <c:pt idx="63">
                  <c:v>0.334112998986063</c:v>
                </c:pt>
                <c:pt idx="64">
                  <c:v>0.337027549913072</c:v>
                </c:pt>
                <c:pt idx="65">
                  <c:v>0.343327977080216</c:v>
                </c:pt>
                <c:pt idx="66">
                  <c:v>0.335570796992875</c:v>
                </c:pt>
                <c:pt idx="67">
                  <c:v>0.338744380528431</c:v>
                </c:pt>
                <c:pt idx="68">
                  <c:v>0.342489102389208</c:v>
                </c:pt>
                <c:pt idx="69">
                  <c:v>0.353365629595337</c:v>
                </c:pt>
                <c:pt idx="70">
                  <c:v>0.363719940649756</c:v>
                </c:pt>
                <c:pt idx="71">
                  <c:v>0.369312237169033</c:v>
                </c:pt>
                <c:pt idx="72">
                  <c:v>0.375927204743779</c:v>
                </c:pt>
                <c:pt idx="73">
                  <c:v>0.37702451907783</c:v>
                </c:pt>
                <c:pt idx="74">
                  <c:v>0.366913486019039</c:v>
                </c:pt>
                <c:pt idx="75">
                  <c:v>0.353409346083121</c:v>
                </c:pt>
                <c:pt idx="76">
                  <c:v>0.352862206159317</c:v>
                </c:pt>
                <c:pt idx="77">
                  <c:v>0.349644184420299</c:v>
                </c:pt>
                <c:pt idx="78">
                  <c:v>0.352520050665352</c:v>
                </c:pt>
                <c:pt idx="79">
                  <c:v>0.338046177679795</c:v>
                </c:pt>
                <c:pt idx="80">
                  <c:v>0.334742169209992</c:v>
                </c:pt>
                <c:pt idx="81">
                  <c:v>0.333986986829772</c:v>
                </c:pt>
                <c:pt idx="82">
                  <c:v>0.331836295177905</c:v>
                </c:pt>
                <c:pt idx="83">
                  <c:v>0.327220161285614</c:v>
                </c:pt>
                <c:pt idx="84">
                  <c:v>0.320690035325918</c:v>
                </c:pt>
                <c:pt idx="85">
                  <c:v>0.314884103748645</c:v>
                </c:pt>
                <c:pt idx="86">
                  <c:v>0.313128371374793</c:v>
                </c:pt>
                <c:pt idx="87">
                  <c:v>0.308324379185717</c:v>
                </c:pt>
                <c:pt idx="88">
                  <c:v>0.314960196949203</c:v>
                </c:pt>
                <c:pt idx="89">
                  <c:v>0.313324999142115</c:v>
                </c:pt>
                <c:pt idx="90">
                  <c:v>0.310712236955843</c:v>
                </c:pt>
                <c:pt idx="91">
                  <c:v>0.303410012190107</c:v>
                </c:pt>
                <c:pt idx="92">
                  <c:v>0.301680079198831</c:v>
                </c:pt>
                <c:pt idx="93">
                  <c:v>0.295408432037643</c:v>
                </c:pt>
                <c:pt idx="94">
                  <c:v>0.284358187430724</c:v>
                </c:pt>
                <c:pt idx="95">
                  <c:v>0.255082873079624</c:v>
                </c:pt>
                <c:pt idx="96">
                  <c:v>0.247047400459821</c:v>
                </c:pt>
                <c:pt idx="97">
                  <c:v>0.241908372900106</c:v>
                </c:pt>
                <c:pt idx="98">
                  <c:v>0.242595259149392</c:v>
                </c:pt>
                <c:pt idx="99">
                  <c:v>0.236762526531446</c:v>
                </c:pt>
                <c:pt idx="100">
                  <c:v>0.249650068496343</c:v>
                </c:pt>
                <c:pt idx="101">
                  <c:v>0.251138052740803</c:v>
                </c:pt>
                <c:pt idx="102">
                  <c:v>0.253131749279828</c:v>
                </c:pt>
                <c:pt idx="103">
                  <c:v>0.25745285265655</c:v>
                </c:pt>
              </c:numCache>
            </c:numRef>
          </c:val>
          <c:smooth val="0"/>
          <c:extLst xmlns:c16r2="http://schemas.microsoft.com/office/drawing/2015/06/chart">
            <c:ext xmlns:c16="http://schemas.microsoft.com/office/drawing/2014/chart" uri="{C3380CC4-5D6E-409C-BE32-E72D297353CC}">
              <c16:uniqueId val="{00000000-976E-4345-8248-D33442CD2FA1}"/>
            </c:ext>
          </c:extLst>
        </c:ser>
        <c:ser>
          <c:idx val="1"/>
          <c:order val="1"/>
          <c:tx>
            <c:strRef>
              <c:f>DataFig2!$Q$2</c:f>
              <c:strCache>
                <c:ptCount val="1"/>
                <c:pt idx="0">
                  <c:v>SCF+Forbes (tax units)</c:v>
                </c:pt>
              </c:strCache>
            </c:strRef>
          </c:tx>
          <c:spPr>
            <a:ln w="19050">
              <a:solidFill>
                <a:srgbClr val="FF0000"/>
              </a:solidFill>
            </a:ln>
          </c:spPr>
          <c:marker>
            <c:symbol val="diamond"/>
            <c:size val="9"/>
            <c:spPr>
              <a:solidFill>
                <a:srgbClr val="FF0000"/>
              </a:solidFill>
              <a:ln>
                <a:solidFill>
                  <a:srgbClr val="FF0000"/>
                </a:solidFill>
              </a:ln>
            </c:spPr>
          </c:marker>
          <c:cat>
            <c:numRef>
              <c:f>DataFig2!$A$3:$A$106</c:f>
              <c:numCache>
                <c:formatCode>General</c:formatCode>
                <c:ptCount val="104"/>
                <c:pt idx="0">
                  <c:v>1913.0</c:v>
                </c:pt>
                <c:pt idx="1">
                  <c:v>1914.0</c:v>
                </c:pt>
                <c:pt idx="2">
                  <c:v>1915.0</c:v>
                </c:pt>
                <c:pt idx="3">
                  <c:v>1916.0</c:v>
                </c:pt>
                <c:pt idx="4">
                  <c:v>1917.0</c:v>
                </c:pt>
                <c:pt idx="5">
                  <c:v>1918.0</c:v>
                </c:pt>
                <c:pt idx="6">
                  <c:v>1919.0</c:v>
                </c:pt>
                <c:pt idx="7">
                  <c:v>1920.0</c:v>
                </c:pt>
                <c:pt idx="8">
                  <c:v>1921.0</c:v>
                </c:pt>
                <c:pt idx="9">
                  <c:v>1922.0</c:v>
                </c:pt>
                <c:pt idx="10">
                  <c:v>1923.0</c:v>
                </c:pt>
                <c:pt idx="11">
                  <c:v>1924.0</c:v>
                </c:pt>
                <c:pt idx="12">
                  <c:v>1925.0</c:v>
                </c:pt>
                <c:pt idx="13">
                  <c:v>1926.0</c:v>
                </c:pt>
                <c:pt idx="14">
                  <c:v>1927.0</c:v>
                </c:pt>
                <c:pt idx="15">
                  <c:v>1928.0</c:v>
                </c:pt>
                <c:pt idx="16">
                  <c:v>1929.0</c:v>
                </c:pt>
                <c:pt idx="17">
                  <c:v>1930.0</c:v>
                </c:pt>
                <c:pt idx="18">
                  <c:v>1931.0</c:v>
                </c:pt>
                <c:pt idx="19">
                  <c:v>1932.0</c:v>
                </c:pt>
                <c:pt idx="20">
                  <c:v>1933.0</c:v>
                </c:pt>
                <c:pt idx="21">
                  <c:v>1934.0</c:v>
                </c:pt>
                <c:pt idx="22">
                  <c:v>1935.0</c:v>
                </c:pt>
                <c:pt idx="23">
                  <c:v>1936.0</c:v>
                </c:pt>
                <c:pt idx="24">
                  <c:v>1937.0</c:v>
                </c:pt>
                <c:pt idx="25">
                  <c:v>1938.0</c:v>
                </c:pt>
                <c:pt idx="26">
                  <c:v>1939.0</c:v>
                </c:pt>
                <c:pt idx="27">
                  <c:v>1940.0</c:v>
                </c:pt>
                <c:pt idx="28">
                  <c:v>1941.0</c:v>
                </c:pt>
                <c:pt idx="29">
                  <c:v>1942.0</c:v>
                </c:pt>
                <c:pt idx="30">
                  <c:v>1943.0</c:v>
                </c:pt>
                <c:pt idx="31">
                  <c:v>1944.0</c:v>
                </c:pt>
                <c:pt idx="32">
                  <c:v>1945.0</c:v>
                </c:pt>
                <c:pt idx="33">
                  <c:v>1946.0</c:v>
                </c:pt>
                <c:pt idx="34">
                  <c:v>1947.0</c:v>
                </c:pt>
                <c:pt idx="35">
                  <c:v>1948.0</c:v>
                </c:pt>
                <c:pt idx="36">
                  <c:v>1949.0</c:v>
                </c:pt>
                <c:pt idx="37">
                  <c:v>1950.0</c:v>
                </c:pt>
                <c:pt idx="38">
                  <c:v>1951.0</c:v>
                </c:pt>
                <c:pt idx="39">
                  <c:v>1952.0</c:v>
                </c:pt>
                <c:pt idx="40">
                  <c:v>1953.0</c:v>
                </c:pt>
                <c:pt idx="41">
                  <c:v>1954.0</c:v>
                </c:pt>
                <c:pt idx="42">
                  <c:v>1955.0</c:v>
                </c:pt>
                <c:pt idx="43">
                  <c:v>1956.0</c:v>
                </c:pt>
                <c:pt idx="44">
                  <c:v>1957.0</c:v>
                </c:pt>
                <c:pt idx="45">
                  <c:v>1958.0</c:v>
                </c:pt>
                <c:pt idx="46">
                  <c:v>1959.0</c:v>
                </c:pt>
                <c:pt idx="47">
                  <c:v>1960.0</c:v>
                </c:pt>
                <c:pt idx="48">
                  <c:v>1961.0</c:v>
                </c:pt>
                <c:pt idx="49">
                  <c:v>1962.0</c:v>
                </c:pt>
                <c:pt idx="50">
                  <c:v>1963.0</c:v>
                </c:pt>
                <c:pt idx="51">
                  <c:v>1964.0</c:v>
                </c:pt>
                <c:pt idx="52">
                  <c:v>1965.0</c:v>
                </c:pt>
                <c:pt idx="53">
                  <c:v>1966.0</c:v>
                </c:pt>
                <c:pt idx="54">
                  <c:v>1967.0</c:v>
                </c:pt>
                <c:pt idx="55">
                  <c:v>1968.0</c:v>
                </c:pt>
                <c:pt idx="56">
                  <c:v>1969.0</c:v>
                </c:pt>
                <c:pt idx="57">
                  <c:v>1970.0</c:v>
                </c:pt>
                <c:pt idx="58">
                  <c:v>1971.0</c:v>
                </c:pt>
                <c:pt idx="59">
                  <c:v>1972.0</c:v>
                </c:pt>
                <c:pt idx="60">
                  <c:v>1973.0</c:v>
                </c:pt>
                <c:pt idx="61">
                  <c:v>1974.0</c:v>
                </c:pt>
                <c:pt idx="62">
                  <c:v>1975.0</c:v>
                </c:pt>
                <c:pt idx="63">
                  <c:v>1976.0</c:v>
                </c:pt>
                <c:pt idx="64">
                  <c:v>1977.0</c:v>
                </c:pt>
                <c:pt idx="65">
                  <c:v>1978.0</c:v>
                </c:pt>
                <c:pt idx="66">
                  <c:v>1979.0</c:v>
                </c:pt>
                <c:pt idx="67">
                  <c:v>1980.0</c:v>
                </c:pt>
                <c:pt idx="68">
                  <c:v>1981.0</c:v>
                </c:pt>
                <c:pt idx="69">
                  <c:v>1982.0</c:v>
                </c:pt>
                <c:pt idx="70">
                  <c:v>1983.0</c:v>
                </c:pt>
                <c:pt idx="71">
                  <c:v>1984.0</c:v>
                </c:pt>
                <c:pt idx="72">
                  <c:v>1985.0</c:v>
                </c:pt>
                <c:pt idx="73">
                  <c:v>1986.0</c:v>
                </c:pt>
                <c:pt idx="74">
                  <c:v>1987.0</c:v>
                </c:pt>
                <c:pt idx="75">
                  <c:v>1988.0</c:v>
                </c:pt>
                <c:pt idx="76">
                  <c:v>1989.0</c:v>
                </c:pt>
                <c:pt idx="77">
                  <c:v>1990.0</c:v>
                </c:pt>
                <c:pt idx="78">
                  <c:v>1991.0</c:v>
                </c:pt>
                <c:pt idx="79">
                  <c:v>1992.0</c:v>
                </c:pt>
                <c:pt idx="80">
                  <c:v>1993.0</c:v>
                </c:pt>
                <c:pt idx="81">
                  <c:v>1994.0</c:v>
                </c:pt>
                <c:pt idx="82">
                  <c:v>1995.0</c:v>
                </c:pt>
                <c:pt idx="83">
                  <c:v>1996.0</c:v>
                </c:pt>
                <c:pt idx="84">
                  <c:v>1997.0</c:v>
                </c:pt>
                <c:pt idx="85">
                  <c:v>1998.0</c:v>
                </c:pt>
                <c:pt idx="86">
                  <c:v>1999.0</c:v>
                </c:pt>
                <c:pt idx="87">
                  <c:v>2000.0</c:v>
                </c:pt>
                <c:pt idx="88">
                  <c:v>2001.0</c:v>
                </c:pt>
                <c:pt idx="89">
                  <c:v>2002.0</c:v>
                </c:pt>
                <c:pt idx="90">
                  <c:v>2003.0</c:v>
                </c:pt>
                <c:pt idx="91">
                  <c:v>2004.0</c:v>
                </c:pt>
                <c:pt idx="92">
                  <c:v>2005.0</c:v>
                </c:pt>
                <c:pt idx="93">
                  <c:v>2006.0</c:v>
                </c:pt>
                <c:pt idx="94">
                  <c:v>2007.0</c:v>
                </c:pt>
                <c:pt idx="95">
                  <c:v>2008.0</c:v>
                </c:pt>
                <c:pt idx="96">
                  <c:v>2009.0</c:v>
                </c:pt>
                <c:pt idx="97">
                  <c:v>2010.0</c:v>
                </c:pt>
                <c:pt idx="98">
                  <c:v>2011.0</c:v>
                </c:pt>
                <c:pt idx="99" formatCode="0">
                  <c:v>2012.0</c:v>
                </c:pt>
                <c:pt idx="100" formatCode="0">
                  <c:v>2013.0</c:v>
                </c:pt>
                <c:pt idx="101" formatCode="0">
                  <c:v>2014.0</c:v>
                </c:pt>
                <c:pt idx="102" formatCode="0">
                  <c:v>2015.0</c:v>
                </c:pt>
                <c:pt idx="103" formatCode="0">
                  <c:v>2016.0</c:v>
                </c:pt>
              </c:numCache>
            </c:numRef>
          </c:cat>
          <c:val>
            <c:numRef>
              <c:f>DataFig2!$Q$3:$Q$106</c:f>
              <c:numCache>
                <c:formatCode>General</c:formatCode>
                <c:ptCount val="104"/>
                <c:pt idx="76" formatCode="0.0%">
                  <c:v>0.3246425</c:v>
                </c:pt>
                <c:pt idx="79" formatCode="0.0%">
                  <c:v>0.3262425</c:v>
                </c:pt>
                <c:pt idx="82" formatCode="0.0%">
                  <c:v>0.3167073</c:v>
                </c:pt>
                <c:pt idx="85" formatCode="0.0%">
                  <c:v>0.3084734</c:v>
                </c:pt>
                <c:pt idx="88" formatCode="0.0%">
                  <c:v>0.2981667</c:v>
                </c:pt>
                <c:pt idx="91" formatCode="0.0%">
                  <c:v>0.300694</c:v>
                </c:pt>
                <c:pt idx="94" formatCode="0.0%">
                  <c:v>0.2806606</c:v>
                </c:pt>
                <c:pt idx="97" formatCode="0.0%">
                  <c:v>0.2523393</c:v>
                </c:pt>
                <c:pt idx="100" formatCode="0.0%">
                  <c:v>0.2454989</c:v>
                </c:pt>
                <c:pt idx="103" formatCode="0.0%">
                  <c:v>0.2246836</c:v>
                </c:pt>
              </c:numCache>
            </c:numRef>
          </c:val>
          <c:smooth val="0"/>
          <c:extLst xmlns:c16r2="http://schemas.microsoft.com/office/drawing/2015/06/chart">
            <c:ext xmlns:c16="http://schemas.microsoft.com/office/drawing/2014/chart" uri="{C3380CC4-5D6E-409C-BE32-E72D297353CC}">
              <c16:uniqueId val="{00000001-976E-4345-8248-D33442CD2FA1}"/>
            </c:ext>
          </c:extLst>
        </c:ser>
        <c:dLbls>
          <c:showLegendKey val="0"/>
          <c:showVal val="0"/>
          <c:showCatName val="0"/>
          <c:showSerName val="0"/>
          <c:showPercent val="0"/>
          <c:showBubbleSize val="0"/>
        </c:dLbls>
        <c:marker val="1"/>
        <c:smooth val="0"/>
        <c:axId val="-2044335080"/>
        <c:axId val="-2044277896"/>
      </c:lineChart>
      <c:catAx>
        <c:axId val="-2044335080"/>
        <c:scaling>
          <c:orientation val="minMax"/>
        </c:scaling>
        <c:delete val="0"/>
        <c:axPos val="b"/>
        <c:majorGridlines>
          <c:spPr>
            <a:ln w="12700">
              <a:solidFill>
                <a:schemeClr val="bg1">
                  <a:lumMod val="65000"/>
                </a:schemeClr>
              </a:solidFill>
              <a:prstDash val="sysDash"/>
            </a:ln>
          </c:spPr>
        </c:majorGridlines>
        <c:numFmt formatCode="General" sourceLinked="0"/>
        <c:majorTickMark val="none"/>
        <c:minorTickMark val="none"/>
        <c:tickLblPos val="nextTo"/>
        <c:spPr>
          <a:ln w="3175">
            <a:solidFill>
              <a:srgbClr val="00000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2044277896"/>
        <c:crosses val="autoZero"/>
        <c:auto val="1"/>
        <c:lblAlgn val="ctr"/>
        <c:lblOffset val="100"/>
        <c:tickLblSkip val="5"/>
        <c:tickMarkSkip val="5"/>
        <c:noMultiLvlLbl val="0"/>
      </c:catAx>
      <c:valAx>
        <c:axId val="-2044277896"/>
        <c:scaling>
          <c:orientation val="minMax"/>
        </c:scaling>
        <c:delete val="0"/>
        <c:axPos val="l"/>
        <c:majorGridlines>
          <c:spPr>
            <a:ln w="3175">
              <a:solidFill>
                <a:schemeClr val="bg1">
                  <a:lumMod val="65000"/>
                </a:schemeClr>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en-US"/>
          </a:p>
        </c:txPr>
        <c:crossAx val="-2044335080"/>
        <c:crosses val="autoZero"/>
        <c:crossBetween val="midCat"/>
      </c:valAx>
      <c:spPr>
        <a:solidFill>
          <a:srgbClr val="FFFFFF"/>
        </a:solidFill>
        <a:ln w="3175">
          <a:noFill/>
          <a:prstDash val="solid"/>
        </a:ln>
      </c:spPr>
    </c:plotArea>
    <c:plotVisOnly val="1"/>
    <c:dispBlanksAs val="span"/>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userShapes r:id="rId2"/>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920" b="1" i="0" u="none" strike="noStrike" kern="1200" baseline="0">
                <a:solidFill>
                  <a:sysClr val="windowText" lastClr="000000"/>
                </a:solidFill>
                <a:latin typeface="Palatino"/>
                <a:ea typeface="+mn-ea"/>
                <a:cs typeface="Palatino"/>
              </a:defRPr>
            </a:pPr>
            <a:r>
              <a:rPr lang="fr-FR" sz="2000" b="1" i="0" baseline="0">
                <a:effectLst/>
              </a:rPr>
              <a:t>Adding old Warren wealth tax (2% above $50m, 3% above $1b) </a:t>
            </a:r>
            <a:r>
              <a:rPr lang="fr-FR" sz="2000" b="1" i="0" baseline="0">
                <a:solidFill>
                  <a:srgbClr val="FF0000"/>
                </a:solidFill>
                <a:effectLst/>
              </a:rPr>
              <a:t>with 15% avoidance/evasion rate (Saez-Zucman)</a:t>
            </a:r>
          </a:p>
          <a:p>
            <a:pPr marL="0" marR="0" indent="0" algn="ctr" defTabSz="914400" rtl="0" eaLnBrk="1" fontAlgn="auto" latinLnBrk="0" hangingPunct="1">
              <a:lnSpc>
                <a:spcPct val="100000"/>
              </a:lnSpc>
              <a:spcBef>
                <a:spcPts val="0"/>
              </a:spcBef>
              <a:spcAft>
                <a:spcPts val="0"/>
              </a:spcAft>
              <a:buClrTx/>
              <a:buSzTx/>
              <a:buFontTx/>
              <a:buNone/>
              <a:tabLst/>
              <a:defRPr sz="1920" b="1" i="0" u="none" strike="noStrike" kern="1200" baseline="0">
                <a:solidFill>
                  <a:sysClr val="windowText" lastClr="000000"/>
                </a:solidFill>
                <a:latin typeface="Palatino"/>
                <a:ea typeface="+mn-ea"/>
                <a:cs typeface="Palatino"/>
              </a:defRPr>
            </a:pPr>
            <a:endParaRPr lang="fr-FR" sz="2000">
              <a:effectLst/>
            </a:endParaRPr>
          </a:p>
          <a:p>
            <a:pPr marL="0" marR="0" indent="0" algn="ctr" defTabSz="914400" rtl="0" eaLnBrk="1" fontAlgn="auto" latinLnBrk="0" hangingPunct="1">
              <a:lnSpc>
                <a:spcPct val="100000"/>
              </a:lnSpc>
              <a:spcBef>
                <a:spcPts val="0"/>
              </a:spcBef>
              <a:spcAft>
                <a:spcPts val="0"/>
              </a:spcAft>
              <a:buClrTx/>
              <a:buSzTx/>
              <a:buFontTx/>
              <a:buNone/>
              <a:tabLst/>
              <a:defRPr sz="1920" b="1" i="0" u="none" strike="noStrike" kern="1200" baseline="0">
                <a:solidFill>
                  <a:sysClr val="windowText" lastClr="000000"/>
                </a:solidFill>
                <a:latin typeface="Palatino"/>
                <a:ea typeface="+mn-ea"/>
                <a:cs typeface="Palatino"/>
              </a:defRPr>
            </a:pPr>
            <a:endParaRPr lang="fr-FR">
              <a:effectLst/>
            </a:endParaRPr>
          </a:p>
        </c:rich>
      </c:tx>
      <c:layout>
        <c:manualLayout>
          <c:xMode val="edge"/>
          <c:yMode val="edge"/>
          <c:x val="0.164863505985802"/>
          <c:y val="0.0"/>
        </c:manualLayout>
      </c:layout>
      <c:overlay val="0"/>
    </c:title>
    <c:autoTitleDeleted val="0"/>
    <c:plotArea>
      <c:layout>
        <c:manualLayout>
          <c:layoutTarget val="inner"/>
          <c:xMode val="edge"/>
          <c:yMode val="edge"/>
          <c:x val="0.0750783525477037"/>
          <c:y val="0.0688453159041394"/>
          <c:w val="0.891848935549723"/>
          <c:h val="0.693316350162112"/>
        </c:manualLayout>
      </c:layout>
      <c:areaChart>
        <c:grouping val="stacked"/>
        <c:varyColors val="0"/>
        <c:ser>
          <c:idx val="0"/>
          <c:order val="0"/>
          <c:spPr>
            <a:solidFill>
              <a:schemeClr val="bg1">
                <a:lumMod val="6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DataFig5!$H$3:$H$17</c:f>
              <c:numCache>
                <c:formatCode>0.0%</c:formatCode>
                <c:ptCount val="15"/>
                <c:pt idx="0">
                  <c:v>0.123083481808307</c:v>
                </c:pt>
                <c:pt idx="1">
                  <c:v>0.102558507144161</c:v>
                </c:pt>
                <c:pt idx="2">
                  <c:v>0.0908690264819424</c:v>
                </c:pt>
                <c:pt idx="3">
                  <c:v>0.0768616910536348</c:v>
                </c:pt>
                <c:pt idx="4">
                  <c:v>0.0670428917959167</c:v>
                </c:pt>
                <c:pt idx="5">
                  <c:v>0.0640575025047504</c:v>
                </c:pt>
                <c:pt idx="6">
                  <c:v>0.0541877453267368</c:v>
                </c:pt>
                <c:pt idx="7">
                  <c:v>0.0510785898548399</c:v>
                </c:pt>
                <c:pt idx="8">
                  <c:v>0.0484644606797536</c:v>
                </c:pt>
                <c:pt idx="9">
                  <c:v>0.0382790684018362</c:v>
                </c:pt>
                <c:pt idx="10">
                  <c:v>0.0322650960405494</c:v>
                </c:pt>
                <c:pt idx="11">
                  <c:v>0.0233721866191576</c:v>
                </c:pt>
                <c:pt idx="12">
                  <c:v>0.0223253852424586</c:v>
                </c:pt>
                <c:pt idx="13">
                  <c:v>0.0217205581494774</c:v>
                </c:pt>
                <c:pt idx="14">
                  <c:v>0.02263387106359</c:v>
                </c:pt>
              </c:numCache>
            </c:numRef>
          </c:val>
          <c:extLst xmlns:c16r2="http://schemas.microsoft.com/office/drawing/2015/06/chart">
            <c:ext xmlns:c16="http://schemas.microsoft.com/office/drawing/2014/chart" uri="{C3380CC4-5D6E-409C-BE32-E72D297353CC}">
              <c16:uniqueId val="{00000000-1C7F-1144-8990-DD0EF0FB5F11}"/>
            </c:ext>
          </c:extLst>
        </c:ser>
        <c:ser>
          <c:idx val="2"/>
          <c:order val="1"/>
          <c:spPr>
            <a:pattFill prst="pct5">
              <a:fgClr>
                <a:schemeClr val="tx1"/>
              </a:fgClr>
              <a:bgClr>
                <a:prstClr val="white"/>
              </a:bgClr>
            </a:patt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DataFig5!$J$3:$J$17</c:f>
              <c:numCache>
                <c:formatCode>0.0%</c:formatCode>
                <c:ptCount val="15"/>
                <c:pt idx="0">
                  <c:v>0.0157295002803217</c:v>
                </c:pt>
                <c:pt idx="1">
                  <c:v>0.0166029587036872</c:v>
                </c:pt>
                <c:pt idx="2">
                  <c:v>0.0192526709272805</c:v>
                </c:pt>
                <c:pt idx="3">
                  <c:v>0.0238384371317287</c:v>
                </c:pt>
                <c:pt idx="4">
                  <c:v>0.0256624595291848</c:v>
                </c:pt>
                <c:pt idx="5">
                  <c:v>0.0274799757179205</c:v>
                </c:pt>
                <c:pt idx="6">
                  <c:v>0.0291997833006678</c:v>
                </c:pt>
                <c:pt idx="7">
                  <c:v>0.0321349580902624</c:v>
                </c:pt>
                <c:pt idx="8">
                  <c:v>0.035334979215231</c:v>
                </c:pt>
                <c:pt idx="9">
                  <c:v>0.0406859613950971</c:v>
                </c:pt>
                <c:pt idx="10">
                  <c:v>0.0445713320583513</c:v>
                </c:pt>
                <c:pt idx="11">
                  <c:v>0.05336340493693</c:v>
                </c:pt>
                <c:pt idx="12">
                  <c:v>0.0670929094190684</c:v>
                </c:pt>
                <c:pt idx="13">
                  <c:v>0.0829164999025976</c:v>
                </c:pt>
                <c:pt idx="14">
                  <c:v>0.101047609758098</c:v>
                </c:pt>
              </c:numCache>
            </c:numRef>
          </c:val>
          <c:extLst xmlns:c16r2="http://schemas.microsoft.com/office/drawing/2015/06/chart">
            <c:ext xmlns:c16="http://schemas.microsoft.com/office/drawing/2014/chart" uri="{C3380CC4-5D6E-409C-BE32-E72D297353CC}">
              <c16:uniqueId val="{00000001-1C7F-1144-8990-DD0EF0FB5F11}"/>
            </c:ext>
          </c:extLst>
        </c:ser>
        <c:ser>
          <c:idx val="5"/>
          <c:order val="2"/>
          <c:spPr>
            <a:solidFill>
              <a:srgbClr val="FFFFFF"/>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DataFig5!$N$3:$N$17</c:f>
              <c:numCache>
                <c:formatCode>0.0%</c:formatCode>
                <c:ptCount val="15"/>
                <c:pt idx="0">
                  <c:v>0.112186515272459</c:v>
                </c:pt>
                <c:pt idx="1">
                  <c:v>0.113139622415484</c:v>
                </c:pt>
                <c:pt idx="2">
                  <c:v>0.116865431658738</c:v>
                </c:pt>
                <c:pt idx="3">
                  <c:v>0.106211400374774</c:v>
                </c:pt>
                <c:pt idx="4">
                  <c:v>0.105535842815752</c:v>
                </c:pt>
                <c:pt idx="5">
                  <c:v>0.104959587773429</c:v>
                </c:pt>
                <c:pt idx="6">
                  <c:v>0.106070861122964</c:v>
                </c:pt>
                <c:pt idx="7">
                  <c:v>0.103172204645664</c:v>
                </c:pt>
                <c:pt idx="8">
                  <c:v>0.0977671774516739</c:v>
                </c:pt>
                <c:pt idx="9">
                  <c:v>0.080124358740271</c:v>
                </c:pt>
                <c:pt idx="10">
                  <c:v>0.0524160251275261</c:v>
                </c:pt>
                <c:pt idx="11">
                  <c:v>0.0240137558060499</c:v>
                </c:pt>
                <c:pt idx="12">
                  <c:v>0.0117475581575244</c:v>
                </c:pt>
                <c:pt idx="13">
                  <c:v>0.00539079645591225</c:v>
                </c:pt>
                <c:pt idx="14">
                  <c:v>0.00330938282422721</c:v>
                </c:pt>
              </c:numCache>
            </c:numRef>
          </c:val>
          <c:extLst xmlns:c16r2="http://schemas.microsoft.com/office/drawing/2015/06/chart">
            <c:ext xmlns:c16="http://schemas.microsoft.com/office/drawing/2014/chart" uri="{C3380CC4-5D6E-409C-BE32-E72D297353CC}">
              <c16:uniqueId val="{00000002-1C7F-1144-8990-DD0EF0FB5F11}"/>
            </c:ext>
          </c:extLst>
        </c:ser>
        <c:ser>
          <c:idx val="1"/>
          <c:order val="3"/>
          <c:spPr>
            <a:solidFill>
              <a:schemeClr val="bg1">
                <a:lumMod val="8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DataFig5!$I$3:$I$17</c:f>
              <c:numCache>
                <c:formatCode>0.0%</c:formatCode>
                <c:ptCount val="15"/>
                <c:pt idx="0">
                  <c:v>0.00520052756208312</c:v>
                </c:pt>
                <c:pt idx="1">
                  <c:v>0.010189266648871</c:v>
                </c:pt>
                <c:pt idx="2">
                  <c:v>0.017972151205336</c:v>
                </c:pt>
                <c:pt idx="3">
                  <c:v>0.0282827945889873</c:v>
                </c:pt>
                <c:pt idx="4">
                  <c:v>0.0437388905294457</c:v>
                </c:pt>
                <c:pt idx="5">
                  <c:v>0.0573609619328125</c:v>
                </c:pt>
                <c:pt idx="6">
                  <c:v>0.0731095635518642</c:v>
                </c:pt>
                <c:pt idx="7">
                  <c:v>0.091298457522001</c:v>
                </c:pt>
                <c:pt idx="8">
                  <c:v>0.112461323074085</c:v>
                </c:pt>
                <c:pt idx="9">
                  <c:v>0.127249004626736</c:v>
                </c:pt>
                <c:pt idx="10">
                  <c:v>0.147361395323474</c:v>
                </c:pt>
                <c:pt idx="11">
                  <c:v>0.186957140596498</c:v>
                </c:pt>
                <c:pt idx="12">
                  <c:v>0.220384257482542</c:v>
                </c:pt>
                <c:pt idx="13">
                  <c:v>0.183615792882641</c:v>
                </c:pt>
                <c:pt idx="14">
                  <c:v>0.0922886952757835</c:v>
                </c:pt>
              </c:numCache>
            </c:numRef>
          </c:val>
          <c:extLst xmlns:c16r2="http://schemas.microsoft.com/office/drawing/2015/06/chart">
            <c:ext xmlns:c16="http://schemas.microsoft.com/office/drawing/2014/chart" uri="{C3380CC4-5D6E-409C-BE32-E72D297353CC}">
              <c16:uniqueId val="{00000003-1C7F-1144-8990-DD0EF0FB5F11}"/>
            </c:ext>
          </c:extLst>
        </c:ser>
        <c:ser>
          <c:idx val="3"/>
          <c:order val="4"/>
          <c:spPr>
            <a:solidFill>
              <a:schemeClr val="tx1">
                <a:lumMod val="65000"/>
                <a:lumOff val="3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DataFig5!$M$3:$M$17</c:f>
              <c:numCache>
                <c:formatCode>0.0%</c:formatCode>
                <c:ptCount val="15"/>
                <c:pt idx="0">
                  <c:v>0.0</c:v>
                </c:pt>
                <c:pt idx="1">
                  <c:v>0.0</c:v>
                </c:pt>
                <c:pt idx="2">
                  <c:v>0.0</c:v>
                </c:pt>
                <c:pt idx="3">
                  <c:v>0.0</c:v>
                </c:pt>
                <c:pt idx="4">
                  <c:v>0.0</c:v>
                </c:pt>
                <c:pt idx="5">
                  <c:v>0.0</c:v>
                </c:pt>
                <c:pt idx="6">
                  <c:v>0.0</c:v>
                </c:pt>
                <c:pt idx="7">
                  <c:v>0.0</c:v>
                </c:pt>
                <c:pt idx="8">
                  <c:v>0.0</c:v>
                </c:pt>
                <c:pt idx="9">
                  <c:v>0.0</c:v>
                </c:pt>
                <c:pt idx="10">
                  <c:v>0.0</c:v>
                </c:pt>
                <c:pt idx="11">
                  <c:v>0.00143265735598815</c:v>
                </c:pt>
                <c:pt idx="12">
                  <c:v>0.00998576943702074</c:v>
                </c:pt>
                <c:pt idx="13">
                  <c:v>0.00998938553909153</c:v>
                </c:pt>
                <c:pt idx="14">
                  <c:v>0.0111357290297747</c:v>
                </c:pt>
              </c:numCache>
            </c:numRef>
          </c:val>
          <c:extLst xmlns:c16r2="http://schemas.microsoft.com/office/drawing/2015/06/chart">
            <c:ext xmlns:c16="http://schemas.microsoft.com/office/drawing/2014/chart" uri="{C3380CC4-5D6E-409C-BE32-E72D297353CC}">
              <c16:uniqueId val="{00000004-1C7F-1144-8990-DD0EF0FB5F11}"/>
            </c:ext>
          </c:extLst>
        </c:ser>
        <c:ser>
          <c:idx val="4"/>
          <c:order val="5"/>
          <c:spPr>
            <a:solidFill>
              <a:schemeClr val="tx2">
                <a:lumMod val="60000"/>
                <a:lumOff val="40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DataFig5!$P$3:$P$17</c:f>
              <c:numCache>
                <c:formatCode>0.0%</c:formatCode>
                <c:ptCount val="15"/>
                <c:pt idx="0">
                  <c:v>0.0</c:v>
                </c:pt>
                <c:pt idx="1">
                  <c:v>0.0</c:v>
                </c:pt>
                <c:pt idx="2">
                  <c:v>0.0</c:v>
                </c:pt>
                <c:pt idx="3">
                  <c:v>0.0</c:v>
                </c:pt>
                <c:pt idx="4">
                  <c:v>0.0</c:v>
                </c:pt>
                <c:pt idx="5">
                  <c:v>0.0</c:v>
                </c:pt>
                <c:pt idx="6">
                  <c:v>0.0</c:v>
                </c:pt>
                <c:pt idx="7">
                  <c:v>0.0</c:v>
                </c:pt>
                <c:pt idx="8">
                  <c:v>0.0</c:v>
                </c:pt>
                <c:pt idx="9">
                  <c:v>0.0</c:v>
                </c:pt>
                <c:pt idx="10">
                  <c:v>0.0</c:v>
                </c:pt>
                <c:pt idx="11">
                  <c:v>0.00129982936008663</c:v>
                </c:pt>
                <c:pt idx="12">
                  <c:v>0.0435274843384221</c:v>
                </c:pt>
                <c:pt idx="13">
                  <c:v>0.139537442684092</c:v>
                </c:pt>
                <c:pt idx="14">
                  <c:v>0.228339516862705</c:v>
                </c:pt>
              </c:numCache>
            </c:numRef>
          </c:val>
          <c:extLst xmlns:c16r2="http://schemas.microsoft.com/office/drawing/2015/06/chart">
            <c:ext xmlns:c16="http://schemas.microsoft.com/office/drawing/2014/chart" uri="{C3380CC4-5D6E-409C-BE32-E72D297353CC}">
              <c16:uniqueId val="{00000005-1C7F-1144-8990-DD0EF0FB5F11}"/>
            </c:ext>
          </c:extLst>
        </c:ser>
        <c:dLbls>
          <c:showLegendKey val="0"/>
          <c:showVal val="0"/>
          <c:showCatName val="0"/>
          <c:showSerName val="0"/>
          <c:showPercent val="0"/>
          <c:showBubbleSize val="0"/>
        </c:dLbls>
        <c:axId val="-2106353864"/>
        <c:axId val="-2046122696"/>
      </c:areaChart>
      <c:catAx>
        <c:axId val="-2106353864"/>
        <c:scaling>
          <c:orientation val="minMax"/>
        </c:scaling>
        <c:delete val="0"/>
        <c:axPos val="b"/>
        <c:numFmt formatCode="General" sourceLinked="1"/>
        <c:majorTickMark val="out"/>
        <c:minorTickMark val="none"/>
        <c:tickLblPos val="nextTo"/>
        <c:txPr>
          <a:bodyPr rot="-2700000" vert="horz"/>
          <a:lstStyle/>
          <a:p>
            <a:pPr>
              <a:defRPr sz="1800"/>
            </a:pPr>
            <a:endParaRPr lang="en-US"/>
          </a:p>
        </c:txPr>
        <c:crossAx val="-2046122696"/>
        <c:crosses val="autoZero"/>
        <c:auto val="1"/>
        <c:lblAlgn val="ctr"/>
        <c:lblOffset val="100"/>
        <c:tickLblSkip val="1"/>
        <c:tickMarkSkip val="1"/>
        <c:noMultiLvlLbl val="0"/>
      </c:catAx>
      <c:valAx>
        <c:axId val="-2046122696"/>
        <c:scaling>
          <c:orientation val="minMax"/>
          <c:max val="0.52"/>
          <c:min val="0.0"/>
        </c:scaling>
        <c:delete val="0"/>
        <c:axPos val="l"/>
        <c:numFmt formatCode="0%" sourceLinked="0"/>
        <c:majorTickMark val="none"/>
        <c:minorTickMark val="none"/>
        <c:tickLblPos val="nextTo"/>
        <c:txPr>
          <a:bodyPr/>
          <a:lstStyle/>
          <a:p>
            <a:pPr>
              <a:defRPr sz="1800"/>
            </a:pPr>
            <a:endParaRPr lang="en-US"/>
          </a:p>
        </c:txPr>
        <c:crossAx val="-2106353864"/>
        <c:crosses val="autoZero"/>
        <c:crossBetween val="midCat"/>
      </c:valAx>
    </c:plotArea>
    <c:plotVisOnly val="1"/>
    <c:dispBlanksAs val="zero"/>
    <c:showDLblsOverMax val="0"/>
  </c:chart>
  <c:spPr>
    <a:ln>
      <a:noFill/>
    </a:ln>
  </c:spPr>
  <c:txPr>
    <a:bodyPr/>
    <a:lstStyle/>
    <a:p>
      <a:pPr>
        <a:defRPr sz="1600">
          <a:latin typeface="Palatino"/>
          <a:cs typeface="Palatino"/>
        </a:defRPr>
      </a:pPr>
      <a:endParaRPr lang="en-US"/>
    </a:p>
  </c:txPr>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920" b="1" i="0" u="none" strike="noStrike" kern="1200" baseline="0">
                <a:solidFill>
                  <a:sysClr val="windowText" lastClr="000000"/>
                </a:solidFill>
                <a:latin typeface="Palatino"/>
                <a:ea typeface="+mn-ea"/>
                <a:cs typeface="Palatino"/>
              </a:defRPr>
            </a:pPr>
            <a:r>
              <a:rPr lang="fr-FR" sz="2000" b="1" i="0" baseline="0">
                <a:effectLst/>
              </a:rPr>
              <a:t>Adding old Warren wealth tax (2% above $50m, 3% above $1b) </a:t>
            </a:r>
            <a:r>
              <a:rPr lang="fr-FR" sz="2000" b="1" i="0" baseline="0">
                <a:solidFill>
                  <a:srgbClr val="FF0000"/>
                </a:solidFill>
                <a:effectLst/>
              </a:rPr>
              <a:t>with 89% avoidance/evasion rate (Summers-Sarin)</a:t>
            </a:r>
          </a:p>
          <a:p>
            <a:pPr marL="0" marR="0" indent="0" algn="ctr" defTabSz="914400" rtl="0" eaLnBrk="1" fontAlgn="auto" latinLnBrk="0" hangingPunct="1">
              <a:lnSpc>
                <a:spcPct val="100000"/>
              </a:lnSpc>
              <a:spcBef>
                <a:spcPts val="0"/>
              </a:spcBef>
              <a:spcAft>
                <a:spcPts val="0"/>
              </a:spcAft>
              <a:buClrTx/>
              <a:buSzTx/>
              <a:buFontTx/>
              <a:buNone/>
              <a:tabLst/>
              <a:defRPr sz="1920" b="1" i="0" u="none" strike="noStrike" kern="1200" baseline="0">
                <a:solidFill>
                  <a:sysClr val="windowText" lastClr="000000"/>
                </a:solidFill>
                <a:latin typeface="Palatino"/>
                <a:ea typeface="+mn-ea"/>
                <a:cs typeface="Palatino"/>
              </a:defRPr>
            </a:pPr>
            <a:endParaRPr lang="fr-FR" sz="2000">
              <a:effectLst/>
            </a:endParaRPr>
          </a:p>
          <a:p>
            <a:pPr marL="0" marR="0" indent="0" algn="ctr" defTabSz="914400" rtl="0" eaLnBrk="1" fontAlgn="auto" latinLnBrk="0" hangingPunct="1">
              <a:lnSpc>
                <a:spcPct val="100000"/>
              </a:lnSpc>
              <a:spcBef>
                <a:spcPts val="0"/>
              </a:spcBef>
              <a:spcAft>
                <a:spcPts val="0"/>
              </a:spcAft>
              <a:buClrTx/>
              <a:buSzTx/>
              <a:buFontTx/>
              <a:buNone/>
              <a:tabLst/>
              <a:defRPr sz="1920" b="1" i="0" u="none" strike="noStrike" kern="1200" baseline="0">
                <a:solidFill>
                  <a:sysClr val="windowText" lastClr="000000"/>
                </a:solidFill>
                <a:latin typeface="Palatino"/>
                <a:ea typeface="+mn-ea"/>
                <a:cs typeface="Palatino"/>
              </a:defRPr>
            </a:pPr>
            <a:endParaRPr lang="fr-FR">
              <a:effectLst/>
            </a:endParaRPr>
          </a:p>
        </c:rich>
      </c:tx>
      <c:layout>
        <c:manualLayout>
          <c:xMode val="edge"/>
          <c:yMode val="edge"/>
          <c:x val="0.164863505985802"/>
          <c:y val="0.0"/>
        </c:manualLayout>
      </c:layout>
      <c:overlay val="0"/>
    </c:title>
    <c:autoTitleDeleted val="0"/>
    <c:plotArea>
      <c:layout>
        <c:manualLayout>
          <c:layoutTarget val="inner"/>
          <c:xMode val="edge"/>
          <c:yMode val="edge"/>
          <c:x val="0.0750783525477037"/>
          <c:y val="0.0688453159041394"/>
          <c:w val="0.891848935549723"/>
          <c:h val="0.693316350162112"/>
        </c:manualLayout>
      </c:layout>
      <c:areaChart>
        <c:grouping val="stacked"/>
        <c:varyColors val="0"/>
        <c:ser>
          <c:idx val="0"/>
          <c:order val="0"/>
          <c:spPr>
            <a:solidFill>
              <a:schemeClr val="bg1">
                <a:lumMod val="6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DataFig5!$H$3:$H$17</c:f>
              <c:numCache>
                <c:formatCode>0.0%</c:formatCode>
                <c:ptCount val="15"/>
                <c:pt idx="0">
                  <c:v>0.123083481808307</c:v>
                </c:pt>
                <c:pt idx="1">
                  <c:v>0.102558507144161</c:v>
                </c:pt>
                <c:pt idx="2">
                  <c:v>0.0908690264819424</c:v>
                </c:pt>
                <c:pt idx="3">
                  <c:v>0.0768616910536348</c:v>
                </c:pt>
                <c:pt idx="4">
                  <c:v>0.0670428917959167</c:v>
                </c:pt>
                <c:pt idx="5">
                  <c:v>0.0640575025047504</c:v>
                </c:pt>
                <c:pt idx="6">
                  <c:v>0.0541877453267368</c:v>
                </c:pt>
                <c:pt idx="7">
                  <c:v>0.0510785898548399</c:v>
                </c:pt>
                <c:pt idx="8">
                  <c:v>0.0484644606797536</c:v>
                </c:pt>
                <c:pt idx="9">
                  <c:v>0.0382790684018362</c:v>
                </c:pt>
                <c:pt idx="10">
                  <c:v>0.0322650960405494</c:v>
                </c:pt>
                <c:pt idx="11">
                  <c:v>0.0233721866191576</c:v>
                </c:pt>
                <c:pt idx="12">
                  <c:v>0.0223253852424586</c:v>
                </c:pt>
                <c:pt idx="13">
                  <c:v>0.0217205581494774</c:v>
                </c:pt>
                <c:pt idx="14">
                  <c:v>0.02263387106359</c:v>
                </c:pt>
              </c:numCache>
            </c:numRef>
          </c:val>
          <c:extLst xmlns:c16r2="http://schemas.microsoft.com/office/drawing/2015/06/chart">
            <c:ext xmlns:c16="http://schemas.microsoft.com/office/drawing/2014/chart" uri="{C3380CC4-5D6E-409C-BE32-E72D297353CC}">
              <c16:uniqueId val="{00000000-7AE4-CB47-9A2B-BB2E110AF3D7}"/>
            </c:ext>
          </c:extLst>
        </c:ser>
        <c:ser>
          <c:idx val="2"/>
          <c:order val="1"/>
          <c:spPr>
            <a:pattFill prst="pct5">
              <a:fgClr>
                <a:schemeClr val="tx1"/>
              </a:fgClr>
              <a:bgClr>
                <a:prstClr val="white"/>
              </a:bgClr>
            </a:patt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DataFig5!$J$3:$J$17</c:f>
              <c:numCache>
                <c:formatCode>0.0%</c:formatCode>
                <c:ptCount val="15"/>
                <c:pt idx="0">
                  <c:v>0.0157295002803217</c:v>
                </c:pt>
                <c:pt idx="1">
                  <c:v>0.0166029587036872</c:v>
                </c:pt>
                <c:pt idx="2">
                  <c:v>0.0192526709272805</c:v>
                </c:pt>
                <c:pt idx="3">
                  <c:v>0.0238384371317287</c:v>
                </c:pt>
                <c:pt idx="4">
                  <c:v>0.0256624595291848</c:v>
                </c:pt>
                <c:pt idx="5">
                  <c:v>0.0274799757179205</c:v>
                </c:pt>
                <c:pt idx="6">
                  <c:v>0.0291997833006678</c:v>
                </c:pt>
                <c:pt idx="7">
                  <c:v>0.0321349580902624</c:v>
                </c:pt>
                <c:pt idx="8">
                  <c:v>0.035334979215231</c:v>
                </c:pt>
                <c:pt idx="9">
                  <c:v>0.0406859613950971</c:v>
                </c:pt>
                <c:pt idx="10">
                  <c:v>0.0445713320583513</c:v>
                </c:pt>
                <c:pt idx="11">
                  <c:v>0.05336340493693</c:v>
                </c:pt>
                <c:pt idx="12">
                  <c:v>0.0670929094190684</c:v>
                </c:pt>
                <c:pt idx="13">
                  <c:v>0.0829164999025976</c:v>
                </c:pt>
                <c:pt idx="14">
                  <c:v>0.101047609758098</c:v>
                </c:pt>
              </c:numCache>
            </c:numRef>
          </c:val>
          <c:extLst xmlns:c16r2="http://schemas.microsoft.com/office/drawing/2015/06/chart">
            <c:ext xmlns:c16="http://schemas.microsoft.com/office/drawing/2014/chart" uri="{C3380CC4-5D6E-409C-BE32-E72D297353CC}">
              <c16:uniqueId val="{00000001-7AE4-CB47-9A2B-BB2E110AF3D7}"/>
            </c:ext>
          </c:extLst>
        </c:ser>
        <c:ser>
          <c:idx val="5"/>
          <c:order val="2"/>
          <c:spPr>
            <a:solidFill>
              <a:srgbClr val="FFFFFF"/>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DataFig5!$N$3:$N$17</c:f>
              <c:numCache>
                <c:formatCode>0.0%</c:formatCode>
                <c:ptCount val="15"/>
                <c:pt idx="0">
                  <c:v>0.112186515272459</c:v>
                </c:pt>
                <c:pt idx="1">
                  <c:v>0.113139622415484</c:v>
                </c:pt>
                <c:pt idx="2">
                  <c:v>0.116865431658738</c:v>
                </c:pt>
                <c:pt idx="3">
                  <c:v>0.106211400374774</c:v>
                </c:pt>
                <c:pt idx="4">
                  <c:v>0.105535842815752</c:v>
                </c:pt>
                <c:pt idx="5">
                  <c:v>0.104959587773429</c:v>
                </c:pt>
                <c:pt idx="6">
                  <c:v>0.106070861122964</c:v>
                </c:pt>
                <c:pt idx="7">
                  <c:v>0.103172204645664</c:v>
                </c:pt>
                <c:pt idx="8">
                  <c:v>0.0977671774516739</c:v>
                </c:pt>
                <c:pt idx="9">
                  <c:v>0.080124358740271</c:v>
                </c:pt>
                <c:pt idx="10">
                  <c:v>0.0524160251275261</c:v>
                </c:pt>
                <c:pt idx="11">
                  <c:v>0.0240137558060499</c:v>
                </c:pt>
                <c:pt idx="12">
                  <c:v>0.0117475581575244</c:v>
                </c:pt>
                <c:pt idx="13">
                  <c:v>0.00539079645591225</c:v>
                </c:pt>
                <c:pt idx="14">
                  <c:v>0.00330938282422721</c:v>
                </c:pt>
              </c:numCache>
            </c:numRef>
          </c:val>
          <c:extLst xmlns:c16r2="http://schemas.microsoft.com/office/drawing/2015/06/chart">
            <c:ext xmlns:c16="http://schemas.microsoft.com/office/drawing/2014/chart" uri="{C3380CC4-5D6E-409C-BE32-E72D297353CC}">
              <c16:uniqueId val="{00000002-7AE4-CB47-9A2B-BB2E110AF3D7}"/>
            </c:ext>
          </c:extLst>
        </c:ser>
        <c:ser>
          <c:idx val="1"/>
          <c:order val="3"/>
          <c:spPr>
            <a:solidFill>
              <a:schemeClr val="bg1">
                <a:lumMod val="8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DataFig5!$I$3:$I$17</c:f>
              <c:numCache>
                <c:formatCode>0.0%</c:formatCode>
                <c:ptCount val="15"/>
                <c:pt idx="0">
                  <c:v>0.00520052756208312</c:v>
                </c:pt>
                <c:pt idx="1">
                  <c:v>0.010189266648871</c:v>
                </c:pt>
                <c:pt idx="2">
                  <c:v>0.017972151205336</c:v>
                </c:pt>
                <c:pt idx="3">
                  <c:v>0.0282827945889873</c:v>
                </c:pt>
                <c:pt idx="4">
                  <c:v>0.0437388905294457</c:v>
                </c:pt>
                <c:pt idx="5">
                  <c:v>0.0573609619328125</c:v>
                </c:pt>
                <c:pt idx="6">
                  <c:v>0.0731095635518642</c:v>
                </c:pt>
                <c:pt idx="7">
                  <c:v>0.091298457522001</c:v>
                </c:pt>
                <c:pt idx="8">
                  <c:v>0.112461323074085</c:v>
                </c:pt>
                <c:pt idx="9">
                  <c:v>0.127249004626736</c:v>
                </c:pt>
                <c:pt idx="10">
                  <c:v>0.147361395323474</c:v>
                </c:pt>
                <c:pt idx="11">
                  <c:v>0.186957140596498</c:v>
                </c:pt>
                <c:pt idx="12">
                  <c:v>0.220384257482542</c:v>
                </c:pt>
                <c:pt idx="13">
                  <c:v>0.183615792882641</c:v>
                </c:pt>
                <c:pt idx="14">
                  <c:v>0.0922886952757835</c:v>
                </c:pt>
              </c:numCache>
            </c:numRef>
          </c:val>
          <c:extLst xmlns:c16r2="http://schemas.microsoft.com/office/drawing/2015/06/chart">
            <c:ext xmlns:c16="http://schemas.microsoft.com/office/drawing/2014/chart" uri="{C3380CC4-5D6E-409C-BE32-E72D297353CC}">
              <c16:uniqueId val="{00000003-7AE4-CB47-9A2B-BB2E110AF3D7}"/>
            </c:ext>
          </c:extLst>
        </c:ser>
        <c:ser>
          <c:idx val="3"/>
          <c:order val="4"/>
          <c:spPr>
            <a:solidFill>
              <a:schemeClr val="tx1">
                <a:lumMod val="65000"/>
                <a:lumOff val="35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DataFig5!$M$3:$M$17</c:f>
              <c:numCache>
                <c:formatCode>0.0%</c:formatCode>
                <c:ptCount val="15"/>
                <c:pt idx="0">
                  <c:v>0.0</c:v>
                </c:pt>
                <c:pt idx="1">
                  <c:v>0.0</c:v>
                </c:pt>
                <c:pt idx="2">
                  <c:v>0.0</c:v>
                </c:pt>
                <c:pt idx="3">
                  <c:v>0.0</c:v>
                </c:pt>
                <c:pt idx="4">
                  <c:v>0.0</c:v>
                </c:pt>
                <c:pt idx="5">
                  <c:v>0.0</c:v>
                </c:pt>
                <c:pt idx="6">
                  <c:v>0.0</c:v>
                </c:pt>
                <c:pt idx="7">
                  <c:v>0.0</c:v>
                </c:pt>
                <c:pt idx="8">
                  <c:v>0.0</c:v>
                </c:pt>
                <c:pt idx="9">
                  <c:v>0.0</c:v>
                </c:pt>
                <c:pt idx="10">
                  <c:v>0.0</c:v>
                </c:pt>
                <c:pt idx="11">
                  <c:v>0.00143265735598815</c:v>
                </c:pt>
                <c:pt idx="12">
                  <c:v>0.00998576943702074</c:v>
                </c:pt>
                <c:pt idx="13">
                  <c:v>0.00998938553909153</c:v>
                </c:pt>
                <c:pt idx="14">
                  <c:v>0.0111357290297747</c:v>
                </c:pt>
              </c:numCache>
            </c:numRef>
          </c:val>
          <c:extLst xmlns:c16r2="http://schemas.microsoft.com/office/drawing/2015/06/chart">
            <c:ext xmlns:c16="http://schemas.microsoft.com/office/drawing/2014/chart" uri="{C3380CC4-5D6E-409C-BE32-E72D297353CC}">
              <c16:uniqueId val="{00000004-7AE4-CB47-9A2B-BB2E110AF3D7}"/>
            </c:ext>
          </c:extLst>
        </c:ser>
        <c:ser>
          <c:idx val="4"/>
          <c:order val="5"/>
          <c:spPr>
            <a:solidFill>
              <a:schemeClr val="tx2">
                <a:lumMod val="60000"/>
                <a:lumOff val="40000"/>
              </a:schemeClr>
            </a:solidFill>
            <a:ln>
              <a:solidFill>
                <a:schemeClr val="tx1"/>
              </a:solidFill>
            </a:ln>
            <a:effectLst/>
          </c:spPr>
          <c:cat>
            <c:strRef>
              <c:f>DataFig5!$A$3:$A$17</c:f>
              <c:strCache>
                <c:ptCount val="15"/>
                <c:pt idx="0">
                  <c:v>P0-10</c:v>
                </c:pt>
                <c:pt idx="1">
                  <c:v>P10-20</c:v>
                </c:pt>
                <c:pt idx="2">
                  <c:v>P20-30</c:v>
                </c:pt>
                <c:pt idx="3">
                  <c:v>P30-40</c:v>
                </c:pt>
                <c:pt idx="4">
                  <c:v>P40-50</c:v>
                </c:pt>
                <c:pt idx="5">
                  <c:v>P50-60</c:v>
                </c:pt>
                <c:pt idx="6">
                  <c:v>P60-70</c:v>
                </c:pt>
                <c:pt idx="7">
                  <c:v>P70-80</c:v>
                </c:pt>
                <c:pt idx="8">
                  <c:v>P80-90</c:v>
                </c:pt>
                <c:pt idx="9">
                  <c:v>P90-95</c:v>
                </c:pt>
                <c:pt idx="10">
                  <c:v>P95-99</c:v>
                </c:pt>
                <c:pt idx="11">
                  <c:v>P99-99.9</c:v>
                </c:pt>
                <c:pt idx="12">
                  <c:v>P99.9-99.99</c:v>
                </c:pt>
                <c:pt idx="13">
                  <c:v>P99.99-top 400</c:v>
                </c:pt>
                <c:pt idx="14">
                  <c:v>Top 400</c:v>
                </c:pt>
              </c:strCache>
            </c:strRef>
          </c:cat>
          <c:val>
            <c:numRef>
              <c:f>DataFig5!$Q$3:$Q$17</c:f>
              <c:numCache>
                <c:formatCode>0.0%</c:formatCode>
                <c:ptCount val="15"/>
                <c:pt idx="0">
                  <c:v>0.0</c:v>
                </c:pt>
                <c:pt idx="1">
                  <c:v>0.0</c:v>
                </c:pt>
                <c:pt idx="2">
                  <c:v>0.0</c:v>
                </c:pt>
                <c:pt idx="3">
                  <c:v>0.0</c:v>
                </c:pt>
                <c:pt idx="4">
                  <c:v>0.0</c:v>
                </c:pt>
                <c:pt idx="5">
                  <c:v>0.0</c:v>
                </c:pt>
                <c:pt idx="6">
                  <c:v>0.0</c:v>
                </c:pt>
                <c:pt idx="7">
                  <c:v>0.0</c:v>
                </c:pt>
                <c:pt idx="8">
                  <c:v>0.0</c:v>
                </c:pt>
                <c:pt idx="9">
                  <c:v>0.0</c:v>
                </c:pt>
                <c:pt idx="10">
                  <c:v>0.0</c:v>
                </c:pt>
                <c:pt idx="11">
                  <c:v>0.000168213211305328</c:v>
                </c:pt>
                <c:pt idx="12">
                  <c:v>0.00563296856144286</c:v>
                </c:pt>
                <c:pt idx="13">
                  <c:v>0.0180577867002943</c:v>
                </c:pt>
                <c:pt idx="14">
                  <c:v>0.0295498198292913</c:v>
                </c:pt>
              </c:numCache>
            </c:numRef>
          </c:val>
          <c:extLst xmlns:c16r2="http://schemas.microsoft.com/office/drawing/2015/06/chart">
            <c:ext xmlns:c16="http://schemas.microsoft.com/office/drawing/2014/chart" uri="{C3380CC4-5D6E-409C-BE32-E72D297353CC}">
              <c16:uniqueId val="{00000005-7AE4-CB47-9A2B-BB2E110AF3D7}"/>
            </c:ext>
          </c:extLst>
        </c:ser>
        <c:dLbls>
          <c:showLegendKey val="0"/>
          <c:showVal val="0"/>
          <c:showCatName val="0"/>
          <c:showSerName val="0"/>
          <c:showPercent val="0"/>
          <c:showBubbleSize val="0"/>
        </c:dLbls>
        <c:axId val="-2120435160"/>
        <c:axId val="-2120431928"/>
      </c:areaChart>
      <c:catAx>
        <c:axId val="-2120435160"/>
        <c:scaling>
          <c:orientation val="minMax"/>
        </c:scaling>
        <c:delete val="0"/>
        <c:axPos val="b"/>
        <c:numFmt formatCode="General" sourceLinked="1"/>
        <c:majorTickMark val="out"/>
        <c:minorTickMark val="none"/>
        <c:tickLblPos val="nextTo"/>
        <c:txPr>
          <a:bodyPr rot="-2700000" vert="horz"/>
          <a:lstStyle/>
          <a:p>
            <a:pPr>
              <a:defRPr sz="1800"/>
            </a:pPr>
            <a:endParaRPr lang="en-US"/>
          </a:p>
        </c:txPr>
        <c:crossAx val="-2120431928"/>
        <c:crosses val="autoZero"/>
        <c:auto val="1"/>
        <c:lblAlgn val="ctr"/>
        <c:lblOffset val="100"/>
        <c:tickLblSkip val="1"/>
        <c:tickMarkSkip val="1"/>
        <c:noMultiLvlLbl val="0"/>
      </c:catAx>
      <c:valAx>
        <c:axId val="-2120431928"/>
        <c:scaling>
          <c:orientation val="minMax"/>
          <c:max val="0.52"/>
          <c:min val="0.0"/>
        </c:scaling>
        <c:delete val="0"/>
        <c:axPos val="l"/>
        <c:numFmt formatCode="0%" sourceLinked="0"/>
        <c:majorTickMark val="none"/>
        <c:minorTickMark val="none"/>
        <c:tickLblPos val="nextTo"/>
        <c:txPr>
          <a:bodyPr/>
          <a:lstStyle/>
          <a:p>
            <a:pPr>
              <a:defRPr sz="1800"/>
            </a:pPr>
            <a:endParaRPr lang="en-US"/>
          </a:p>
        </c:txPr>
        <c:crossAx val="-2120435160"/>
        <c:crosses val="autoZero"/>
        <c:crossBetween val="midCat"/>
      </c:valAx>
    </c:plotArea>
    <c:plotVisOnly val="1"/>
    <c:dispBlanksAs val="zero"/>
    <c:showDLblsOverMax val="0"/>
  </c:chart>
  <c:spPr>
    <a:ln>
      <a:noFill/>
    </a:ln>
  </c:spPr>
  <c:txPr>
    <a:bodyPr/>
    <a:lstStyle/>
    <a:p>
      <a:pPr>
        <a:defRPr sz="1600">
          <a:latin typeface="Palatino"/>
          <a:cs typeface="Palatino"/>
        </a:defRPr>
      </a:pPr>
      <a:endParaRPr lang="en-US"/>
    </a:p>
  </c:txPr>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2400" baseline="0"/>
              <a:t>Forbes 400 wealth share (% of US wealth)</a:t>
            </a:r>
            <a:endParaRPr lang="fr-FR" sz="1800"/>
          </a:p>
        </c:rich>
      </c:tx>
      <c:layout>
        <c:manualLayout>
          <c:xMode val="edge"/>
          <c:yMode val="edge"/>
          <c:x val="0.215271603707764"/>
          <c:y val="0.0"/>
        </c:manualLayout>
      </c:layout>
      <c:overlay val="0"/>
    </c:title>
    <c:autoTitleDeleted val="0"/>
    <c:plotArea>
      <c:layout>
        <c:manualLayout>
          <c:layoutTarget val="inner"/>
          <c:xMode val="edge"/>
          <c:yMode val="edge"/>
          <c:x val="0.0936665669955812"/>
          <c:y val="0.0667255073507968"/>
          <c:w val="0.901451132991997"/>
          <c:h val="0.816622720517085"/>
        </c:manualLayout>
      </c:layout>
      <c:lineChart>
        <c:grouping val="standard"/>
        <c:varyColors val="0"/>
        <c:ser>
          <c:idx val="1"/>
          <c:order val="0"/>
          <c:spPr>
            <a:ln w="19050">
              <a:solidFill>
                <a:schemeClr val="tx1"/>
              </a:solidFill>
            </a:ln>
            <a:effectLst/>
          </c:spPr>
          <c:marker>
            <c:symbol val="circle"/>
            <c:size val="11"/>
            <c:spPr>
              <a:solidFill>
                <a:schemeClr val="bg1"/>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DataFig6!$B$8:$B$46</c:f>
              <c:numCache>
                <c:formatCode>0.00%</c:formatCode>
                <c:ptCount val="39"/>
                <c:pt idx="0">
                  <c:v>0.0093400003388524</c:v>
                </c:pt>
                <c:pt idx="1">
                  <c:v>0.0108700003474951</c:v>
                </c:pt>
                <c:pt idx="2">
                  <c:v>0.0107599999755621</c:v>
                </c:pt>
                <c:pt idx="3">
                  <c:v>0.00964999943971634</c:v>
                </c:pt>
                <c:pt idx="4">
                  <c:v>0.0102400006726384</c:v>
                </c:pt>
                <c:pt idx="5">
                  <c:v>0.013710000552237</c:v>
                </c:pt>
                <c:pt idx="6">
                  <c:v>0.0128899998962879</c:v>
                </c:pt>
                <c:pt idx="7">
                  <c:v>0.0143799996003509</c:v>
                </c:pt>
                <c:pt idx="8">
                  <c:v>0.01399000082165</c:v>
                </c:pt>
                <c:pt idx="9">
                  <c:v>0.0142200002446771</c:v>
                </c:pt>
                <c:pt idx="10">
                  <c:v>0.0140800001099706</c:v>
                </c:pt>
                <c:pt idx="11">
                  <c:v>0.0145899998024106</c:v>
                </c:pt>
                <c:pt idx="12">
                  <c:v>0.0149699999019504</c:v>
                </c:pt>
                <c:pt idx="13">
                  <c:v>0.0158599987626076</c:v>
                </c:pt>
                <c:pt idx="14">
                  <c:v>0.0175199992954731</c:v>
                </c:pt>
                <c:pt idx="15">
                  <c:v>0.0211100000888109</c:v>
                </c:pt>
                <c:pt idx="16">
                  <c:v>0.0223200004547834</c:v>
                </c:pt>
                <c:pt idx="17">
                  <c:v>0.0284400004893541</c:v>
                </c:pt>
                <c:pt idx="18">
                  <c:v>0.030629999935627</c:v>
                </c:pt>
                <c:pt idx="19">
                  <c:v>0.0242300014942884</c:v>
                </c:pt>
                <c:pt idx="20">
                  <c:v>0.0225399993360043</c:v>
                </c:pt>
                <c:pt idx="21">
                  <c:v>0.0233999993652105</c:v>
                </c:pt>
                <c:pt idx="22">
                  <c:v>0.0219700001180172</c:v>
                </c:pt>
                <c:pt idx="23">
                  <c:v>0.0211999993771315</c:v>
                </c:pt>
                <c:pt idx="24">
                  <c:v>0.0217600017786026</c:v>
                </c:pt>
                <c:pt idx="25">
                  <c:v>0.0258499998599291</c:v>
                </c:pt>
                <c:pt idx="26">
                  <c:v>0.0294700004160404</c:v>
                </c:pt>
                <c:pt idx="27">
                  <c:v>0.0260899998247623</c:v>
                </c:pt>
                <c:pt idx="28">
                  <c:v>0.0271700005978346</c:v>
                </c:pt>
                <c:pt idx="29">
                  <c:v>0.0289700012654066</c:v>
                </c:pt>
                <c:pt idx="30">
                  <c:v>0.0305899996310472</c:v>
                </c:pt>
                <c:pt idx="31">
                  <c:v>0.0323299989104271</c:v>
                </c:pt>
                <c:pt idx="32">
                  <c:v>0.0330999977886677</c:v>
                </c:pt>
                <c:pt idx="33">
                  <c:v>0.0322999991476536</c:v>
                </c:pt>
                <c:pt idx="34">
                  <c:v>0.0316100008785725</c:v>
                </c:pt>
                <c:pt idx="35">
                  <c:v>0.0325700007379055</c:v>
                </c:pt>
                <c:pt idx="36">
                  <c:v>0.0326099991798401</c:v>
                </c:pt>
              </c:numCache>
            </c:numRef>
          </c:val>
          <c:smooth val="0"/>
          <c:extLst xmlns:c16r2="http://schemas.microsoft.com/office/drawing/2015/06/chart">
            <c:ext xmlns:c16="http://schemas.microsoft.com/office/drawing/2014/chart" uri="{C3380CC4-5D6E-409C-BE32-E72D297353CC}">
              <c16:uniqueId val="{00000000-1B3A-094D-AB68-BC3C94666A17}"/>
            </c:ext>
          </c:extLst>
        </c:ser>
        <c:dLbls>
          <c:showLegendKey val="0"/>
          <c:showVal val="0"/>
          <c:showCatName val="0"/>
          <c:showSerName val="0"/>
          <c:showPercent val="0"/>
          <c:showBubbleSize val="0"/>
        </c:dLbls>
        <c:marker val="1"/>
        <c:smooth val="0"/>
        <c:axId val="-2115963960"/>
        <c:axId val="-2115997464"/>
      </c:lineChart>
      <c:catAx>
        <c:axId val="-211596396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15997464"/>
        <c:crosses val="autoZero"/>
        <c:auto val="1"/>
        <c:lblAlgn val="ctr"/>
        <c:lblOffset val="100"/>
        <c:tickLblSkip val="4"/>
        <c:tickMarkSkip val="4"/>
        <c:noMultiLvlLbl val="0"/>
      </c:catAx>
      <c:valAx>
        <c:axId val="-2115997464"/>
        <c:scaling>
          <c:orientation val="minMax"/>
        </c:scaling>
        <c:delete val="0"/>
        <c:axPos val="l"/>
        <c:numFmt formatCode="0.0%" sourceLinked="0"/>
        <c:majorTickMark val="none"/>
        <c:minorTickMark val="none"/>
        <c:tickLblPos val="nextTo"/>
        <c:crossAx val="-2115963960"/>
        <c:crosses val="autoZero"/>
        <c:crossBetween val="between"/>
      </c:valAx>
    </c:plotArea>
    <c:plotVisOnly val="1"/>
    <c:dispBlanksAs val="span"/>
    <c:showDLblsOverMax val="0"/>
  </c:chart>
  <c:spPr>
    <a:ln>
      <a:noFill/>
    </a:ln>
  </c:spPr>
  <c:txPr>
    <a:bodyPr/>
    <a:lstStyle/>
    <a:p>
      <a:pPr>
        <a:defRPr sz="1800">
          <a:latin typeface="Palatino"/>
          <a:cs typeface="Palatino"/>
        </a:defRPr>
      </a:pPr>
      <a:endParaRPr lang="en-US"/>
    </a:p>
  </c:txPr>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2400" baseline="0"/>
              <a:t>Forbes 400 wealth share (% of US wealth)</a:t>
            </a:r>
            <a:endParaRPr lang="fr-FR" sz="1800"/>
          </a:p>
        </c:rich>
      </c:tx>
      <c:layout>
        <c:manualLayout>
          <c:xMode val="edge"/>
          <c:yMode val="edge"/>
          <c:x val="0.215271603707764"/>
          <c:y val="0.0"/>
        </c:manualLayout>
      </c:layout>
      <c:overlay val="0"/>
    </c:title>
    <c:autoTitleDeleted val="0"/>
    <c:plotArea>
      <c:layout>
        <c:manualLayout>
          <c:layoutTarget val="inner"/>
          <c:xMode val="edge"/>
          <c:yMode val="edge"/>
          <c:x val="0.0936665669955812"/>
          <c:y val="0.0667255073507968"/>
          <c:w val="0.901451132991997"/>
          <c:h val="0.816622720517085"/>
        </c:manualLayout>
      </c:layout>
      <c:lineChart>
        <c:grouping val="standard"/>
        <c:varyColors val="0"/>
        <c:ser>
          <c:idx val="0"/>
          <c:order val="0"/>
          <c:spPr>
            <a:ln w="19050">
              <a:solidFill>
                <a:schemeClr val="tx1"/>
              </a:solidFill>
            </a:ln>
            <a:effectLst/>
          </c:spPr>
          <c:marker>
            <c:symbol val="circle"/>
            <c:size val="11"/>
            <c:spPr>
              <a:solidFill>
                <a:schemeClr val="bg1">
                  <a:lumMod val="75000"/>
                </a:schemeClr>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DataFig6!$C$8:$C$46</c:f>
              <c:numCache>
                <c:formatCode>0.00%</c:formatCode>
                <c:ptCount val="39"/>
                <c:pt idx="0">
                  <c:v>0.00910999998450279</c:v>
                </c:pt>
                <c:pt idx="1">
                  <c:v>0.0103500001132488</c:v>
                </c:pt>
                <c:pt idx="2">
                  <c:v>0.0100199999287724</c:v>
                </c:pt>
                <c:pt idx="3">
                  <c:v>0.00880999956279993</c:v>
                </c:pt>
                <c:pt idx="4">
                  <c:v>0.00919000059366226</c:v>
                </c:pt>
                <c:pt idx="5">
                  <c:v>0.012079999782145</c:v>
                </c:pt>
                <c:pt idx="6">
                  <c:v>0.0110999997705221</c:v>
                </c:pt>
                <c:pt idx="7">
                  <c:v>0.0122300004586577</c:v>
                </c:pt>
                <c:pt idx="8">
                  <c:v>0.0116700008511543</c:v>
                </c:pt>
                <c:pt idx="9">
                  <c:v>0.0116999996826053</c:v>
                </c:pt>
                <c:pt idx="10">
                  <c:v>0.011510000564158</c:v>
                </c:pt>
                <c:pt idx="11">
                  <c:v>0.0116600003093481</c:v>
                </c:pt>
                <c:pt idx="12">
                  <c:v>0.011739999987185</c:v>
                </c:pt>
                <c:pt idx="13">
                  <c:v>0.0122400000691414</c:v>
                </c:pt>
                <c:pt idx="14">
                  <c:v>0.0134800001978874</c:v>
                </c:pt>
                <c:pt idx="15">
                  <c:v>0.0158900003880262</c:v>
                </c:pt>
                <c:pt idx="16">
                  <c:v>0.0164700001478195</c:v>
                </c:pt>
                <c:pt idx="17">
                  <c:v>0.0211400017142296</c:v>
                </c:pt>
                <c:pt idx="18">
                  <c:v>0.02280000038445</c:v>
                </c:pt>
                <c:pt idx="19">
                  <c:v>0.0170799996703863</c:v>
                </c:pt>
                <c:pt idx="20">
                  <c:v>0.0154900001361966</c:v>
                </c:pt>
                <c:pt idx="21">
                  <c:v>0.0158500000834465</c:v>
                </c:pt>
                <c:pt idx="22">
                  <c:v>0.015039999037981</c:v>
                </c:pt>
                <c:pt idx="23">
                  <c:v>0.014750000089407</c:v>
                </c:pt>
                <c:pt idx="24">
                  <c:v>0.0149399992078543</c:v>
                </c:pt>
                <c:pt idx="25">
                  <c:v>0.0178600009530783</c:v>
                </c:pt>
                <c:pt idx="26">
                  <c:v>0.0200299993157387</c:v>
                </c:pt>
                <c:pt idx="27">
                  <c:v>0.0174499992281198</c:v>
                </c:pt>
                <c:pt idx="28">
                  <c:v>0.017960000783205</c:v>
                </c:pt>
                <c:pt idx="29">
                  <c:v>0.0189500004053116</c:v>
                </c:pt>
                <c:pt idx="30">
                  <c:v>0.0196000002324581</c:v>
                </c:pt>
                <c:pt idx="31">
                  <c:v>0.0205199997872114</c:v>
                </c:pt>
                <c:pt idx="32">
                  <c:v>0.0208800006657839</c:v>
                </c:pt>
                <c:pt idx="33">
                  <c:v>0.0202099997550249</c:v>
                </c:pt>
                <c:pt idx="34">
                  <c:v>0.0196299999952316</c:v>
                </c:pt>
                <c:pt idx="35">
                  <c:v>0.0200399998575449</c:v>
                </c:pt>
                <c:pt idx="36">
                  <c:v>0.0195500012487173</c:v>
                </c:pt>
              </c:numCache>
            </c:numRef>
          </c:val>
          <c:smooth val="0"/>
          <c:extLst xmlns:c16r2="http://schemas.microsoft.com/office/drawing/2015/06/chart">
            <c:ext xmlns:c16="http://schemas.microsoft.com/office/drawing/2014/chart" uri="{C3380CC4-5D6E-409C-BE32-E72D297353CC}">
              <c16:uniqueId val="{00000000-82A7-3246-A2D2-3649F8053599}"/>
            </c:ext>
          </c:extLst>
        </c:ser>
        <c:ser>
          <c:idx val="1"/>
          <c:order val="1"/>
          <c:spPr>
            <a:ln w="19050">
              <a:solidFill>
                <a:schemeClr val="tx1"/>
              </a:solidFill>
            </a:ln>
            <a:effectLst/>
          </c:spPr>
          <c:marker>
            <c:symbol val="circle"/>
            <c:size val="11"/>
            <c:spPr>
              <a:solidFill>
                <a:schemeClr val="bg1"/>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DataFig6!$B$8:$B$46</c:f>
              <c:numCache>
                <c:formatCode>0.00%</c:formatCode>
                <c:ptCount val="39"/>
                <c:pt idx="0">
                  <c:v>0.0093400003388524</c:v>
                </c:pt>
                <c:pt idx="1">
                  <c:v>0.0108700003474951</c:v>
                </c:pt>
                <c:pt idx="2">
                  <c:v>0.0107599999755621</c:v>
                </c:pt>
                <c:pt idx="3">
                  <c:v>0.00964999943971634</c:v>
                </c:pt>
                <c:pt idx="4">
                  <c:v>0.0102400006726384</c:v>
                </c:pt>
                <c:pt idx="5">
                  <c:v>0.013710000552237</c:v>
                </c:pt>
                <c:pt idx="6">
                  <c:v>0.0128899998962879</c:v>
                </c:pt>
                <c:pt idx="7">
                  <c:v>0.0143799996003509</c:v>
                </c:pt>
                <c:pt idx="8">
                  <c:v>0.01399000082165</c:v>
                </c:pt>
                <c:pt idx="9">
                  <c:v>0.0142200002446771</c:v>
                </c:pt>
                <c:pt idx="10">
                  <c:v>0.0140800001099706</c:v>
                </c:pt>
                <c:pt idx="11">
                  <c:v>0.0145899998024106</c:v>
                </c:pt>
                <c:pt idx="12">
                  <c:v>0.0149699999019504</c:v>
                </c:pt>
                <c:pt idx="13">
                  <c:v>0.0158599987626076</c:v>
                </c:pt>
                <c:pt idx="14">
                  <c:v>0.0175199992954731</c:v>
                </c:pt>
                <c:pt idx="15">
                  <c:v>0.0211100000888109</c:v>
                </c:pt>
                <c:pt idx="16">
                  <c:v>0.0223200004547834</c:v>
                </c:pt>
                <c:pt idx="17">
                  <c:v>0.0284400004893541</c:v>
                </c:pt>
                <c:pt idx="18">
                  <c:v>0.030629999935627</c:v>
                </c:pt>
                <c:pt idx="19">
                  <c:v>0.0242300014942884</c:v>
                </c:pt>
                <c:pt idx="20">
                  <c:v>0.0225399993360043</c:v>
                </c:pt>
                <c:pt idx="21">
                  <c:v>0.0233999993652105</c:v>
                </c:pt>
                <c:pt idx="22">
                  <c:v>0.0219700001180172</c:v>
                </c:pt>
                <c:pt idx="23">
                  <c:v>0.0211999993771315</c:v>
                </c:pt>
                <c:pt idx="24">
                  <c:v>0.0217600017786026</c:v>
                </c:pt>
                <c:pt idx="25">
                  <c:v>0.0258499998599291</c:v>
                </c:pt>
                <c:pt idx="26">
                  <c:v>0.0294700004160404</c:v>
                </c:pt>
                <c:pt idx="27">
                  <c:v>0.0260899998247623</c:v>
                </c:pt>
                <c:pt idx="28">
                  <c:v>0.0271700005978346</c:v>
                </c:pt>
                <c:pt idx="29">
                  <c:v>0.0289700012654066</c:v>
                </c:pt>
                <c:pt idx="30">
                  <c:v>0.0305899996310472</c:v>
                </c:pt>
                <c:pt idx="31">
                  <c:v>0.0323299989104271</c:v>
                </c:pt>
                <c:pt idx="32">
                  <c:v>0.0330999977886677</c:v>
                </c:pt>
                <c:pt idx="33">
                  <c:v>0.0322999991476536</c:v>
                </c:pt>
                <c:pt idx="34">
                  <c:v>0.0316100008785725</c:v>
                </c:pt>
                <c:pt idx="35">
                  <c:v>0.0325700007379055</c:v>
                </c:pt>
                <c:pt idx="36">
                  <c:v>0.0326099991798401</c:v>
                </c:pt>
              </c:numCache>
            </c:numRef>
          </c:val>
          <c:smooth val="0"/>
          <c:extLst xmlns:c16r2="http://schemas.microsoft.com/office/drawing/2015/06/chart">
            <c:ext xmlns:c16="http://schemas.microsoft.com/office/drawing/2014/chart" uri="{C3380CC4-5D6E-409C-BE32-E72D297353CC}">
              <c16:uniqueId val="{00000001-82A7-3246-A2D2-3649F8053599}"/>
            </c:ext>
          </c:extLst>
        </c:ser>
        <c:dLbls>
          <c:showLegendKey val="0"/>
          <c:showVal val="0"/>
          <c:showCatName val="0"/>
          <c:showSerName val="0"/>
          <c:showPercent val="0"/>
          <c:showBubbleSize val="0"/>
        </c:dLbls>
        <c:marker val="1"/>
        <c:smooth val="0"/>
        <c:axId val="-2107266792"/>
        <c:axId val="-2106695672"/>
      </c:lineChart>
      <c:catAx>
        <c:axId val="-2107266792"/>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06695672"/>
        <c:crosses val="autoZero"/>
        <c:auto val="1"/>
        <c:lblAlgn val="ctr"/>
        <c:lblOffset val="100"/>
        <c:tickLblSkip val="4"/>
        <c:tickMarkSkip val="4"/>
        <c:noMultiLvlLbl val="0"/>
      </c:catAx>
      <c:valAx>
        <c:axId val="-2106695672"/>
        <c:scaling>
          <c:orientation val="minMax"/>
        </c:scaling>
        <c:delete val="0"/>
        <c:axPos val="l"/>
        <c:numFmt formatCode="0.0%" sourceLinked="0"/>
        <c:majorTickMark val="none"/>
        <c:minorTickMark val="none"/>
        <c:tickLblPos val="nextTo"/>
        <c:crossAx val="-2107266792"/>
        <c:crosses val="autoZero"/>
        <c:crossBetween val="between"/>
      </c:valAx>
    </c:plotArea>
    <c:plotVisOnly val="1"/>
    <c:dispBlanksAs val="span"/>
    <c:showDLblsOverMax val="0"/>
  </c:chart>
  <c:spPr>
    <a:ln>
      <a:noFill/>
    </a:ln>
  </c:spPr>
  <c:txPr>
    <a:bodyPr/>
    <a:lstStyle/>
    <a:p>
      <a:pPr>
        <a:defRPr sz="1800">
          <a:latin typeface="Palatino"/>
          <a:cs typeface="Palatino"/>
        </a:defRPr>
      </a:pPr>
      <a:endParaRPr lang="en-US"/>
    </a:p>
  </c:txPr>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2400" baseline="0"/>
              <a:t>Forbes 400 wealth share (% of US wealth)</a:t>
            </a:r>
            <a:endParaRPr lang="fr-FR" sz="1800"/>
          </a:p>
        </c:rich>
      </c:tx>
      <c:layout>
        <c:manualLayout>
          <c:xMode val="edge"/>
          <c:yMode val="edge"/>
          <c:x val="0.215271603707764"/>
          <c:y val="0.0"/>
        </c:manualLayout>
      </c:layout>
      <c:overlay val="0"/>
    </c:title>
    <c:autoTitleDeleted val="0"/>
    <c:plotArea>
      <c:layout>
        <c:manualLayout>
          <c:layoutTarget val="inner"/>
          <c:xMode val="edge"/>
          <c:yMode val="edge"/>
          <c:x val="0.0936665669955812"/>
          <c:y val="0.0667255073507968"/>
          <c:w val="0.901451132991997"/>
          <c:h val="0.816622720517085"/>
        </c:manualLayout>
      </c:layout>
      <c:lineChart>
        <c:grouping val="standard"/>
        <c:varyColors val="0"/>
        <c:ser>
          <c:idx val="2"/>
          <c:order val="0"/>
          <c:spPr>
            <a:ln w="19050">
              <a:solidFill>
                <a:schemeClr val="tx1"/>
              </a:solidFill>
            </a:ln>
            <a:effectLst/>
          </c:spPr>
          <c:marker>
            <c:symbol val="circle"/>
            <c:size val="11"/>
            <c:spPr>
              <a:solidFill>
                <a:schemeClr val="tx1">
                  <a:lumMod val="50000"/>
                  <a:lumOff val="50000"/>
                </a:schemeClr>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DataFig6!$D$8:$D$46</c:f>
              <c:numCache>
                <c:formatCode>0.00%</c:formatCode>
                <c:ptCount val="39"/>
                <c:pt idx="0">
                  <c:v>0.00889999978244304</c:v>
                </c:pt>
                <c:pt idx="1">
                  <c:v>0.00992000009864568</c:v>
                </c:pt>
                <c:pt idx="2">
                  <c:v>0.0094200000166893</c:v>
                </c:pt>
                <c:pt idx="3">
                  <c:v>0.00822999980300665</c:v>
                </c:pt>
                <c:pt idx="4">
                  <c:v>0.00846999976783991</c:v>
                </c:pt>
                <c:pt idx="5">
                  <c:v>0.0109800007194281</c:v>
                </c:pt>
                <c:pt idx="6">
                  <c:v>0.00992000009864568</c:v>
                </c:pt>
                <c:pt idx="7">
                  <c:v>0.0108599998056889</c:v>
                </c:pt>
                <c:pt idx="8">
                  <c:v>0.0102099999785423</c:v>
                </c:pt>
                <c:pt idx="9">
                  <c:v>0.0101100001484156</c:v>
                </c:pt>
                <c:pt idx="10">
                  <c:v>0.00990999955683946</c:v>
                </c:pt>
                <c:pt idx="11">
                  <c:v>0.00985999964177608</c:v>
                </c:pt>
                <c:pt idx="12">
                  <c:v>0.00978999957442283</c:v>
                </c:pt>
                <c:pt idx="13">
                  <c:v>0.010080000385642</c:v>
                </c:pt>
                <c:pt idx="14">
                  <c:v>0.011119999922812</c:v>
                </c:pt>
                <c:pt idx="15">
                  <c:v>0.0127900000661612</c:v>
                </c:pt>
                <c:pt idx="16">
                  <c:v>0.0129499994218349</c:v>
                </c:pt>
                <c:pt idx="17">
                  <c:v>0.0166400000452995</c:v>
                </c:pt>
                <c:pt idx="18">
                  <c:v>0.0180200003087521</c:v>
                </c:pt>
                <c:pt idx="19">
                  <c:v>0.0128800002858043</c:v>
                </c:pt>
                <c:pt idx="20">
                  <c:v>0.0114400004968047</c:v>
                </c:pt>
                <c:pt idx="21">
                  <c:v>0.0115799997001886</c:v>
                </c:pt>
                <c:pt idx="22">
                  <c:v>0.011230000294745</c:v>
                </c:pt>
                <c:pt idx="23">
                  <c:v>0.0113099999725819</c:v>
                </c:pt>
                <c:pt idx="24">
                  <c:v>0.0114199994131923</c:v>
                </c:pt>
                <c:pt idx="25">
                  <c:v>0.0138199999928474</c:v>
                </c:pt>
                <c:pt idx="26">
                  <c:v>0.0152900004759431</c:v>
                </c:pt>
                <c:pt idx="27">
                  <c:v>0.0130999991670251</c:v>
                </c:pt>
                <c:pt idx="28">
                  <c:v>0.0133599992841482</c:v>
                </c:pt>
                <c:pt idx="29">
                  <c:v>0.0139800002798438</c:v>
                </c:pt>
                <c:pt idx="30">
                  <c:v>0.0141900004819036</c:v>
                </c:pt>
                <c:pt idx="31">
                  <c:v>0.0147300008684397</c:v>
                </c:pt>
                <c:pt idx="32">
                  <c:v>0.0149100003764033</c:v>
                </c:pt>
                <c:pt idx="33">
                  <c:v>0.0143799996003509</c:v>
                </c:pt>
                <c:pt idx="34">
                  <c:v>0.0138600002974272</c:v>
                </c:pt>
                <c:pt idx="35">
                  <c:v>0.0140599999576807</c:v>
                </c:pt>
                <c:pt idx="36">
                  <c:v>0.0133699998259544</c:v>
                </c:pt>
              </c:numCache>
            </c:numRef>
          </c:val>
          <c:smooth val="0"/>
          <c:extLst xmlns:c16r2="http://schemas.microsoft.com/office/drawing/2015/06/chart">
            <c:ext xmlns:c16="http://schemas.microsoft.com/office/drawing/2014/chart" uri="{C3380CC4-5D6E-409C-BE32-E72D297353CC}">
              <c16:uniqueId val="{00000000-A3C9-E246-9EE6-BAF949A90365}"/>
            </c:ext>
          </c:extLst>
        </c:ser>
        <c:ser>
          <c:idx val="0"/>
          <c:order val="1"/>
          <c:spPr>
            <a:ln w="19050">
              <a:solidFill>
                <a:schemeClr val="tx1"/>
              </a:solidFill>
            </a:ln>
            <a:effectLst/>
          </c:spPr>
          <c:marker>
            <c:symbol val="circle"/>
            <c:size val="11"/>
            <c:spPr>
              <a:solidFill>
                <a:schemeClr val="bg1">
                  <a:lumMod val="75000"/>
                </a:schemeClr>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DataFig6!$C$8:$C$46</c:f>
              <c:numCache>
                <c:formatCode>0.00%</c:formatCode>
                <c:ptCount val="39"/>
                <c:pt idx="0">
                  <c:v>0.00910999998450279</c:v>
                </c:pt>
                <c:pt idx="1">
                  <c:v>0.0103500001132488</c:v>
                </c:pt>
                <c:pt idx="2">
                  <c:v>0.0100199999287724</c:v>
                </c:pt>
                <c:pt idx="3">
                  <c:v>0.00880999956279993</c:v>
                </c:pt>
                <c:pt idx="4">
                  <c:v>0.00919000059366226</c:v>
                </c:pt>
                <c:pt idx="5">
                  <c:v>0.012079999782145</c:v>
                </c:pt>
                <c:pt idx="6">
                  <c:v>0.0110999997705221</c:v>
                </c:pt>
                <c:pt idx="7">
                  <c:v>0.0122300004586577</c:v>
                </c:pt>
                <c:pt idx="8">
                  <c:v>0.0116700008511543</c:v>
                </c:pt>
                <c:pt idx="9">
                  <c:v>0.0116999996826053</c:v>
                </c:pt>
                <c:pt idx="10">
                  <c:v>0.011510000564158</c:v>
                </c:pt>
                <c:pt idx="11">
                  <c:v>0.0116600003093481</c:v>
                </c:pt>
                <c:pt idx="12">
                  <c:v>0.011739999987185</c:v>
                </c:pt>
                <c:pt idx="13">
                  <c:v>0.0122400000691414</c:v>
                </c:pt>
                <c:pt idx="14">
                  <c:v>0.0134800001978874</c:v>
                </c:pt>
                <c:pt idx="15">
                  <c:v>0.0158900003880262</c:v>
                </c:pt>
                <c:pt idx="16">
                  <c:v>0.0164700001478195</c:v>
                </c:pt>
                <c:pt idx="17">
                  <c:v>0.0211400017142296</c:v>
                </c:pt>
                <c:pt idx="18">
                  <c:v>0.02280000038445</c:v>
                </c:pt>
                <c:pt idx="19">
                  <c:v>0.0170799996703863</c:v>
                </c:pt>
                <c:pt idx="20">
                  <c:v>0.0154900001361966</c:v>
                </c:pt>
                <c:pt idx="21">
                  <c:v>0.0158500000834465</c:v>
                </c:pt>
                <c:pt idx="22">
                  <c:v>0.015039999037981</c:v>
                </c:pt>
                <c:pt idx="23">
                  <c:v>0.014750000089407</c:v>
                </c:pt>
                <c:pt idx="24">
                  <c:v>0.0149399992078543</c:v>
                </c:pt>
                <c:pt idx="25">
                  <c:v>0.0178600009530783</c:v>
                </c:pt>
                <c:pt idx="26">
                  <c:v>0.0200299993157387</c:v>
                </c:pt>
                <c:pt idx="27">
                  <c:v>0.0174499992281198</c:v>
                </c:pt>
                <c:pt idx="28">
                  <c:v>0.017960000783205</c:v>
                </c:pt>
                <c:pt idx="29">
                  <c:v>0.0189500004053116</c:v>
                </c:pt>
                <c:pt idx="30">
                  <c:v>0.0196000002324581</c:v>
                </c:pt>
                <c:pt idx="31">
                  <c:v>0.0205199997872114</c:v>
                </c:pt>
                <c:pt idx="32">
                  <c:v>0.0208800006657839</c:v>
                </c:pt>
                <c:pt idx="33">
                  <c:v>0.0202099997550249</c:v>
                </c:pt>
                <c:pt idx="34">
                  <c:v>0.0196299999952316</c:v>
                </c:pt>
                <c:pt idx="35">
                  <c:v>0.0200399998575449</c:v>
                </c:pt>
                <c:pt idx="36">
                  <c:v>0.0195500012487173</c:v>
                </c:pt>
              </c:numCache>
            </c:numRef>
          </c:val>
          <c:smooth val="0"/>
          <c:extLst xmlns:c16r2="http://schemas.microsoft.com/office/drawing/2015/06/chart">
            <c:ext xmlns:c16="http://schemas.microsoft.com/office/drawing/2014/chart" uri="{C3380CC4-5D6E-409C-BE32-E72D297353CC}">
              <c16:uniqueId val="{00000001-A3C9-E246-9EE6-BAF949A90365}"/>
            </c:ext>
          </c:extLst>
        </c:ser>
        <c:ser>
          <c:idx val="1"/>
          <c:order val="2"/>
          <c:spPr>
            <a:ln w="19050">
              <a:solidFill>
                <a:schemeClr val="tx1"/>
              </a:solidFill>
            </a:ln>
            <a:effectLst/>
          </c:spPr>
          <c:marker>
            <c:symbol val="circle"/>
            <c:size val="11"/>
            <c:spPr>
              <a:solidFill>
                <a:schemeClr val="bg1"/>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DataFig6!$B$8:$B$46</c:f>
              <c:numCache>
                <c:formatCode>0.00%</c:formatCode>
                <c:ptCount val="39"/>
                <c:pt idx="0">
                  <c:v>0.0093400003388524</c:v>
                </c:pt>
                <c:pt idx="1">
                  <c:v>0.0108700003474951</c:v>
                </c:pt>
                <c:pt idx="2">
                  <c:v>0.0107599999755621</c:v>
                </c:pt>
                <c:pt idx="3">
                  <c:v>0.00964999943971634</c:v>
                </c:pt>
                <c:pt idx="4">
                  <c:v>0.0102400006726384</c:v>
                </c:pt>
                <c:pt idx="5">
                  <c:v>0.013710000552237</c:v>
                </c:pt>
                <c:pt idx="6">
                  <c:v>0.0128899998962879</c:v>
                </c:pt>
                <c:pt idx="7">
                  <c:v>0.0143799996003509</c:v>
                </c:pt>
                <c:pt idx="8">
                  <c:v>0.01399000082165</c:v>
                </c:pt>
                <c:pt idx="9">
                  <c:v>0.0142200002446771</c:v>
                </c:pt>
                <c:pt idx="10">
                  <c:v>0.0140800001099706</c:v>
                </c:pt>
                <c:pt idx="11">
                  <c:v>0.0145899998024106</c:v>
                </c:pt>
                <c:pt idx="12">
                  <c:v>0.0149699999019504</c:v>
                </c:pt>
                <c:pt idx="13">
                  <c:v>0.0158599987626076</c:v>
                </c:pt>
                <c:pt idx="14">
                  <c:v>0.0175199992954731</c:v>
                </c:pt>
                <c:pt idx="15">
                  <c:v>0.0211100000888109</c:v>
                </c:pt>
                <c:pt idx="16">
                  <c:v>0.0223200004547834</c:v>
                </c:pt>
                <c:pt idx="17">
                  <c:v>0.0284400004893541</c:v>
                </c:pt>
                <c:pt idx="18">
                  <c:v>0.030629999935627</c:v>
                </c:pt>
                <c:pt idx="19">
                  <c:v>0.0242300014942884</c:v>
                </c:pt>
                <c:pt idx="20">
                  <c:v>0.0225399993360043</c:v>
                </c:pt>
                <c:pt idx="21">
                  <c:v>0.0233999993652105</c:v>
                </c:pt>
                <c:pt idx="22">
                  <c:v>0.0219700001180172</c:v>
                </c:pt>
                <c:pt idx="23">
                  <c:v>0.0211999993771315</c:v>
                </c:pt>
                <c:pt idx="24">
                  <c:v>0.0217600017786026</c:v>
                </c:pt>
                <c:pt idx="25">
                  <c:v>0.0258499998599291</c:v>
                </c:pt>
                <c:pt idx="26">
                  <c:v>0.0294700004160404</c:v>
                </c:pt>
                <c:pt idx="27">
                  <c:v>0.0260899998247623</c:v>
                </c:pt>
                <c:pt idx="28">
                  <c:v>0.0271700005978346</c:v>
                </c:pt>
                <c:pt idx="29">
                  <c:v>0.0289700012654066</c:v>
                </c:pt>
                <c:pt idx="30">
                  <c:v>0.0305899996310472</c:v>
                </c:pt>
                <c:pt idx="31">
                  <c:v>0.0323299989104271</c:v>
                </c:pt>
                <c:pt idx="32">
                  <c:v>0.0330999977886677</c:v>
                </c:pt>
                <c:pt idx="33">
                  <c:v>0.0322999991476536</c:v>
                </c:pt>
                <c:pt idx="34">
                  <c:v>0.0316100008785725</c:v>
                </c:pt>
                <c:pt idx="35">
                  <c:v>0.0325700007379055</c:v>
                </c:pt>
                <c:pt idx="36">
                  <c:v>0.0326099991798401</c:v>
                </c:pt>
              </c:numCache>
            </c:numRef>
          </c:val>
          <c:smooth val="0"/>
          <c:extLst xmlns:c16r2="http://schemas.microsoft.com/office/drawing/2015/06/chart">
            <c:ext xmlns:c16="http://schemas.microsoft.com/office/drawing/2014/chart" uri="{C3380CC4-5D6E-409C-BE32-E72D297353CC}">
              <c16:uniqueId val="{00000002-A3C9-E246-9EE6-BAF949A90365}"/>
            </c:ext>
          </c:extLst>
        </c:ser>
        <c:dLbls>
          <c:showLegendKey val="0"/>
          <c:showVal val="0"/>
          <c:showCatName val="0"/>
          <c:showSerName val="0"/>
          <c:showPercent val="0"/>
          <c:showBubbleSize val="0"/>
        </c:dLbls>
        <c:marker val="1"/>
        <c:smooth val="0"/>
        <c:axId val="-2108033496"/>
        <c:axId val="-2108051480"/>
      </c:lineChart>
      <c:catAx>
        <c:axId val="-210803349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08051480"/>
        <c:crosses val="autoZero"/>
        <c:auto val="1"/>
        <c:lblAlgn val="ctr"/>
        <c:lblOffset val="100"/>
        <c:tickLblSkip val="4"/>
        <c:tickMarkSkip val="4"/>
        <c:noMultiLvlLbl val="0"/>
      </c:catAx>
      <c:valAx>
        <c:axId val="-2108051480"/>
        <c:scaling>
          <c:orientation val="minMax"/>
        </c:scaling>
        <c:delete val="0"/>
        <c:axPos val="l"/>
        <c:numFmt formatCode="0.0%" sourceLinked="0"/>
        <c:majorTickMark val="none"/>
        <c:minorTickMark val="none"/>
        <c:tickLblPos val="nextTo"/>
        <c:crossAx val="-2108033496"/>
        <c:crosses val="autoZero"/>
        <c:crossBetween val="between"/>
      </c:valAx>
    </c:plotArea>
    <c:plotVisOnly val="1"/>
    <c:dispBlanksAs val="span"/>
    <c:showDLblsOverMax val="0"/>
  </c:chart>
  <c:spPr>
    <a:ln>
      <a:noFill/>
    </a:ln>
  </c:spPr>
  <c:txPr>
    <a:bodyPr/>
    <a:lstStyle/>
    <a:p>
      <a:pPr>
        <a:defRPr sz="1800">
          <a:latin typeface="Palatino"/>
          <a:cs typeface="Palatino"/>
        </a:defRPr>
      </a:pPr>
      <a:endParaRPr lang="en-US"/>
    </a:p>
  </c:txPr>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2400" baseline="0"/>
              <a:t>Forbes 400 wealth share (% of US wealth)</a:t>
            </a:r>
            <a:endParaRPr lang="fr-FR" sz="1800"/>
          </a:p>
        </c:rich>
      </c:tx>
      <c:layout>
        <c:manualLayout>
          <c:xMode val="edge"/>
          <c:yMode val="edge"/>
          <c:x val="0.215271603707764"/>
          <c:y val="0.0"/>
        </c:manualLayout>
      </c:layout>
      <c:overlay val="0"/>
    </c:title>
    <c:autoTitleDeleted val="0"/>
    <c:plotArea>
      <c:layout>
        <c:manualLayout>
          <c:layoutTarget val="inner"/>
          <c:xMode val="edge"/>
          <c:yMode val="edge"/>
          <c:x val="0.0936665669955812"/>
          <c:y val="0.0667255073507968"/>
          <c:w val="0.901451132991997"/>
          <c:h val="0.816622720517085"/>
        </c:manualLayout>
      </c:layout>
      <c:lineChart>
        <c:grouping val="standard"/>
        <c:varyColors val="0"/>
        <c:ser>
          <c:idx val="2"/>
          <c:order val="0"/>
          <c:spPr>
            <a:ln w="19050">
              <a:solidFill>
                <a:schemeClr val="tx1"/>
              </a:solidFill>
            </a:ln>
            <a:effectLst/>
          </c:spPr>
          <c:marker>
            <c:symbol val="circle"/>
            <c:size val="11"/>
            <c:spPr>
              <a:solidFill>
                <a:schemeClr val="tx1"/>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DataFig6!$E$8:$E$46</c:f>
              <c:numCache>
                <c:formatCode>0.00%</c:formatCode>
                <c:ptCount val="39"/>
                <c:pt idx="0">
                  <c:v>0.00874000042676925</c:v>
                </c:pt>
                <c:pt idx="1">
                  <c:v>0.00958000030368566</c:v>
                </c:pt>
                <c:pt idx="2">
                  <c:v>0.00894000008702278</c:v>
                </c:pt>
                <c:pt idx="3">
                  <c:v>0.00773999979719519</c:v>
                </c:pt>
                <c:pt idx="4">
                  <c:v>0.00789000000804662</c:v>
                </c:pt>
                <c:pt idx="5">
                  <c:v>0.010080000385642</c:v>
                </c:pt>
                <c:pt idx="6">
                  <c:v>0.00899000000208616</c:v>
                </c:pt>
                <c:pt idx="7">
                  <c:v>0.00977999996393919</c:v>
                </c:pt>
                <c:pt idx="8">
                  <c:v>0.00910000037401914</c:v>
                </c:pt>
                <c:pt idx="9">
                  <c:v>0.00894000008702278</c:v>
                </c:pt>
                <c:pt idx="10">
                  <c:v>0.00877999980002641</c:v>
                </c:pt>
                <c:pt idx="11">
                  <c:v>0.0086099999025464</c:v>
                </c:pt>
                <c:pt idx="12">
                  <c:v>0.00848000030964613</c:v>
                </c:pt>
                <c:pt idx="13">
                  <c:v>0.00865999981760978</c:v>
                </c:pt>
                <c:pt idx="14">
                  <c:v>0.00956999976187944</c:v>
                </c:pt>
                <c:pt idx="15">
                  <c:v>0.0108000002801418</c:v>
                </c:pt>
                <c:pt idx="16">
                  <c:v>0.010729999281466</c:v>
                </c:pt>
                <c:pt idx="17">
                  <c:v>0.0138399992138147</c:v>
                </c:pt>
                <c:pt idx="18">
                  <c:v>0.0150499995797873</c:v>
                </c:pt>
                <c:pt idx="19">
                  <c:v>0.0103900004178286</c:v>
                </c:pt>
                <c:pt idx="20">
                  <c:v>0.00918000005185604</c:v>
                </c:pt>
                <c:pt idx="21">
                  <c:v>0.00925999972969293</c:v>
                </c:pt>
                <c:pt idx="22">
                  <c:v>0.00918000005185604</c:v>
                </c:pt>
                <c:pt idx="23">
                  <c:v>0.00945999938994646</c:v>
                </c:pt>
                <c:pt idx="24">
                  <c:v>0.00953000038862228</c:v>
                </c:pt>
                <c:pt idx="25">
                  <c:v>0.0116100003942847</c:v>
                </c:pt>
                <c:pt idx="26">
                  <c:v>0.0127100003883243</c:v>
                </c:pt>
                <c:pt idx="27">
                  <c:v>0.0107500003650784</c:v>
                </c:pt>
                <c:pt idx="28">
                  <c:v>0.0108700003474951</c:v>
                </c:pt>
                <c:pt idx="29">
                  <c:v>0.0112800002098083</c:v>
                </c:pt>
                <c:pt idx="30">
                  <c:v>0.0113099999725819</c:v>
                </c:pt>
                <c:pt idx="31">
                  <c:v>0.0116499997675419</c:v>
                </c:pt>
                <c:pt idx="32">
                  <c:v>0.0117499995976686</c:v>
                </c:pt>
                <c:pt idx="33">
                  <c:v>0.0113000003620982</c:v>
                </c:pt>
                <c:pt idx="34">
                  <c:v>0.0108800008893013</c:v>
                </c:pt>
                <c:pt idx="35">
                  <c:v>0.011009999550879</c:v>
                </c:pt>
                <c:pt idx="36">
                  <c:v>0.0103099998086691</c:v>
                </c:pt>
              </c:numCache>
            </c:numRef>
          </c:val>
          <c:smooth val="0"/>
          <c:extLst xmlns:c16r2="http://schemas.microsoft.com/office/drawing/2015/06/chart">
            <c:ext xmlns:c16="http://schemas.microsoft.com/office/drawing/2014/chart" uri="{C3380CC4-5D6E-409C-BE32-E72D297353CC}">
              <c16:uniqueId val="{00000000-5245-B44C-B17D-EE6543628C4B}"/>
            </c:ext>
          </c:extLst>
        </c:ser>
        <c:ser>
          <c:idx val="0"/>
          <c:order val="1"/>
          <c:spPr>
            <a:ln w="19050">
              <a:solidFill>
                <a:schemeClr val="tx1"/>
              </a:solidFill>
            </a:ln>
            <a:effectLst/>
          </c:spPr>
          <c:marker>
            <c:symbol val="circle"/>
            <c:size val="11"/>
            <c:spPr>
              <a:solidFill>
                <a:schemeClr val="bg1">
                  <a:lumMod val="75000"/>
                </a:schemeClr>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DataFig6!$C$8:$C$46</c:f>
              <c:numCache>
                <c:formatCode>0.00%</c:formatCode>
                <c:ptCount val="39"/>
                <c:pt idx="0">
                  <c:v>0.00910999998450279</c:v>
                </c:pt>
                <c:pt idx="1">
                  <c:v>0.0103500001132488</c:v>
                </c:pt>
                <c:pt idx="2">
                  <c:v>0.0100199999287724</c:v>
                </c:pt>
                <c:pt idx="3">
                  <c:v>0.00880999956279993</c:v>
                </c:pt>
                <c:pt idx="4">
                  <c:v>0.00919000059366226</c:v>
                </c:pt>
                <c:pt idx="5">
                  <c:v>0.012079999782145</c:v>
                </c:pt>
                <c:pt idx="6">
                  <c:v>0.0110999997705221</c:v>
                </c:pt>
                <c:pt idx="7">
                  <c:v>0.0122300004586577</c:v>
                </c:pt>
                <c:pt idx="8">
                  <c:v>0.0116700008511543</c:v>
                </c:pt>
                <c:pt idx="9">
                  <c:v>0.0116999996826053</c:v>
                </c:pt>
                <c:pt idx="10">
                  <c:v>0.011510000564158</c:v>
                </c:pt>
                <c:pt idx="11">
                  <c:v>0.0116600003093481</c:v>
                </c:pt>
                <c:pt idx="12">
                  <c:v>0.011739999987185</c:v>
                </c:pt>
                <c:pt idx="13">
                  <c:v>0.0122400000691414</c:v>
                </c:pt>
                <c:pt idx="14">
                  <c:v>0.0134800001978874</c:v>
                </c:pt>
                <c:pt idx="15">
                  <c:v>0.0158900003880262</c:v>
                </c:pt>
                <c:pt idx="16">
                  <c:v>0.0164700001478195</c:v>
                </c:pt>
                <c:pt idx="17">
                  <c:v>0.0211400017142296</c:v>
                </c:pt>
                <c:pt idx="18">
                  <c:v>0.02280000038445</c:v>
                </c:pt>
                <c:pt idx="19">
                  <c:v>0.0170799996703863</c:v>
                </c:pt>
                <c:pt idx="20">
                  <c:v>0.0154900001361966</c:v>
                </c:pt>
                <c:pt idx="21">
                  <c:v>0.0158500000834465</c:v>
                </c:pt>
                <c:pt idx="22">
                  <c:v>0.015039999037981</c:v>
                </c:pt>
                <c:pt idx="23">
                  <c:v>0.014750000089407</c:v>
                </c:pt>
                <c:pt idx="24">
                  <c:v>0.0149399992078543</c:v>
                </c:pt>
                <c:pt idx="25">
                  <c:v>0.0178600009530783</c:v>
                </c:pt>
                <c:pt idx="26">
                  <c:v>0.0200299993157387</c:v>
                </c:pt>
                <c:pt idx="27">
                  <c:v>0.0174499992281198</c:v>
                </c:pt>
                <c:pt idx="28">
                  <c:v>0.017960000783205</c:v>
                </c:pt>
                <c:pt idx="29">
                  <c:v>0.0189500004053116</c:v>
                </c:pt>
                <c:pt idx="30">
                  <c:v>0.0196000002324581</c:v>
                </c:pt>
                <c:pt idx="31">
                  <c:v>0.0205199997872114</c:v>
                </c:pt>
                <c:pt idx="32">
                  <c:v>0.0208800006657839</c:v>
                </c:pt>
                <c:pt idx="33">
                  <c:v>0.0202099997550249</c:v>
                </c:pt>
                <c:pt idx="34">
                  <c:v>0.0196299999952316</c:v>
                </c:pt>
                <c:pt idx="35">
                  <c:v>0.0200399998575449</c:v>
                </c:pt>
                <c:pt idx="36">
                  <c:v>0.0195500012487173</c:v>
                </c:pt>
              </c:numCache>
            </c:numRef>
          </c:val>
          <c:smooth val="0"/>
          <c:extLst xmlns:c16r2="http://schemas.microsoft.com/office/drawing/2015/06/chart">
            <c:ext xmlns:c16="http://schemas.microsoft.com/office/drawing/2014/chart" uri="{C3380CC4-5D6E-409C-BE32-E72D297353CC}">
              <c16:uniqueId val="{00000001-5245-B44C-B17D-EE6543628C4B}"/>
            </c:ext>
          </c:extLst>
        </c:ser>
        <c:ser>
          <c:idx val="1"/>
          <c:order val="2"/>
          <c:spPr>
            <a:ln w="19050">
              <a:solidFill>
                <a:schemeClr val="tx1"/>
              </a:solidFill>
            </a:ln>
            <a:effectLst/>
          </c:spPr>
          <c:marker>
            <c:symbol val="circle"/>
            <c:size val="11"/>
            <c:spPr>
              <a:solidFill>
                <a:schemeClr val="bg1"/>
              </a:solidFill>
              <a:ln>
                <a:solidFill>
                  <a:schemeClr val="tx1"/>
                </a:solidFill>
              </a:ln>
              <a:effectLst/>
            </c:spPr>
          </c:marker>
          <c:cat>
            <c:numRef>
              <c:f>DataFig6!$A$8:$A$46</c:f>
              <c:numCache>
                <c:formatCode>General</c:formatCode>
                <c:ptCount val="39"/>
                <c:pt idx="0">
                  <c:v>1982.0</c:v>
                </c:pt>
                <c:pt idx="1">
                  <c:v>1983.0</c:v>
                </c:pt>
                <c:pt idx="2">
                  <c:v>1984.0</c:v>
                </c:pt>
                <c:pt idx="3">
                  <c:v>1985.0</c:v>
                </c:pt>
                <c:pt idx="4">
                  <c:v>1986.0</c:v>
                </c:pt>
                <c:pt idx="5">
                  <c:v>1987.0</c:v>
                </c:pt>
                <c:pt idx="6">
                  <c:v>1988.0</c:v>
                </c:pt>
                <c:pt idx="7">
                  <c:v>1989.0</c:v>
                </c:pt>
                <c:pt idx="8">
                  <c:v>1990.0</c:v>
                </c:pt>
                <c:pt idx="9">
                  <c:v>1991.0</c:v>
                </c:pt>
                <c:pt idx="10">
                  <c:v>1992.0</c:v>
                </c:pt>
                <c:pt idx="11">
                  <c:v>1993.0</c:v>
                </c:pt>
                <c:pt idx="12">
                  <c:v>1994.0</c:v>
                </c:pt>
                <c:pt idx="13">
                  <c:v>1995.0</c:v>
                </c:pt>
                <c:pt idx="14">
                  <c:v>1996.0</c:v>
                </c:pt>
                <c:pt idx="15">
                  <c:v>1997.0</c:v>
                </c:pt>
                <c:pt idx="16">
                  <c:v>1998.0</c:v>
                </c:pt>
                <c:pt idx="17">
                  <c:v>1999.0</c:v>
                </c:pt>
                <c:pt idx="18">
                  <c:v>2000.0</c:v>
                </c:pt>
                <c:pt idx="19">
                  <c:v>2001.0</c:v>
                </c:pt>
                <c:pt idx="20">
                  <c:v>2002.0</c:v>
                </c:pt>
                <c:pt idx="21">
                  <c:v>2003.0</c:v>
                </c:pt>
                <c:pt idx="22">
                  <c:v>2004.0</c:v>
                </c:pt>
                <c:pt idx="23">
                  <c:v>2005.0</c:v>
                </c:pt>
                <c:pt idx="24">
                  <c:v>2006.0</c:v>
                </c:pt>
                <c:pt idx="25">
                  <c:v>2007.0</c:v>
                </c:pt>
                <c:pt idx="26">
                  <c:v>2008.0</c:v>
                </c:pt>
                <c:pt idx="27">
                  <c:v>2009.0</c:v>
                </c:pt>
                <c:pt idx="28">
                  <c:v>2010.0</c:v>
                </c:pt>
                <c:pt idx="29">
                  <c:v>2011.0</c:v>
                </c:pt>
                <c:pt idx="30">
                  <c:v>2012.0</c:v>
                </c:pt>
                <c:pt idx="31">
                  <c:v>2013.0</c:v>
                </c:pt>
                <c:pt idx="32">
                  <c:v>2014.0</c:v>
                </c:pt>
                <c:pt idx="33">
                  <c:v>2015.0</c:v>
                </c:pt>
                <c:pt idx="34">
                  <c:v>2016.0</c:v>
                </c:pt>
                <c:pt idx="35">
                  <c:v>2017.0</c:v>
                </c:pt>
                <c:pt idx="36">
                  <c:v>2018.0</c:v>
                </c:pt>
              </c:numCache>
            </c:numRef>
          </c:cat>
          <c:val>
            <c:numRef>
              <c:f>DataFig6!$B$8:$B$46</c:f>
              <c:numCache>
                <c:formatCode>0.00%</c:formatCode>
                <c:ptCount val="39"/>
                <c:pt idx="0">
                  <c:v>0.0093400003388524</c:v>
                </c:pt>
                <c:pt idx="1">
                  <c:v>0.0108700003474951</c:v>
                </c:pt>
                <c:pt idx="2">
                  <c:v>0.0107599999755621</c:v>
                </c:pt>
                <c:pt idx="3">
                  <c:v>0.00964999943971634</c:v>
                </c:pt>
                <c:pt idx="4">
                  <c:v>0.0102400006726384</c:v>
                </c:pt>
                <c:pt idx="5">
                  <c:v>0.013710000552237</c:v>
                </c:pt>
                <c:pt idx="6">
                  <c:v>0.0128899998962879</c:v>
                </c:pt>
                <c:pt idx="7">
                  <c:v>0.0143799996003509</c:v>
                </c:pt>
                <c:pt idx="8">
                  <c:v>0.01399000082165</c:v>
                </c:pt>
                <c:pt idx="9">
                  <c:v>0.0142200002446771</c:v>
                </c:pt>
                <c:pt idx="10">
                  <c:v>0.0140800001099706</c:v>
                </c:pt>
                <c:pt idx="11">
                  <c:v>0.0145899998024106</c:v>
                </c:pt>
                <c:pt idx="12">
                  <c:v>0.0149699999019504</c:v>
                </c:pt>
                <c:pt idx="13">
                  <c:v>0.0158599987626076</c:v>
                </c:pt>
                <c:pt idx="14">
                  <c:v>0.0175199992954731</c:v>
                </c:pt>
                <c:pt idx="15">
                  <c:v>0.0211100000888109</c:v>
                </c:pt>
                <c:pt idx="16">
                  <c:v>0.0223200004547834</c:v>
                </c:pt>
                <c:pt idx="17">
                  <c:v>0.0284400004893541</c:v>
                </c:pt>
                <c:pt idx="18">
                  <c:v>0.030629999935627</c:v>
                </c:pt>
                <c:pt idx="19">
                  <c:v>0.0242300014942884</c:v>
                </c:pt>
                <c:pt idx="20">
                  <c:v>0.0225399993360043</c:v>
                </c:pt>
                <c:pt idx="21">
                  <c:v>0.0233999993652105</c:v>
                </c:pt>
                <c:pt idx="22">
                  <c:v>0.0219700001180172</c:v>
                </c:pt>
                <c:pt idx="23">
                  <c:v>0.0211999993771315</c:v>
                </c:pt>
                <c:pt idx="24">
                  <c:v>0.0217600017786026</c:v>
                </c:pt>
                <c:pt idx="25">
                  <c:v>0.0258499998599291</c:v>
                </c:pt>
                <c:pt idx="26">
                  <c:v>0.0294700004160404</c:v>
                </c:pt>
                <c:pt idx="27">
                  <c:v>0.0260899998247623</c:v>
                </c:pt>
                <c:pt idx="28">
                  <c:v>0.0271700005978346</c:v>
                </c:pt>
                <c:pt idx="29">
                  <c:v>0.0289700012654066</c:v>
                </c:pt>
                <c:pt idx="30">
                  <c:v>0.0305899996310472</c:v>
                </c:pt>
                <c:pt idx="31">
                  <c:v>0.0323299989104271</c:v>
                </c:pt>
                <c:pt idx="32">
                  <c:v>0.0330999977886677</c:v>
                </c:pt>
                <c:pt idx="33">
                  <c:v>0.0322999991476536</c:v>
                </c:pt>
                <c:pt idx="34">
                  <c:v>0.0316100008785725</c:v>
                </c:pt>
                <c:pt idx="35">
                  <c:v>0.0325700007379055</c:v>
                </c:pt>
                <c:pt idx="36">
                  <c:v>0.0326099991798401</c:v>
                </c:pt>
              </c:numCache>
            </c:numRef>
          </c:val>
          <c:smooth val="0"/>
          <c:extLst xmlns:c16r2="http://schemas.microsoft.com/office/drawing/2015/06/chart">
            <c:ext xmlns:c16="http://schemas.microsoft.com/office/drawing/2014/chart" uri="{C3380CC4-5D6E-409C-BE32-E72D297353CC}">
              <c16:uniqueId val="{00000002-5245-B44C-B17D-EE6543628C4B}"/>
            </c:ext>
          </c:extLst>
        </c:ser>
        <c:ser>
          <c:idx val="3"/>
          <c:order val="3"/>
          <c:spPr>
            <a:ln w="19050">
              <a:solidFill>
                <a:schemeClr val="tx1"/>
              </a:solidFill>
            </a:ln>
          </c:spPr>
          <c:marker>
            <c:symbol val="circle"/>
            <c:size val="11"/>
            <c:spPr>
              <a:solidFill>
                <a:schemeClr val="tx1">
                  <a:lumMod val="50000"/>
                  <a:lumOff val="50000"/>
                </a:schemeClr>
              </a:solidFill>
              <a:ln>
                <a:solidFill>
                  <a:schemeClr val="tx1"/>
                </a:solidFill>
              </a:ln>
            </c:spPr>
          </c:marker>
          <c:val>
            <c:numRef>
              <c:f>DataFig6!$D$8:$D$46</c:f>
              <c:numCache>
                <c:formatCode>0.00%</c:formatCode>
                <c:ptCount val="39"/>
                <c:pt idx="0">
                  <c:v>0.00889999978244304</c:v>
                </c:pt>
                <c:pt idx="1">
                  <c:v>0.00992000009864568</c:v>
                </c:pt>
                <c:pt idx="2">
                  <c:v>0.0094200000166893</c:v>
                </c:pt>
                <c:pt idx="3">
                  <c:v>0.00822999980300665</c:v>
                </c:pt>
                <c:pt idx="4">
                  <c:v>0.00846999976783991</c:v>
                </c:pt>
                <c:pt idx="5">
                  <c:v>0.0109800007194281</c:v>
                </c:pt>
                <c:pt idx="6">
                  <c:v>0.00992000009864568</c:v>
                </c:pt>
                <c:pt idx="7">
                  <c:v>0.0108599998056889</c:v>
                </c:pt>
                <c:pt idx="8">
                  <c:v>0.0102099999785423</c:v>
                </c:pt>
                <c:pt idx="9">
                  <c:v>0.0101100001484156</c:v>
                </c:pt>
                <c:pt idx="10">
                  <c:v>0.00990999955683946</c:v>
                </c:pt>
                <c:pt idx="11">
                  <c:v>0.00985999964177608</c:v>
                </c:pt>
                <c:pt idx="12">
                  <c:v>0.00978999957442283</c:v>
                </c:pt>
                <c:pt idx="13">
                  <c:v>0.010080000385642</c:v>
                </c:pt>
                <c:pt idx="14">
                  <c:v>0.011119999922812</c:v>
                </c:pt>
                <c:pt idx="15">
                  <c:v>0.0127900000661612</c:v>
                </c:pt>
                <c:pt idx="16">
                  <c:v>0.0129499994218349</c:v>
                </c:pt>
                <c:pt idx="17">
                  <c:v>0.0166400000452995</c:v>
                </c:pt>
                <c:pt idx="18">
                  <c:v>0.0180200003087521</c:v>
                </c:pt>
                <c:pt idx="19">
                  <c:v>0.0128800002858043</c:v>
                </c:pt>
                <c:pt idx="20">
                  <c:v>0.0114400004968047</c:v>
                </c:pt>
                <c:pt idx="21">
                  <c:v>0.0115799997001886</c:v>
                </c:pt>
                <c:pt idx="22">
                  <c:v>0.011230000294745</c:v>
                </c:pt>
                <c:pt idx="23">
                  <c:v>0.0113099999725819</c:v>
                </c:pt>
                <c:pt idx="24">
                  <c:v>0.0114199994131923</c:v>
                </c:pt>
                <c:pt idx="25">
                  <c:v>0.0138199999928474</c:v>
                </c:pt>
                <c:pt idx="26">
                  <c:v>0.0152900004759431</c:v>
                </c:pt>
                <c:pt idx="27">
                  <c:v>0.0130999991670251</c:v>
                </c:pt>
                <c:pt idx="28">
                  <c:v>0.0133599992841482</c:v>
                </c:pt>
                <c:pt idx="29">
                  <c:v>0.0139800002798438</c:v>
                </c:pt>
                <c:pt idx="30">
                  <c:v>0.0141900004819036</c:v>
                </c:pt>
                <c:pt idx="31">
                  <c:v>0.0147300008684397</c:v>
                </c:pt>
                <c:pt idx="32">
                  <c:v>0.0149100003764033</c:v>
                </c:pt>
                <c:pt idx="33">
                  <c:v>0.0143799996003509</c:v>
                </c:pt>
                <c:pt idx="34">
                  <c:v>0.0138600002974272</c:v>
                </c:pt>
                <c:pt idx="35">
                  <c:v>0.0140599999576807</c:v>
                </c:pt>
                <c:pt idx="36">
                  <c:v>0.0133699998259544</c:v>
                </c:pt>
              </c:numCache>
            </c:numRef>
          </c:val>
          <c:smooth val="0"/>
          <c:extLst xmlns:c16r2="http://schemas.microsoft.com/office/drawing/2015/06/chart">
            <c:ext xmlns:c16="http://schemas.microsoft.com/office/drawing/2014/chart" uri="{C3380CC4-5D6E-409C-BE32-E72D297353CC}">
              <c16:uniqueId val="{00000003-5245-B44C-B17D-EE6543628C4B}"/>
            </c:ext>
          </c:extLst>
        </c:ser>
        <c:dLbls>
          <c:showLegendKey val="0"/>
          <c:showVal val="0"/>
          <c:showCatName val="0"/>
          <c:showSerName val="0"/>
          <c:showPercent val="0"/>
          <c:showBubbleSize val="0"/>
        </c:dLbls>
        <c:marker val="1"/>
        <c:smooth val="0"/>
        <c:axId val="-2108148968"/>
        <c:axId val="-2108155944"/>
      </c:lineChart>
      <c:catAx>
        <c:axId val="-2108148968"/>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08155944"/>
        <c:crosses val="autoZero"/>
        <c:auto val="1"/>
        <c:lblAlgn val="ctr"/>
        <c:lblOffset val="100"/>
        <c:tickLblSkip val="4"/>
        <c:tickMarkSkip val="4"/>
        <c:noMultiLvlLbl val="0"/>
      </c:catAx>
      <c:valAx>
        <c:axId val="-2108155944"/>
        <c:scaling>
          <c:orientation val="minMax"/>
        </c:scaling>
        <c:delete val="0"/>
        <c:axPos val="l"/>
        <c:numFmt formatCode="0.0%" sourceLinked="0"/>
        <c:majorTickMark val="none"/>
        <c:minorTickMark val="none"/>
        <c:tickLblPos val="nextTo"/>
        <c:crossAx val="-2108148968"/>
        <c:crosses val="autoZero"/>
        <c:crossBetween val="between"/>
      </c:valAx>
    </c:plotArea>
    <c:plotVisOnly val="1"/>
    <c:dispBlanksAs val="span"/>
    <c:showDLblsOverMax val="0"/>
  </c:chart>
  <c:spPr>
    <a:ln>
      <a:noFill/>
    </a:ln>
  </c:spPr>
  <c:txPr>
    <a:bodyPr/>
    <a:lstStyle/>
    <a:p>
      <a:pPr>
        <a:defRPr sz="1800">
          <a:latin typeface="Palatino"/>
          <a:cs typeface="Palatino"/>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4655074365704"/>
          <c:y val="0.0601851851851852"/>
          <c:w val="0.867864173228346"/>
          <c:h val="0.783642096821231"/>
        </c:manualLayout>
      </c:layout>
      <c:lineChart>
        <c:grouping val="standard"/>
        <c:varyColors val="0"/>
        <c:ser>
          <c:idx val="0"/>
          <c:order val="0"/>
          <c:tx>
            <c:v>Top 0.1 Fixed claims with matched estates-income rate diff.</c:v>
          </c:tx>
          <c:marker>
            <c:symbol val="none"/>
          </c:marker>
          <c:cat>
            <c:numRef>
              <c:f>'DataFig2-extra'!$A$3:$A$53</c:f>
              <c:numCache>
                <c:formatCode>General</c:formatCode>
                <c:ptCount val="51"/>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numCache>
            </c:numRef>
          </c:cat>
          <c:val>
            <c:numRef>
              <c:f>'DataFig2-extra'!$D$3:$D$53</c:f>
              <c:numCache>
                <c:formatCode>0.0%</c:formatCode>
                <c:ptCount val="51"/>
                <c:pt idx="0">
                  <c:v>0.01998</c:v>
                </c:pt>
                <c:pt idx="1">
                  <c:v>0.01874</c:v>
                </c:pt>
                <c:pt idx="2">
                  <c:v>0.0175</c:v>
                </c:pt>
                <c:pt idx="3">
                  <c:v>0.018115</c:v>
                </c:pt>
                <c:pt idx="4">
                  <c:v>0.01873</c:v>
                </c:pt>
                <c:pt idx="5">
                  <c:v>0.01905</c:v>
                </c:pt>
                <c:pt idx="6">
                  <c:v>0.01833</c:v>
                </c:pt>
                <c:pt idx="7">
                  <c:v>0.01943</c:v>
                </c:pt>
                <c:pt idx="8">
                  <c:v>0.02183</c:v>
                </c:pt>
                <c:pt idx="9">
                  <c:v>0.0209</c:v>
                </c:pt>
                <c:pt idx="10">
                  <c:v>0.01819</c:v>
                </c:pt>
                <c:pt idx="11">
                  <c:v>0.01912</c:v>
                </c:pt>
                <c:pt idx="12">
                  <c:v>0.0232</c:v>
                </c:pt>
                <c:pt idx="13">
                  <c:v>0.02114</c:v>
                </c:pt>
                <c:pt idx="14">
                  <c:v>0.01852</c:v>
                </c:pt>
                <c:pt idx="15">
                  <c:v>0.01822</c:v>
                </c:pt>
                <c:pt idx="16">
                  <c:v>0.01924</c:v>
                </c:pt>
                <c:pt idx="17">
                  <c:v>0.0201</c:v>
                </c:pt>
                <c:pt idx="18">
                  <c:v>0.01828</c:v>
                </c:pt>
                <c:pt idx="19">
                  <c:v>0.01836</c:v>
                </c:pt>
                <c:pt idx="20">
                  <c:v>0.01884</c:v>
                </c:pt>
                <c:pt idx="21">
                  <c:v>0.01974</c:v>
                </c:pt>
                <c:pt idx="22">
                  <c:v>0.02326</c:v>
                </c:pt>
                <c:pt idx="23">
                  <c:v>0.02704</c:v>
                </c:pt>
                <c:pt idx="24">
                  <c:v>0.02685</c:v>
                </c:pt>
                <c:pt idx="25">
                  <c:v>0.0349</c:v>
                </c:pt>
                <c:pt idx="26">
                  <c:v>0.03813</c:v>
                </c:pt>
                <c:pt idx="27">
                  <c:v>0.03693</c:v>
                </c:pt>
                <c:pt idx="28">
                  <c:v>0.038</c:v>
                </c:pt>
                <c:pt idx="29">
                  <c:v>0.03939</c:v>
                </c:pt>
                <c:pt idx="30">
                  <c:v>0.03985</c:v>
                </c:pt>
                <c:pt idx="31">
                  <c:v>0.04018</c:v>
                </c:pt>
                <c:pt idx="32">
                  <c:v>0.04209</c:v>
                </c:pt>
                <c:pt idx="33">
                  <c:v>0.03864</c:v>
                </c:pt>
                <c:pt idx="34">
                  <c:v>0.0333331967684204</c:v>
                </c:pt>
                <c:pt idx="35">
                  <c:v>0.033061545694766</c:v>
                </c:pt>
                <c:pt idx="36">
                  <c:v>0.0317018121660497</c:v>
                </c:pt>
                <c:pt idx="37">
                  <c:v>0.028981641757489</c:v>
                </c:pt>
                <c:pt idx="38">
                  <c:v>0.0320509082199552</c:v>
                </c:pt>
                <c:pt idx="39">
                  <c:v>0.0334103186843705</c:v>
                </c:pt>
                <c:pt idx="40">
                  <c:v>0.0370617837724935</c:v>
                </c:pt>
                <c:pt idx="41">
                  <c:v>0.0338419822579508</c:v>
                </c:pt>
                <c:pt idx="42">
                  <c:v>0.0408322397997097</c:v>
                </c:pt>
                <c:pt idx="43">
                  <c:v>0.0384351565514137</c:v>
                </c:pt>
                <c:pt idx="44">
                  <c:v>0.0414761165709796</c:v>
                </c:pt>
                <c:pt idx="45">
                  <c:v>0.0461484305825997</c:v>
                </c:pt>
                <c:pt idx="46">
                  <c:v>0.0430559384745646</c:v>
                </c:pt>
                <c:pt idx="47">
                  <c:v>0.0528602688613696</c:v>
                </c:pt>
                <c:pt idx="48">
                  <c:v>0.0569664552606734</c:v>
                </c:pt>
                <c:pt idx="49">
                  <c:v>0.0572801537317607</c:v>
                </c:pt>
                <c:pt idx="50">
                  <c:v>0.0614405584586062</c:v>
                </c:pt>
              </c:numCache>
            </c:numRef>
          </c:val>
          <c:smooth val="0"/>
          <c:extLst xmlns:c16r2="http://schemas.microsoft.com/office/drawing/2015/06/chart">
            <c:ext xmlns:c16="http://schemas.microsoft.com/office/drawing/2014/chart" uri="{C3380CC4-5D6E-409C-BE32-E72D297353CC}">
              <c16:uniqueId val="{00000000-EBA9-2943-B6C1-56DBA5960DCE}"/>
            </c:ext>
          </c:extLst>
        </c:ser>
        <c:ser>
          <c:idx val="1"/>
          <c:order val="1"/>
          <c:tx>
            <c:v>Top 0.1 Fixed claims in baseline SZ 2016</c:v>
          </c:tx>
          <c:marker>
            <c:symbol val="none"/>
          </c:marker>
          <c:cat>
            <c:numRef>
              <c:f>'DataFig2-extra'!$A$3:$A$53</c:f>
              <c:numCache>
                <c:formatCode>General</c:formatCode>
                <c:ptCount val="51"/>
                <c:pt idx="0">
                  <c:v>1962.0</c:v>
                </c:pt>
                <c:pt idx="1">
                  <c:v>1963.0</c:v>
                </c:pt>
                <c:pt idx="2">
                  <c:v>1964.0</c:v>
                </c:pt>
                <c:pt idx="3">
                  <c:v>1965.0</c:v>
                </c:pt>
                <c:pt idx="4">
                  <c:v>1966.0</c:v>
                </c:pt>
                <c:pt idx="5">
                  <c:v>1967.0</c:v>
                </c:pt>
                <c:pt idx="6">
                  <c:v>1968.0</c:v>
                </c:pt>
                <c:pt idx="7">
                  <c:v>1969.0</c:v>
                </c:pt>
                <c:pt idx="8">
                  <c:v>1970.0</c:v>
                </c:pt>
                <c:pt idx="9">
                  <c:v>1971.0</c:v>
                </c:pt>
                <c:pt idx="10">
                  <c:v>1972.0</c:v>
                </c:pt>
                <c:pt idx="11">
                  <c:v>1973.0</c:v>
                </c:pt>
                <c:pt idx="12">
                  <c:v>1974.0</c:v>
                </c:pt>
                <c:pt idx="13">
                  <c:v>1975.0</c:v>
                </c:pt>
                <c:pt idx="14">
                  <c:v>1976.0</c:v>
                </c:pt>
                <c:pt idx="15">
                  <c:v>1977.0</c:v>
                </c:pt>
                <c:pt idx="16">
                  <c:v>1978.0</c:v>
                </c:pt>
                <c:pt idx="17">
                  <c:v>1979.0</c:v>
                </c:pt>
                <c:pt idx="18">
                  <c:v>1980.0</c:v>
                </c:pt>
                <c:pt idx="19">
                  <c:v>1981.0</c:v>
                </c:pt>
                <c:pt idx="20">
                  <c:v>1982.0</c:v>
                </c:pt>
                <c:pt idx="21">
                  <c:v>1983.0</c:v>
                </c:pt>
                <c:pt idx="22">
                  <c:v>1984.0</c:v>
                </c:pt>
                <c:pt idx="23">
                  <c:v>1985.0</c:v>
                </c:pt>
                <c:pt idx="24">
                  <c:v>1986.0</c:v>
                </c:pt>
                <c:pt idx="25">
                  <c:v>1987.0</c:v>
                </c:pt>
                <c:pt idx="26">
                  <c:v>1988.0</c:v>
                </c:pt>
                <c:pt idx="27">
                  <c:v>1989.0</c:v>
                </c:pt>
                <c:pt idx="28">
                  <c:v>1990.0</c:v>
                </c:pt>
                <c:pt idx="29">
                  <c:v>1991.0</c:v>
                </c:pt>
                <c:pt idx="30">
                  <c:v>1992.0</c:v>
                </c:pt>
                <c:pt idx="31">
                  <c:v>1993.0</c:v>
                </c:pt>
                <c:pt idx="32">
                  <c:v>1994.0</c:v>
                </c:pt>
                <c:pt idx="33">
                  <c:v>1995.0</c:v>
                </c:pt>
                <c:pt idx="34">
                  <c:v>1996.0</c:v>
                </c:pt>
                <c:pt idx="35">
                  <c:v>1997.0</c:v>
                </c:pt>
                <c:pt idx="36">
                  <c:v>1998.0</c:v>
                </c:pt>
                <c:pt idx="37">
                  <c:v>1999.0</c:v>
                </c:pt>
                <c:pt idx="38">
                  <c:v>2000.0</c:v>
                </c:pt>
                <c:pt idx="39">
                  <c:v>2001.0</c:v>
                </c:pt>
                <c:pt idx="40">
                  <c:v>2002.0</c:v>
                </c:pt>
                <c:pt idx="41">
                  <c:v>2003.0</c:v>
                </c:pt>
                <c:pt idx="42">
                  <c:v>2004.0</c:v>
                </c:pt>
                <c:pt idx="43">
                  <c:v>2005.0</c:v>
                </c:pt>
                <c:pt idx="44">
                  <c:v>2006.0</c:v>
                </c:pt>
                <c:pt idx="45">
                  <c:v>2007.0</c:v>
                </c:pt>
                <c:pt idx="46">
                  <c:v>2008.0</c:v>
                </c:pt>
                <c:pt idx="47">
                  <c:v>2009.0</c:v>
                </c:pt>
                <c:pt idx="48">
                  <c:v>2010.0</c:v>
                </c:pt>
                <c:pt idx="49">
                  <c:v>2011.0</c:v>
                </c:pt>
                <c:pt idx="50">
                  <c:v>2012.0</c:v>
                </c:pt>
              </c:numCache>
            </c:numRef>
          </c:cat>
          <c:val>
            <c:numRef>
              <c:f>'DataFig2-extra'!$M$3:$M$53</c:f>
              <c:numCache>
                <c:formatCode>0.0%</c:formatCode>
                <c:ptCount val="51"/>
                <c:pt idx="0">
                  <c:v>0.01998</c:v>
                </c:pt>
                <c:pt idx="1">
                  <c:v>0.01874</c:v>
                </c:pt>
                <c:pt idx="2">
                  <c:v>0.0175</c:v>
                </c:pt>
                <c:pt idx="3">
                  <c:v>0.018115</c:v>
                </c:pt>
                <c:pt idx="4">
                  <c:v>0.01873</c:v>
                </c:pt>
                <c:pt idx="5">
                  <c:v>0.01905</c:v>
                </c:pt>
                <c:pt idx="6">
                  <c:v>0.01833</c:v>
                </c:pt>
                <c:pt idx="7">
                  <c:v>0.01943</c:v>
                </c:pt>
                <c:pt idx="8">
                  <c:v>0.02183</c:v>
                </c:pt>
                <c:pt idx="9">
                  <c:v>0.0209</c:v>
                </c:pt>
                <c:pt idx="10">
                  <c:v>0.01819</c:v>
                </c:pt>
                <c:pt idx="11">
                  <c:v>0.01912</c:v>
                </c:pt>
                <c:pt idx="12">
                  <c:v>0.0232</c:v>
                </c:pt>
                <c:pt idx="13">
                  <c:v>0.02114</c:v>
                </c:pt>
                <c:pt idx="14">
                  <c:v>0.01852</c:v>
                </c:pt>
                <c:pt idx="15">
                  <c:v>0.01822</c:v>
                </c:pt>
                <c:pt idx="16">
                  <c:v>0.01924</c:v>
                </c:pt>
                <c:pt idx="17">
                  <c:v>0.0201</c:v>
                </c:pt>
                <c:pt idx="18">
                  <c:v>0.01828</c:v>
                </c:pt>
                <c:pt idx="19">
                  <c:v>0.01836</c:v>
                </c:pt>
                <c:pt idx="20">
                  <c:v>0.01884</c:v>
                </c:pt>
                <c:pt idx="21">
                  <c:v>0.01974</c:v>
                </c:pt>
                <c:pt idx="22">
                  <c:v>0.02326</c:v>
                </c:pt>
                <c:pt idx="23">
                  <c:v>0.02704</c:v>
                </c:pt>
                <c:pt idx="24">
                  <c:v>0.02685</c:v>
                </c:pt>
                <c:pt idx="25">
                  <c:v>0.0349</c:v>
                </c:pt>
                <c:pt idx="26">
                  <c:v>0.03813</c:v>
                </c:pt>
                <c:pt idx="27">
                  <c:v>0.03693</c:v>
                </c:pt>
                <c:pt idx="28">
                  <c:v>0.038</c:v>
                </c:pt>
                <c:pt idx="29">
                  <c:v>0.03939</c:v>
                </c:pt>
                <c:pt idx="30">
                  <c:v>0.03985</c:v>
                </c:pt>
                <c:pt idx="31">
                  <c:v>0.04018</c:v>
                </c:pt>
                <c:pt idx="32">
                  <c:v>0.04209</c:v>
                </c:pt>
                <c:pt idx="33">
                  <c:v>0.03864</c:v>
                </c:pt>
                <c:pt idx="34">
                  <c:v>0.0373799987137318</c:v>
                </c:pt>
                <c:pt idx="35">
                  <c:v>0.0358599983155727</c:v>
                </c:pt>
                <c:pt idx="36">
                  <c:v>0.0341299995779991</c:v>
                </c:pt>
                <c:pt idx="37">
                  <c:v>0.032370001077652</c:v>
                </c:pt>
                <c:pt idx="38">
                  <c:v>0.0330899991095066</c:v>
                </c:pt>
                <c:pt idx="39">
                  <c:v>0.0350800007581711</c:v>
                </c:pt>
                <c:pt idx="40">
                  <c:v>0.0407200008630752</c:v>
                </c:pt>
                <c:pt idx="41">
                  <c:v>0.0447500012814999</c:v>
                </c:pt>
                <c:pt idx="42">
                  <c:v>0.0493399985134601</c:v>
                </c:pt>
                <c:pt idx="43">
                  <c:v>0.0531600005924702</c:v>
                </c:pt>
                <c:pt idx="44">
                  <c:v>0.051010001450777</c:v>
                </c:pt>
                <c:pt idx="45">
                  <c:v>0.0542800016701221</c:v>
                </c:pt>
                <c:pt idx="46">
                  <c:v>0.0656799972057342</c:v>
                </c:pt>
                <c:pt idx="47">
                  <c:v>0.0754999965429306</c:v>
                </c:pt>
                <c:pt idx="48">
                  <c:v>0.0846600010991096</c:v>
                </c:pt>
                <c:pt idx="49">
                  <c:v>0.0869899988174438</c:v>
                </c:pt>
                <c:pt idx="50">
                  <c:v>0.0945200026035309</c:v>
                </c:pt>
              </c:numCache>
            </c:numRef>
          </c:val>
          <c:smooth val="0"/>
          <c:extLst xmlns:c16r2="http://schemas.microsoft.com/office/drawing/2015/06/chart">
            <c:ext xmlns:c16="http://schemas.microsoft.com/office/drawing/2014/chart" uri="{C3380CC4-5D6E-409C-BE32-E72D297353CC}">
              <c16:uniqueId val="{00000001-EBA9-2943-B6C1-56DBA5960DCE}"/>
            </c:ext>
          </c:extLst>
        </c:ser>
        <c:dLbls>
          <c:showLegendKey val="0"/>
          <c:showVal val="0"/>
          <c:showCatName val="0"/>
          <c:showSerName val="0"/>
          <c:showPercent val="0"/>
          <c:showBubbleSize val="0"/>
        </c:dLbls>
        <c:marker val="1"/>
        <c:smooth val="0"/>
        <c:axId val="-2044295464"/>
        <c:axId val="-2044315112"/>
      </c:lineChart>
      <c:catAx>
        <c:axId val="-2044295464"/>
        <c:scaling>
          <c:orientation val="minMax"/>
        </c:scaling>
        <c:delete val="0"/>
        <c:axPos val="b"/>
        <c:numFmt formatCode="General" sourceLinked="1"/>
        <c:majorTickMark val="out"/>
        <c:minorTickMark val="none"/>
        <c:tickLblPos val="nextTo"/>
        <c:crossAx val="-2044315112"/>
        <c:crosses val="autoZero"/>
        <c:auto val="1"/>
        <c:lblAlgn val="ctr"/>
        <c:lblOffset val="100"/>
        <c:noMultiLvlLbl val="0"/>
      </c:catAx>
      <c:valAx>
        <c:axId val="-2044315112"/>
        <c:scaling>
          <c:orientation val="minMax"/>
        </c:scaling>
        <c:delete val="0"/>
        <c:axPos val="l"/>
        <c:majorGridlines/>
        <c:numFmt formatCode="0.0%" sourceLinked="1"/>
        <c:majorTickMark val="out"/>
        <c:minorTickMark val="none"/>
        <c:tickLblPos val="nextTo"/>
        <c:crossAx val="-2044295464"/>
        <c:crosses val="autoZero"/>
        <c:crossBetween val="between"/>
      </c:valAx>
    </c:plotArea>
    <c:legend>
      <c:legendPos val="r"/>
      <c:layout>
        <c:manualLayout>
          <c:xMode val="edge"/>
          <c:yMode val="edge"/>
          <c:x val="0.192746500437445"/>
          <c:y val="0.0775521289005541"/>
          <c:w val="0.568364610673666"/>
          <c:h val="0.335636482939633"/>
        </c:manualLayout>
      </c:layout>
      <c:overlay val="0"/>
    </c:legend>
    <c:plotVisOnly val="1"/>
    <c:dispBlanksAs val="gap"/>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marker>
            <c:symbol val="none"/>
          </c:marker>
          <c:val>
            <c:numRef>
              <c:f>'DataFig2-extra'!$U$3:$U$57</c:f>
              <c:numCache>
                <c:formatCode>0.0%</c:formatCode>
                <c:ptCount val="55"/>
                <c:pt idx="0">
                  <c:v>0.0948886801431411</c:v>
                </c:pt>
                <c:pt idx="1">
                  <c:v>0.0930349645803331</c:v>
                </c:pt>
                <c:pt idx="2">
                  <c:v>0.0911821907911041</c:v>
                </c:pt>
                <c:pt idx="3">
                  <c:v>0.0925664412867978</c:v>
                </c:pt>
                <c:pt idx="4">
                  <c:v>0.0939507079534513</c:v>
                </c:pt>
                <c:pt idx="5">
                  <c:v>0.0913041332047406</c:v>
                </c:pt>
                <c:pt idx="6">
                  <c:v>0.093707277060563</c:v>
                </c:pt>
                <c:pt idx="7">
                  <c:v>0.0924311944314208</c:v>
                </c:pt>
                <c:pt idx="8">
                  <c:v>0.0889305957019897</c:v>
                </c:pt>
                <c:pt idx="9">
                  <c:v>0.0856768598088147</c:v>
                </c:pt>
                <c:pt idx="10">
                  <c:v>0.0808454443860458</c:v>
                </c:pt>
                <c:pt idx="11">
                  <c:v>0.0755776357021861</c:v>
                </c:pt>
                <c:pt idx="12">
                  <c:v>0.0733361777344195</c:v>
                </c:pt>
                <c:pt idx="13">
                  <c:v>0.0702919927149361</c:v>
                </c:pt>
                <c:pt idx="14">
                  <c:v>0.0679061812083367</c:v>
                </c:pt>
                <c:pt idx="15">
                  <c:v>0.0673852030421315</c:v>
                </c:pt>
                <c:pt idx="16">
                  <c:v>0.0679281246255345</c:v>
                </c:pt>
                <c:pt idx="17">
                  <c:v>0.0732379571388214</c:v>
                </c:pt>
                <c:pt idx="18">
                  <c:v>0.0745621285224434</c:v>
                </c:pt>
                <c:pt idx="19">
                  <c:v>0.0818919722592618</c:v>
                </c:pt>
                <c:pt idx="20">
                  <c:v>0.0869645346826834</c:v>
                </c:pt>
                <c:pt idx="21">
                  <c:v>0.0817248780808737</c:v>
                </c:pt>
                <c:pt idx="22">
                  <c:v>0.0849041832808933</c:v>
                </c:pt>
                <c:pt idx="23">
                  <c:v>0.0884636248979771</c:v>
                </c:pt>
                <c:pt idx="24">
                  <c:v>0.0838601832592994</c:v>
                </c:pt>
                <c:pt idx="25">
                  <c:v>0.0959667379657092</c:v>
                </c:pt>
                <c:pt idx="26">
                  <c:v>0.112107435748479</c:v>
                </c:pt>
                <c:pt idx="27">
                  <c:v>0.110944381793075</c:v>
                </c:pt>
                <c:pt idx="28">
                  <c:v>0.111834229104781</c:v>
                </c:pt>
                <c:pt idx="29">
                  <c:v>0.106740959144982</c:v>
                </c:pt>
                <c:pt idx="30">
                  <c:v>0.116546147887744</c:v>
                </c:pt>
                <c:pt idx="31">
                  <c:v>0.118573581681574</c:v>
                </c:pt>
                <c:pt idx="32">
                  <c:v>0.117293248616567</c:v>
                </c:pt>
                <c:pt idx="33">
                  <c:v>0.119468637445845</c:v>
                </c:pt>
                <c:pt idx="34">
                  <c:v>0.127193768628403</c:v>
                </c:pt>
                <c:pt idx="35">
                  <c:v>0.135587600292714</c:v>
                </c:pt>
                <c:pt idx="36">
                  <c:v>0.141708499868742</c:v>
                </c:pt>
                <c:pt idx="37">
                  <c:v>0.145778704644043</c:v>
                </c:pt>
                <c:pt idx="38">
                  <c:v>0.15370295200974</c:v>
                </c:pt>
                <c:pt idx="39">
                  <c:v>0.152417008268016</c:v>
                </c:pt>
                <c:pt idx="40">
                  <c:v>0.142819695508116</c:v>
                </c:pt>
                <c:pt idx="41">
                  <c:v>0.144672036842448</c:v>
                </c:pt>
                <c:pt idx="42">
                  <c:v>0.153369154060948</c:v>
                </c:pt>
                <c:pt idx="43">
                  <c:v>0.160304279580357</c:v>
                </c:pt>
                <c:pt idx="44">
                  <c:v>0.165162930641997</c:v>
                </c:pt>
                <c:pt idx="45">
                  <c:v>0.174682401106039</c:v>
                </c:pt>
                <c:pt idx="46">
                  <c:v>0.189106113225213</c:v>
                </c:pt>
                <c:pt idx="47">
                  <c:v>0.190426148989286</c:v>
                </c:pt>
                <c:pt idx="48">
                  <c:v>0.206970679766639</c:v>
                </c:pt>
                <c:pt idx="49">
                  <c:v>0.200940824409837</c:v>
                </c:pt>
                <c:pt idx="50">
                  <c:v>0.212797898057505</c:v>
                </c:pt>
                <c:pt idx="51">
                  <c:v>0.199490055961625</c:v>
                </c:pt>
                <c:pt idx="52">
                  <c:v>0.200543562477576</c:v>
                </c:pt>
                <c:pt idx="53">
                  <c:v>0.199429265491212</c:v>
                </c:pt>
                <c:pt idx="54">
                  <c:v>0.196107383562326</c:v>
                </c:pt>
              </c:numCache>
            </c:numRef>
          </c:val>
          <c:smooth val="0"/>
          <c:extLst xmlns:c16r2="http://schemas.microsoft.com/office/drawing/2015/06/chart">
            <c:ext xmlns:c16="http://schemas.microsoft.com/office/drawing/2014/chart" uri="{C3380CC4-5D6E-409C-BE32-E72D297353CC}">
              <c16:uniqueId val="{00000000-FC83-8244-AE48-CDF622453FBD}"/>
            </c:ext>
          </c:extLst>
        </c:ser>
        <c:ser>
          <c:idx val="1"/>
          <c:order val="1"/>
          <c:marker>
            <c:symbol val="none"/>
          </c:marker>
          <c:val>
            <c:numRef>
              <c:f>'DataFig2-extra'!$AK$3:$AK$57</c:f>
              <c:numCache>
                <c:formatCode>0.0%</c:formatCode>
                <c:ptCount val="55"/>
                <c:pt idx="0">
                  <c:v>0.0967370620369154</c:v>
                </c:pt>
                <c:pt idx="1">
                  <c:v>0.0949284547829341</c:v>
                </c:pt>
                <c:pt idx="2">
                  <c:v>0.0931226586733625</c:v>
                </c:pt>
                <c:pt idx="3">
                  <c:v>0.0947824372003361</c:v>
                </c:pt>
                <c:pt idx="4">
                  <c:v>0.09706596823242</c:v>
                </c:pt>
                <c:pt idx="5">
                  <c:v>0.0945479090654416</c:v>
                </c:pt>
                <c:pt idx="6">
                  <c:v>0.0967831686485728</c:v>
                </c:pt>
                <c:pt idx="7">
                  <c:v>0.0956262820004938</c:v>
                </c:pt>
                <c:pt idx="8">
                  <c:v>0.0925183345098709</c:v>
                </c:pt>
                <c:pt idx="9">
                  <c:v>0.0896183771663164</c:v>
                </c:pt>
                <c:pt idx="10">
                  <c:v>0.0847619706088467</c:v>
                </c:pt>
                <c:pt idx="11">
                  <c:v>0.080280140063285</c:v>
                </c:pt>
                <c:pt idx="12">
                  <c:v>0.0799737330322951</c:v>
                </c:pt>
                <c:pt idx="13">
                  <c:v>0.0777989216985335</c:v>
                </c:pt>
                <c:pt idx="14">
                  <c:v>0.0755533619978868</c:v>
                </c:pt>
                <c:pt idx="15">
                  <c:v>0.0754664409418948</c:v>
                </c:pt>
                <c:pt idx="16">
                  <c:v>0.0768964267487293</c:v>
                </c:pt>
                <c:pt idx="17">
                  <c:v>0.083084332482045</c:v>
                </c:pt>
                <c:pt idx="18">
                  <c:v>0.0849435534110377</c:v>
                </c:pt>
                <c:pt idx="19">
                  <c:v>0.0931738913017406</c:v>
                </c:pt>
                <c:pt idx="20">
                  <c:v>0.0996647272479689</c:v>
                </c:pt>
                <c:pt idx="21">
                  <c:v>0.0933115225903184</c:v>
                </c:pt>
                <c:pt idx="22">
                  <c:v>0.0961090275949732</c:v>
                </c:pt>
                <c:pt idx="23">
                  <c:v>0.0985142951580571</c:v>
                </c:pt>
                <c:pt idx="24">
                  <c:v>0.0919687235395778</c:v>
                </c:pt>
                <c:pt idx="25">
                  <c:v>0.103841273506906</c:v>
                </c:pt>
                <c:pt idx="26">
                  <c:v>0.122431978482157</c:v>
                </c:pt>
                <c:pt idx="27">
                  <c:v>0.119871783145457</c:v>
                </c:pt>
                <c:pt idx="28">
                  <c:v>0.120647446924135</c:v>
                </c:pt>
                <c:pt idx="29">
                  <c:v>0.114528102153369</c:v>
                </c:pt>
                <c:pt idx="30">
                  <c:v>0.124486850284403</c:v>
                </c:pt>
                <c:pt idx="31">
                  <c:v>0.125915469854021</c:v>
                </c:pt>
                <c:pt idx="32">
                  <c:v>0.125143441040003</c:v>
                </c:pt>
                <c:pt idx="33">
                  <c:v>0.127453976951247</c:v>
                </c:pt>
                <c:pt idx="34">
                  <c:v>0.131847944577745</c:v>
                </c:pt>
                <c:pt idx="35">
                  <c:v>0.141431510526255</c:v>
                </c:pt>
                <c:pt idx="36">
                  <c:v>0.148143442486683</c:v>
                </c:pt>
                <c:pt idx="37">
                  <c:v>0.151063075920821</c:v>
                </c:pt>
                <c:pt idx="38">
                  <c:v>0.161316103826113</c:v>
                </c:pt>
                <c:pt idx="39">
                  <c:v>0.159963708537056</c:v>
                </c:pt>
                <c:pt idx="40">
                  <c:v>0.148436992923211</c:v>
                </c:pt>
                <c:pt idx="41">
                  <c:v>0.143692106318447</c:v>
                </c:pt>
                <c:pt idx="42">
                  <c:v>0.154852492639313</c:v>
                </c:pt>
                <c:pt idx="43">
                  <c:v>0.15696960839166</c:v>
                </c:pt>
                <c:pt idx="44">
                  <c:v>0.167516458747319</c:v>
                </c:pt>
                <c:pt idx="45">
                  <c:v>0.179105714219597</c:v>
                </c:pt>
                <c:pt idx="46">
                  <c:v>0.180860990935238</c:v>
                </c:pt>
                <c:pt idx="47">
                  <c:v>0.180914684725548</c:v>
                </c:pt>
                <c:pt idx="48">
                  <c:v>0.191745467051818</c:v>
                </c:pt>
                <c:pt idx="49">
                  <c:v>0.184139279048074</c:v>
                </c:pt>
                <c:pt idx="50">
                  <c:v>0.189666268469397</c:v>
                </c:pt>
                <c:pt idx="51">
                  <c:v>0.178609442659205</c:v>
                </c:pt>
                <c:pt idx="52">
                  <c:v>0.182508855808977</c:v>
                </c:pt>
                <c:pt idx="53">
                  <c:v>0.181432206002379</c:v>
                </c:pt>
                <c:pt idx="54">
                  <c:v>0.178292059140667</c:v>
                </c:pt>
              </c:numCache>
            </c:numRef>
          </c:val>
          <c:smooth val="0"/>
          <c:extLst xmlns:c16r2="http://schemas.microsoft.com/office/drawing/2015/06/chart">
            <c:ext xmlns:c16="http://schemas.microsoft.com/office/drawing/2014/chart" uri="{C3380CC4-5D6E-409C-BE32-E72D297353CC}">
              <c16:uniqueId val="{00000001-FC83-8244-AE48-CDF622453FBD}"/>
            </c:ext>
          </c:extLst>
        </c:ser>
        <c:dLbls>
          <c:showLegendKey val="0"/>
          <c:showVal val="0"/>
          <c:showCatName val="0"/>
          <c:showSerName val="0"/>
          <c:showPercent val="0"/>
          <c:showBubbleSize val="0"/>
        </c:dLbls>
        <c:marker val="1"/>
        <c:smooth val="0"/>
        <c:axId val="-2043763896"/>
        <c:axId val="-2044183096"/>
      </c:lineChart>
      <c:catAx>
        <c:axId val="-2043763896"/>
        <c:scaling>
          <c:orientation val="minMax"/>
        </c:scaling>
        <c:delete val="0"/>
        <c:axPos val="b"/>
        <c:majorTickMark val="out"/>
        <c:minorTickMark val="none"/>
        <c:tickLblPos val="nextTo"/>
        <c:crossAx val="-2044183096"/>
        <c:crosses val="autoZero"/>
        <c:auto val="1"/>
        <c:lblAlgn val="ctr"/>
        <c:lblOffset val="100"/>
        <c:noMultiLvlLbl val="0"/>
      </c:catAx>
      <c:valAx>
        <c:axId val="-2044183096"/>
        <c:scaling>
          <c:orientation val="minMax"/>
        </c:scaling>
        <c:delete val="0"/>
        <c:axPos val="l"/>
        <c:majorGridlines/>
        <c:numFmt formatCode="0.0%" sourceLinked="1"/>
        <c:majorTickMark val="out"/>
        <c:minorTickMark val="none"/>
        <c:tickLblPos val="nextTo"/>
        <c:crossAx val="-2043763896"/>
        <c:crosses val="autoZero"/>
        <c:crossBetween val="between"/>
      </c:valAx>
    </c:plotArea>
    <c:legend>
      <c:legendPos val="r"/>
      <c:overlay val="0"/>
    </c:legend>
    <c:plotVisOnly val="1"/>
    <c:dispBlanksAs val="gap"/>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'DataFig2-extra'!$BC$2</c:f>
              <c:strCache>
                <c:ptCount val="1"/>
                <c:pt idx="0">
                  <c:v>top .1% wealth share (SAEZ-ZUCMAN)</c:v>
                </c:pt>
              </c:strCache>
            </c:strRef>
          </c:tx>
          <c:val>
            <c:numRef>
              <c:f>'DataFig2-extra'!$BC$3:$BC$57</c:f>
              <c:numCache>
                <c:formatCode>0.0%</c:formatCode>
                <c:ptCount val="55"/>
                <c:pt idx="0">
                  <c:v>0.0948886801431411</c:v>
                </c:pt>
                <c:pt idx="1">
                  <c:v>0.0930349645803331</c:v>
                </c:pt>
                <c:pt idx="2">
                  <c:v>0.0911821907911041</c:v>
                </c:pt>
                <c:pt idx="3">
                  <c:v>0.0925664412867978</c:v>
                </c:pt>
                <c:pt idx="4">
                  <c:v>0.0939507079534513</c:v>
                </c:pt>
                <c:pt idx="5">
                  <c:v>0.0913041332047406</c:v>
                </c:pt>
                <c:pt idx="6">
                  <c:v>0.093707277060563</c:v>
                </c:pt>
                <c:pt idx="7">
                  <c:v>0.0924311944314208</c:v>
                </c:pt>
                <c:pt idx="8">
                  <c:v>0.0889305957019897</c:v>
                </c:pt>
                <c:pt idx="9">
                  <c:v>0.0856768598088147</c:v>
                </c:pt>
                <c:pt idx="10">
                  <c:v>0.0808454443860458</c:v>
                </c:pt>
                <c:pt idx="11">
                  <c:v>0.0755776357021861</c:v>
                </c:pt>
                <c:pt idx="12">
                  <c:v>0.0733361777344195</c:v>
                </c:pt>
                <c:pt idx="13">
                  <c:v>0.0702919927149361</c:v>
                </c:pt>
                <c:pt idx="14">
                  <c:v>0.0679061812083367</c:v>
                </c:pt>
                <c:pt idx="15">
                  <c:v>0.0673852030421315</c:v>
                </c:pt>
                <c:pt idx="16">
                  <c:v>0.0679281246255345</c:v>
                </c:pt>
                <c:pt idx="17">
                  <c:v>0.0732379571388214</c:v>
                </c:pt>
                <c:pt idx="18">
                  <c:v>0.0745621285224434</c:v>
                </c:pt>
                <c:pt idx="19">
                  <c:v>0.0818919722592618</c:v>
                </c:pt>
                <c:pt idx="20">
                  <c:v>0.0869645346826834</c:v>
                </c:pt>
                <c:pt idx="21">
                  <c:v>0.0817248780808737</c:v>
                </c:pt>
                <c:pt idx="22">
                  <c:v>0.0849041832808933</c:v>
                </c:pt>
                <c:pt idx="23">
                  <c:v>0.0884636248979771</c:v>
                </c:pt>
                <c:pt idx="24">
                  <c:v>0.0838601832592994</c:v>
                </c:pt>
                <c:pt idx="25">
                  <c:v>0.0959667379657092</c:v>
                </c:pt>
                <c:pt idx="26">
                  <c:v>0.112107435748479</c:v>
                </c:pt>
                <c:pt idx="27">
                  <c:v>0.110944381793075</c:v>
                </c:pt>
                <c:pt idx="28">
                  <c:v>0.111834229104781</c:v>
                </c:pt>
                <c:pt idx="29">
                  <c:v>0.106740959144982</c:v>
                </c:pt>
                <c:pt idx="30">
                  <c:v>0.116546147887744</c:v>
                </c:pt>
                <c:pt idx="31">
                  <c:v>0.118573581681574</c:v>
                </c:pt>
                <c:pt idx="32">
                  <c:v>0.117293248616567</c:v>
                </c:pt>
                <c:pt idx="33">
                  <c:v>0.119468637445845</c:v>
                </c:pt>
                <c:pt idx="34">
                  <c:v>0.127193768628403</c:v>
                </c:pt>
                <c:pt idx="35">
                  <c:v>0.135587600292714</c:v>
                </c:pt>
                <c:pt idx="36">
                  <c:v>0.141708499868742</c:v>
                </c:pt>
                <c:pt idx="37">
                  <c:v>0.145778704644043</c:v>
                </c:pt>
                <c:pt idx="38">
                  <c:v>0.15370295200974</c:v>
                </c:pt>
                <c:pt idx="39">
                  <c:v>0.152417008268016</c:v>
                </c:pt>
                <c:pt idx="40">
                  <c:v>0.142819695508116</c:v>
                </c:pt>
                <c:pt idx="41">
                  <c:v>0.144672036842448</c:v>
                </c:pt>
                <c:pt idx="42">
                  <c:v>0.153369154060948</c:v>
                </c:pt>
                <c:pt idx="43">
                  <c:v>0.160304279580357</c:v>
                </c:pt>
                <c:pt idx="44">
                  <c:v>0.165162930641997</c:v>
                </c:pt>
                <c:pt idx="45">
                  <c:v>0.174682401106039</c:v>
                </c:pt>
                <c:pt idx="46">
                  <c:v>0.189106113225213</c:v>
                </c:pt>
                <c:pt idx="47">
                  <c:v>0.190426148989286</c:v>
                </c:pt>
                <c:pt idx="48">
                  <c:v>0.206970679766639</c:v>
                </c:pt>
                <c:pt idx="49">
                  <c:v>0.200940824409837</c:v>
                </c:pt>
                <c:pt idx="50">
                  <c:v>0.212797898057505</c:v>
                </c:pt>
                <c:pt idx="51">
                  <c:v>0.199490055961625</c:v>
                </c:pt>
                <c:pt idx="52">
                  <c:v>0.200543562477576</c:v>
                </c:pt>
                <c:pt idx="53">
                  <c:v>0.199429265491212</c:v>
                </c:pt>
                <c:pt idx="54">
                  <c:v>0.196107383562326</c:v>
                </c:pt>
              </c:numCache>
            </c:numRef>
          </c:val>
          <c:smooth val="0"/>
          <c:extLst xmlns:c16r2="http://schemas.microsoft.com/office/drawing/2015/06/chart">
            <c:ext xmlns:c16="http://schemas.microsoft.com/office/drawing/2014/chart" uri="{C3380CC4-5D6E-409C-BE32-E72D297353CC}">
              <c16:uniqueId val="{00000000-5633-E746-9B53-06F356C6D083}"/>
            </c:ext>
          </c:extLst>
        </c:ser>
        <c:ser>
          <c:idx val="1"/>
          <c:order val="1"/>
          <c:tx>
            <c:strRef>
              <c:f>'DataFig2-extra'!$BD$2</c:f>
              <c:strCache>
                <c:ptCount val="1"/>
                <c:pt idx="0">
                  <c:v>top .1% wealth share (corrected interest)</c:v>
                </c:pt>
              </c:strCache>
            </c:strRef>
          </c:tx>
          <c:val>
            <c:numRef>
              <c:f>'DataFig2-extra'!$BD$3:$BD$57</c:f>
              <c:numCache>
                <c:formatCode>0.0%</c:formatCode>
                <c:ptCount val="55"/>
                <c:pt idx="0">
                  <c:v>0.0948886801431411</c:v>
                </c:pt>
                <c:pt idx="1">
                  <c:v>0.0930349645803331</c:v>
                </c:pt>
                <c:pt idx="2">
                  <c:v>0.0911821907911041</c:v>
                </c:pt>
                <c:pt idx="3">
                  <c:v>0.0925664412867978</c:v>
                </c:pt>
                <c:pt idx="4">
                  <c:v>0.0939507079534513</c:v>
                </c:pt>
                <c:pt idx="5">
                  <c:v>0.0913041332047406</c:v>
                </c:pt>
                <c:pt idx="6">
                  <c:v>0.093707277060563</c:v>
                </c:pt>
                <c:pt idx="7">
                  <c:v>0.0924311944314208</c:v>
                </c:pt>
                <c:pt idx="8">
                  <c:v>0.0889305957019897</c:v>
                </c:pt>
                <c:pt idx="9">
                  <c:v>0.0856768598088147</c:v>
                </c:pt>
                <c:pt idx="10">
                  <c:v>0.0808454443860458</c:v>
                </c:pt>
                <c:pt idx="11">
                  <c:v>0.0755776357021861</c:v>
                </c:pt>
                <c:pt idx="12">
                  <c:v>0.0733361777344195</c:v>
                </c:pt>
                <c:pt idx="13">
                  <c:v>0.0702919927149361</c:v>
                </c:pt>
                <c:pt idx="14">
                  <c:v>0.0679061812083367</c:v>
                </c:pt>
                <c:pt idx="15">
                  <c:v>0.0673852030421315</c:v>
                </c:pt>
                <c:pt idx="16">
                  <c:v>0.0679281246255345</c:v>
                </c:pt>
                <c:pt idx="17">
                  <c:v>0.0732379571388214</c:v>
                </c:pt>
                <c:pt idx="18">
                  <c:v>0.0745621285224434</c:v>
                </c:pt>
                <c:pt idx="19">
                  <c:v>0.0818919722592618</c:v>
                </c:pt>
                <c:pt idx="20">
                  <c:v>0.0869645346826834</c:v>
                </c:pt>
                <c:pt idx="21">
                  <c:v>0.0817248780808737</c:v>
                </c:pt>
                <c:pt idx="22">
                  <c:v>0.0849041832808933</c:v>
                </c:pt>
                <c:pt idx="23">
                  <c:v>0.0884636248979771</c:v>
                </c:pt>
                <c:pt idx="24">
                  <c:v>0.0838601832592994</c:v>
                </c:pt>
                <c:pt idx="25">
                  <c:v>0.0959667379657092</c:v>
                </c:pt>
                <c:pt idx="26">
                  <c:v>0.112107435748479</c:v>
                </c:pt>
                <c:pt idx="27">
                  <c:v>0.110944381793075</c:v>
                </c:pt>
                <c:pt idx="28">
                  <c:v>0.111834229104781</c:v>
                </c:pt>
                <c:pt idx="29">
                  <c:v>0.106740959144982</c:v>
                </c:pt>
                <c:pt idx="30">
                  <c:v>0.116546147887744</c:v>
                </c:pt>
                <c:pt idx="31">
                  <c:v>0.118573581681574</c:v>
                </c:pt>
                <c:pt idx="32">
                  <c:v>0.117293248616567</c:v>
                </c:pt>
                <c:pt idx="33">
                  <c:v>0.119468637445845</c:v>
                </c:pt>
                <c:pt idx="34">
                  <c:v>0.123297487252031</c:v>
                </c:pt>
                <c:pt idx="35">
                  <c:v>0.132883814150002</c:v>
                </c:pt>
                <c:pt idx="36">
                  <c:v>0.139350201914093</c:v>
                </c:pt>
                <c:pt idx="37">
                  <c:v>0.142426911557735</c:v>
                </c:pt>
                <c:pt idx="38">
                  <c:v>0.152647822628064</c:v>
                </c:pt>
                <c:pt idx="39">
                  <c:v>0.150767110911036</c:v>
                </c:pt>
                <c:pt idx="40">
                  <c:v>0.139306733020982</c:v>
                </c:pt>
                <c:pt idx="41">
                  <c:v>0.134285046649757</c:v>
                </c:pt>
                <c:pt idx="42">
                  <c:v>0.145210809428546</c:v>
                </c:pt>
                <c:pt idx="43">
                  <c:v>0.14604536448917</c:v>
                </c:pt>
                <c:pt idx="44">
                  <c:v>0.155976685432327</c:v>
                </c:pt>
                <c:pt idx="45">
                  <c:v>0.166843155521694</c:v>
                </c:pt>
                <c:pt idx="46">
                  <c:v>0.166488520603287</c:v>
                </c:pt>
                <c:pt idx="47">
                  <c:v>0.167639783430397</c:v>
                </c:pt>
                <c:pt idx="48">
                  <c:v>0.179677519114151</c:v>
                </c:pt>
                <c:pt idx="49">
                  <c:v>0.17175073463246</c:v>
                </c:pt>
                <c:pt idx="50">
                  <c:v>0.176371720257335</c:v>
                </c:pt>
                <c:pt idx="51">
                  <c:v>0.165093788185151</c:v>
                </c:pt>
                <c:pt idx="52">
                  <c:v>0.168318453163019</c:v>
                </c:pt>
                <c:pt idx="53">
                  <c:v>0.167013395315431</c:v>
                </c:pt>
                <c:pt idx="54">
                  <c:v>0.163651370867571</c:v>
                </c:pt>
              </c:numCache>
            </c:numRef>
          </c:val>
          <c:smooth val="0"/>
          <c:extLst xmlns:c16r2="http://schemas.microsoft.com/office/drawing/2015/06/chart">
            <c:ext xmlns:c16="http://schemas.microsoft.com/office/drawing/2014/chart" uri="{C3380CC4-5D6E-409C-BE32-E72D297353CC}">
              <c16:uniqueId val="{00000001-5633-E746-9B53-06F356C6D083}"/>
            </c:ext>
          </c:extLst>
        </c:ser>
        <c:ser>
          <c:idx val="2"/>
          <c:order val="2"/>
          <c:tx>
            <c:strRef>
              <c:f>'DataFig2-extra'!$BE$2</c:f>
              <c:strCache>
                <c:ptCount val="1"/>
                <c:pt idx="0">
                  <c:v>top .1% wealth share (AAA rate)</c:v>
                </c:pt>
              </c:strCache>
            </c:strRef>
          </c:tx>
          <c:val>
            <c:numRef>
              <c:f>'DataFig2-extra'!$BE$3:$BE$57</c:f>
              <c:numCache>
                <c:formatCode>0.00%</c:formatCode>
                <c:ptCount val="55"/>
                <c:pt idx="0">
                  <c:v>0.0911657594934149</c:v>
                </c:pt>
                <c:pt idx="1">
                  <c:v>0.0904183438951297</c:v>
                </c:pt>
                <c:pt idx="2">
                  <c:v>0.0886786067361554</c:v>
                </c:pt>
                <c:pt idx="3">
                  <c:v>0.0898726059030269</c:v>
                </c:pt>
                <c:pt idx="4">
                  <c:v>0.0909252938796487</c:v>
                </c:pt>
                <c:pt idx="5">
                  <c:v>0.0879636646023142</c:v>
                </c:pt>
                <c:pt idx="6">
                  <c:v>0.0897808633201563</c:v>
                </c:pt>
                <c:pt idx="7">
                  <c:v>0.0879941234400509</c:v>
                </c:pt>
                <c:pt idx="8">
                  <c:v>0.083667401595393</c:v>
                </c:pt>
                <c:pt idx="9">
                  <c:v>0.0809709436243146</c:v>
                </c:pt>
                <c:pt idx="10">
                  <c:v>0.0765303803893164</c:v>
                </c:pt>
                <c:pt idx="11">
                  <c:v>0.0707927116971305</c:v>
                </c:pt>
                <c:pt idx="12">
                  <c:v>0.0680260017641326</c:v>
                </c:pt>
                <c:pt idx="13">
                  <c:v>0.0652463063560172</c:v>
                </c:pt>
                <c:pt idx="14">
                  <c:v>0.0635765543310069</c:v>
                </c:pt>
                <c:pt idx="15">
                  <c:v>0.0635593118193252</c:v>
                </c:pt>
                <c:pt idx="16">
                  <c:v>0.063601612732938</c:v>
                </c:pt>
                <c:pt idx="17">
                  <c:v>0.0688096692959369</c:v>
                </c:pt>
                <c:pt idx="18">
                  <c:v>0.0708185572930293</c:v>
                </c:pt>
                <c:pt idx="19">
                  <c:v>0.0786302382657947</c:v>
                </c:pt>
                <c:pt idx="20">
                  <c:v>0.0843490002861175</c:v>
                </c:pt>
                <c:pt idx="21">
                  <c:v>0.0792602130480298</c:v>
                </c:pt>
                <c:pt idx="22">
                  <c:v>0.0810395208990116</c:v>
                </c:pt>
                <c:pt idx="23">
                  <c:v>0.083733244542289</c:v>
                </c:pt>
                <c:pt idx="24">
                  <c:v>0.080347052770311</c:v>
                </c:pt>
                <c:pt idx="25">
                  <c:v>0.0875587150009165</c:v>
                </c:pt>
                <c:pt idx="26">
                  <c:v>0.101557972998647</c:v>
                </c:pt>
                <c:pt idx="27">
                  <c:v>0.102793294974307</c:v>
                </c:pt>
                <c:pt idx="28">
                  <c:v>0.103224666710683</c:v>
                </c:pt>
                <c:pt idx="29">
                  <c:v>0.0974215402692003</c:v>
                </c:pt>
                <c:pt idx="30">
                  <c:v>0.10421098973151</c:v>
                </c:pt>
                <c:pt idx="31">
                  <c:v>0.104532454551807</c:v>
                </c:pt>
                <c:pt idx="32">
                  <c:v>0.100019217779254</c:v>
                </c:pt>
                <c:pt idx="33">
                  <c:v>0.105483520322132</c:v>
                </c:pt>
                <c:pt idx="34">
                  <c:v>0.114863733295117</c:v>
                </c:pt>
                <c:pt idx="35">
                  <c:v>0.123655263165655</c:v>
                </c:pt>
                <c:pt idx="36">
                  <c:v>0.132365073886749</c:v>
                </c:pt>
                <c:pt idx="37">
                  <c:v>0.134935918411407</c:v>
                </c:pt>
                <c:pt idx="38">
                  <c:v>0.142493624832119</c:v>
                </c:pt>
                <c:pt idx="39">
                  <c:v>0.14160042157267</c:v>
                </c:pt>
                <c:pt idx="40">
                  <c:v>0.127785629563263</c:v>
                </c:pt>
                <c:pt idx="41">
                  <c:v>0.126914285372408</c:v>
                </c:pt>
                <c:pt idx="42">
                  <c:v>0.129863971285639</c:v>
                </c:pt>
                <c:pt idx="43">
                  <c:v>0.136615923604326</c:v>
                </c:pt>
                <c:pt idx="44">
                  <c:v>0.145525474894374</c:v>
                </c:pt>
                <c:pt idx="45">
                  <c:v>0.155758618725789</c:v>
                </c:pt>
                <c:pt idx="46">
                  <c:v>0.156883276514007</c:v>
                </c:pt>
                <c:pt idx="47">
                  <c:v>0.146797110374726</c:v>
                </c:pt>
                <c:pt idx="48">
                  <c:v>0.155034343529952</c:v>
                </c:pt>
                <c:pt idx="49">
                  <c:v>0.145431234323764</c:v>
                </c:pt>
                <c:pt idx="50">
                  <c:v>0.155822709092342</c:v>
                </c:pt>
                <c:pt idx="51">
                  <c:v>0.139619678712822</c:v>
                </c:pt>
                <c:pt idx="52">
                  <c:v>0.143193920430928</c:v>
                </c:pt>
                <c:pt idx="53">
                  <c:v>0.142451330774699</c:v>
                </c:pt>
                <c:pt idx="54">
                  <c:v>0.138795365333011</c:v>
                </c:pt>
              </c:numCache>
            </c:numRef>
          </c:val>
          <c:smooth val="0"/>
          <c:extLst xmlns:c16r2="http://schemas.microsoft.com/office/drawing/2015/06/chart">
            <c:ext xmlns:c16="http://schemas.microsoft.com/office/drawing/2014/chart" uri="{C3380CC4-5D6E-409C-BE32-E72D297353CC}">
              <c16:uniqueId val="{00000002-5633-E746-9B53-06F356C6D083}"/>
            </c:ext>
          </c:extLst>
        </c:ser>
        <c:dLbls>
          <c:showLegendKey val="0"/>
          <c:showVal val="0"/>
          <c:showCatName val="0"/>
          <c:showSerName val="0"/>
          <c:showPercent val="0"/>
          <c:showBubbleSize val="0"/>
        </c:dLbls>
        <c:marker val="1"/>
        <c:smooth val="0"/>
        <c:axId val="-2043731752"/>
        <c:axId val="-2044680760"/>
      </c:lineChart>
      <c:catAx>
        <c:axId val="-2043731752"/>
        <c:scaling>
          <c:orientation val="minMax"/>
        </c:scaling>
        <c:delete val="0"/>
        <c:axPos val="b"/>
        <c:majorTickMark val="out"/>
        <c:minorTickMark val="none"/>
        <c:tickLblPos val="nextTo"/>
        <c:crossAx val="-2044680760"/>
        <c:crosses val="autoZero"/>
        <c:auto val="1"/>
        <c:lblAlgn val="ctr"/>
        <c:lblOffset val="100"/>
        <c:noMultiLvlLbl val="0"/>
      </c:catAx>
      <c:valAx>
        <c:axId val="-2044680760"/>
        <c:scaling>
          <c:orientation val="minMax"/>
        </c:scaling>
        <c:delete val="0"/>
        <c:axPos val="l"/>
        <c:majorGridlines/>
        <c:numFmt formatCode="0.0%" sourceLinked="1"/>
        <c:majorTickMark val="out"/>
        <c:minorTickMark val="none"/>
        <c:tickLblPos val="nextTo"/>
        <c:crossAx val="-2043731752"/>
        <c:crosses val="autoZero"/>
        <c:crossBetween val="between"/>
      </c:valAx>
    </c:plotArea>
    <c:legend>
      <c:legendPos val="r"/>
      <c:overlay val="0"/>
    </c:legend>
    <c:plotVisOnly val="1"/>
    <c:dispBlanksAs val="gap"/>
    <c:showDLblsOverMax val="0"/>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576096821230679"/>
          <c:y val="0.0797586331120374"/>
          <c:w val="0.904172761738116"/>
          <c:h val="0.747625786972707"/>
        </c:manualLayout>
      </c:layout>
      <c:lineChart>
        <c:grouping val="standard"/>
        <c:varyColors val="0"/>
        <c:ser>
          <c:idx val="8"/>
          <c:order val="0"/>
          <c:tx>
            <c:strRef>
              <c:f>DataFig3!$S$2</c:f>
              <c:strCache>
                <c:ptCount val="1"/>
                <c:pt idx="0">
                  <c:v>Saez-Zucman aggregate </c:v>
                </c:pt>
              </c:strCache>
            </c:strRef>
          </c:tx>
          <c:spPr>
            <a:ln>
              <a:solidFill>
                <a:schemeClr val="tx1"/>
              </a:solidFill>
            </a:ln>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DataFig3!$S$8:$S$24</c:f>
              <c:numCache>
                <c:formatCode>0.0%</c:formatCode>
                <c:ptCount val="17"/>
                <c:pt idx="0">
                  <c:v>0.0424321001228467</c:v>
                </c:pt>
                <c:pt idx="1">
                  <c:v>0.0412796025614553</c:v>
                </c:pt>
                <c:pt idx="2">
                  <c:v>0.0310394787897098</c:v>
                </c:pt>
                <c:pt idx="3">
                  <c:v>0.0249419934136641</c:v>
                </c:pt>
                <c:pt idx="4">
                  <c:v>0.0209358887778491</c:v>
                </c:pt>
                <c:pt idx="5">
                  <c:v>0.0231523971090425</c:v>
                </c:pt>
                <c:pt idx="6">
                  <c:v>0.0291997524990148</c:v>
                </c:pt>
                <c:pt idx="7">
                  <c:v>0.0317777076301698</c:v>
                </c:pt>
                <c:pt idx="8">
                  <c:v>0.0238094739661867</c:v>
                </c:pt>
                <c:pt idx="9">
                  <c:v>0.0172517587104657</c:v>
                </c:pt>
                <c:pt idx="10">
                  <c:v>0.0142347218261477</c:v>
                </c:pt>
                <c:pt idx="11">
                  <c:v>0.0121834203489999</c:v>
                </c:pt>
                <c:pt idx="12">
                  <c:v>0.0111975024876238</c:v>
                </c:pt>
                <c:pt idx="13">
                  <c:v>0.00958791219360099</c:v>
                </c:pt>
                <c:pt idx="14">
                  <c:v>0.00870134511006235</c:v>
                </c:pt>
                <c:pt idx="15">
                  <c:v>0.00850372840390957</c:v>
                </c:pt>
                <c:pt idx="16">
                  <c:v>0.00788827545680433</c:v>
                </c:pt>
              </c:numCache>
            </c:numRef>
          </c:val>
          <c:smooth val="0"/>
          <c:extLst xmlns:c16r2="http://schemas.microsoft.com/office/drawing/2015/06/chart">
            <c:ext xmlns:c16="http://schemas.microsoft.com/office/drawing/2014/chart" uri="{C3380CC4-5D6E-409C-BE32-E72D297353CC}">
              <c16:uniqueId val="{00000000-3A99-484C-83B3-B79FEB953EED}"/>
            </c:ext>
          </c:extLst>
        </c:ser>
        <c:ser>
          <c:idx val="0"/>
          <c:order val="1"/>
          <c:tx>
            <c:strRef>
              <c:f>DataFig3!$V$2</c:f>
              <c:strCache>
                <c:ptCount val="1"/>
                <c:pt idx="0">
                  <c:v>Moody AAA</c:v>
                </c:pt>
              </c:strCache>
            </c:strRef>
          </c:tx>
          <c:spPr>
            <a:ln>
              <a:solidFill>
                <a:srgbClr val="3366FF"/>
              </a:solidFill>
            </a:ln>
          </c:spPr>
          <c:marker>
            <c:spPr>
              <a:solidFill>
                <a:srgbClr val="3366FF"/>
              </a:solidFill>
              <a:ln>
                <a:solidFill>
                  <a:srgbClr val="3366FF"/>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DataFig3!$V$8:$V$24</c:f>
              <c:numCache>
                <c:formatCode>0.00%</c:formatCode>
                <c:ptCount val="17"/>
                <c:pt idx="0">
                  <c:v>0.076225</c:v>
                </c:pt>
                <c:pt idx="1">
                  <c:v>0.070825</c:v>
                </c:pt>
                <c:pt idx="2">
                  <c:v>0.0649166666666667</c:v>
                </c:pt>
                <c:pt idx="3">
                  <c:v>0.0566666666666667</c:v>
                </c:pt>
                <c:pt idx="4">
                  <c:v>0.0562833333333333</c:v>
                </c:pt>
                <c:pt idx="5">
                  <c:v>0.05235</c:v>
                </c:pt>
                <c:pt idx="6">
                  <c:v>0.055875</c:v>
                </c:pt>
                <c:pt idx="7">
                  <c:v>0.0555583333333333</c:v>
                </c:pt>
                <c:pt idx="8">
                  <c:v>0.0563166666666667</c:v>
                </c:pt>
                <c:pt idx="9">
                  <c:v>0.0531333333333333</c:v>
                </c:pt>
                <c:pt idx="10">
                  <c:v>0.0494333333333333</c:v>
                </c:pt>
                <c:pt idx="11">
                  <c:v>0.0463916666666667</c:v>
                </c:pt>
                <c:pt idx="12">
                  <c:v>0.0367333333333333</c:v>
                </c:pt>
                <c:pt idx="13">
                  <c:v>0.04235</c:v>
                </c:pt>
                <c:pt idx="14">
                  <c:v>0.041625</c:v>
                </c:pt>
                <c:pt idx="15">
                  <c:v>0.0388666666666667</c:v>
                </c:pt>
                <c:pt idx="16">
                  <c:v>0.0366583333333333</c:v>
                </c:pt>
              </c:numCache>
            </c:numRef>
          </c:val>
          <c:smooth val="0"/>
          <c:extLst xmlns:c16r2="http://schemas.microsoft.com/office/drawing/2015/06/chart">
            <c:ext xmlns:c16="http://schemas.microsoft.com/office/drawing/2014/chart" uri="{C3380CC4-5D6E-409C-BE32-E72D297353CC}">
              <c16:uniqueId val="{00000001-3A99-484C-83B3-B79FEB953EED}"/>
            </c:ext>
          </c:extLst>
        </c:ser>
        <c:ser>
          <c:idx val="6"/>
          <c:order val="2"/>
          <c:tx>
            <c:strRef>
              <c:f>DataFig3!$Q$2</c:f>
              <c:strCache>
                <c:ptCount val="1"/>
                <c:pt idx="0">
                  <c:v>Estates $10m-20m</c:v>
                </c:pt>
              </c:strCache>
            </c:strRef>
          </c:tx>
          <c:spPr>
            <a:ln w="38100">
              <a:solidFill>
                <a:schemeClr val="tx1"/>
              </a:solidFill>
              <a:prstDash val="dash"/>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DataFig3!$Q$8:$Q$19</c:f>
              <c:numCache>
                <c:formatCode>0.0%</c:formatCode>
                <c:ptCount val="12"/>
                <c:pt idx="0">
                  <c:v>0.03855422</c:v>
                </c:pt>
                <c:pt idx="1">
                  <c:v>0.03597958</c:v>
                </c:pt>
                <c:pt idx="2">
                  <c:v>0.02596222</c:v>
                </c:pt>
                <c:pt idx="3">
                  <c:v>0.02237655</c:v>
                </c:pt>
                <c:pt idx="4">
                  <c:v>0.01995484</c:v>
                </c:pt>
                <c:pt idx="5">
                  <c:v>0.02504001</c:v>
                </c:pt>
                <c:pt idx="6">
                  <c:v>0.03085704</c:v>
                </c:pt>
                <c:pt idx="7">
                  <c:v>0.03130605</c:v>
                </c:pt>
                <c:pt idx="8">
                  <c:v>0.0250813</c:v>
                </c:pt>
                <c:pt idx="9">
                  <c:v>0.01553513</c:v>
                </c:pt>
                <c:pt idx="10">
                  <c:v>0.01659973</c:v>
                </c:pt>
                <c:pt idx="11">
                  <c:v>0.01517708</c:v>
                </c:pt>
              </c:numCache>
            </c:numRef>
          </c:val>
          <c:smooth val="0"/>
          <c:extLst xmlns:c16r2="http://schemas.microsoft.com/office/drawing/2015/06/chart">
            <c:ext xmlns:c16="http://schemas.microsoft.com/office/drawing/2014/chart" uri="{C3380CC4-5D6E-409C-BE32-E72D297353CC}">
              <c16:uniqueId val="{00000002-3A99-484C-83B3-B79FEB953EED}"/>
            </c:ext>
          </c:extLst>
        </c:ser>
        <c:ser>
          <c:idx val="7"/>
          <c:order val="3"/>
          <c:tx>
            <c:strRef>
              <c:f>DataFig3!$R$2</c:f>
              <c:strCache>
                <c:ptCount val="1"/>
                <c:pt idx="0">
                  <c:v>Estates $20m+</c:v>
                </c:pt>
              </c:strCache>
            </c:strRef>
          </c:tx>
          <c:spPr>
            <a:ln w="38100">
              <a:solidFill>
                <a:schemeClr val="tx1"/>
              </a:solidFill>
              <a:prstDash val="sysDot"/>
            </a:ln>
            <a:effectLst/>
          </c:spPr>
          <c:marker>
            <c:symbol val="none"/>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DataFig3!$R$8:$R$19</c:f>
              <c:numCache>
                <c:formatCode>0.0%</c:formatCode>
                <c:ptCount val="12"/>
                <c:pt idx="0">
                  <c:v>0.04340703</c:v>
                </c:pt>
                <c:pt idx="1">
                  <c:v>0.04311114</c:v>
                </c:pt>
                <c:pt idx="2">
                  <c:v>0.03405599</c:v>
                </c:pt>
                <c:pt idx="3">
                  <c:v>0.0351308</c:v>
                </c:pt>
                <c:pt idx="4">
                  <c:v>0.02487141</c:v>
                </c:pt>
                <c:pt idx="5">
                  <c:v>0.0321413</c:v>
                </c:pt>
                <c:pt idx="6">
                  <c:v>0.03460824</c:v>
                </c:pt>
                <c:pt idx="7">
                  <c:v>0.03550661</c:v>
                </c:pt>
                <c:pt idx="8">
                  <c:v>0.03836996</c:v>
                </c:pt>
                <c:pt idx="9">
                  <c:v>0.02603705</c:v>
                </c:pt>
                <c:pt idx="10">
                  <c:v>0.02172475</c:v>
                </c:pt>
                <c:pt idx="11">
                  <c:v>0.01883822</c:v>
                </c:pt>
              </c:numCache>
            </c:numRef>
          </c:val>
          <c:smooth val="0"/>
          <c:extLst xmlns:c16r2="http://schemas.microsoft.com/office/drawing/2015/06/chart">
            <c:ext xmlns:c16="http://schemas.microsoft.com/office/drawing/2014/chart" uri="{C3380CC4-5D6E-409C-BE32-E72D297353CC}">
              <c16:uniqueId val="{00000003-3A99-484C-83B3-B79FEB953EED}"/>
            </c:ext>
          </c:extLst>
        </c:ser>
        <c:ser>
          <c:idx val="5"/>
          <c:order val="4"/>
          <c:tx>
            <c:strRef>
              <c:f>DataFig3!$X$2</c:f>
              <c:strCache>
                <c:ptCount val="1"/>
                <c:pt idx="0">
                  <c:v>SCF all</c:v>
                </c:pt>
              </c:strCache>
            </c:strRef>
          </c:tx>
          <c:spPr>
            <a:ln w="38100">
              <a:solidFill>
                <a:srgbClr val="FF0000"/>
              </a:solidFill>
              <a:prstDash val="solid"/>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DataFig3!$X$8:$X$24</c:f>
              <c:numCache>
                <c:formatCode>0.00%</c:formatCode>
                <c:ptCount val="17"/>
                <c:pt idx="1">
                  <c:v>0.0375</c:v>
                </c:pt>
                <c:pt idx="4">
                  <c:v>0.0221</c:v>
                </c:pt>
                <c:pt idx="7">
                  <c:v>0.0257</c:v>
                </c:pt>
                <c:pt idx="10">
                  <c:v>0.0199</c:v>
                </c:pt>
                <c:pt idx="13">
                  <c:v>0.0137</c:v>
                </c:pt>
                <c:pt idx="16">
                  <c:v>0.0111</c:v>
                </c:pt>
              </c:numCache>
            </c:numRef>
          </c:val>
          <c:smooth val="0"/>
          <c:extLst xmlns:c16r2="http://schemas.microsoft.com/office/drawing/2015/06/chart">
            <c:ext xmlns:c16="http://schemas.microsoft.com/office/drawing/2014/chart" uri="{C3380CC4-5D6E-409C-BE32-E72D297353CC}">
              <c16:uniqueId val="{00000004-3A99-484C-83B3-B79FEB953EED}"/>
            </c:ext>
          </c:extLst>
        </c:ser>
        <c:ser>
          <c:idx val="3"/>
          <c:order val="5"/>
          <c:tx>
            <c:strRef>
              <c:f>DataFig3!$Y$2</c:f>
              <c:strCache>
                <c:ptCount val="1"/>
                <c:pt idx="0">
                  <c:v>SCF top 1%</c:v>
                </c:pt>
              </c:strCache>
            </c:strRef>
          </c:tx>
          <c:spPr>
            <a:ln w="38100">
              <a:solidFill>
                <a:srgbClr val="FF0000"/>
              </a:solidFill>
              <a:prstDash val="dash"/>
            </a:ln>
            <a:effectLst/>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DataFig3!$Y$8:$Y$24</c:f>
              <c:numCache>
                <c:formatCode>0.00%</c:formatCode>
                <c:ptCount val="17"/>
                <c:pt idx="1">
                  <c:v>0.0417</c:v>
                </c:pt>
                <c:pt idx="4">
                  <c:v>0.0269</c:v>
                </c:pt>
                <c:pt idx="7">
                  <c:v>0.0358</c:v>
                </c:pt>
                <c:pt idx="10">
                  <c:v>0.0232</c:v>
                </c:pt>
                <c:pt idx="13">
                  <c:v>0.0191</c:v>
                </c:pt>
                <c:pt idx="16">
                  <c:v>0.0167</c:v>
                </c:pt>
              </c:numCache>
            </c:numRef>
          </c:val>
          <c:smooth val="0"/>
          <c:extLst xmlns:c16r2="http://schemas.microsoft.com/office/drawing/2015/06/chart">
            <c:ext xmlns:c16="http://schemas.microsoft.com/office/drawing/2014/chart" uri="{C3380CC4-5D6E-409C-BE32-E72D297353CC}">
              <c16:uniqueId val="{00000005-3A99-484C-83B3-B79FEB953EED}"/>
            </c:ext>
          </c:extLst>
        </c:ser>
        <c:ser>
          <c:idx val="4"/>
          <c:order val="6"/>
          <c:tx>
            <c:strRef>
              <c:f>DataFig3!$Z$2</c:f>
              <c:strCache>
                <c:ptCount val="1"/>
                <c:pt idx="0">
                  <c:v>SCF top 0.1%</c:v>
                </c:pt>
              </c:strCache>
            </c:strRef>
          </c:tx>
          <c:spPr>
            <a:ln w="38100">
              <a:solidFill>
                <a:srgbClr val="FF0000"/>
              </a:solidFill>
              <a:prstDash val="sysDot"/>
            </a:ln>
          </c:spPr>
          <c:marker>
            <c:symbol val="triangle"/>
            <c:size val="10"/>
            <c:spPr>
              <a:solidFill>
                <a:srgbClr val="FF0000"/>
              </a:solidFill>
              <a:ln>
                <a:solidFill>
                  <a:srgbClr val="FF0000"/>
                </a:solidFill>
              </a:ln>
            </c:spPr>
          </c:marker>
          <c:cat>
            <c:numRef>
              <c:f>DataFig3!$J$8:$J$24</c:f>
              <c:numCache>
                <c:formatCode>General</c:formatCode>
                <c:ptCount val="17"/>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pt idx="12">
                  <c:v>2012.0</c:v>
                </c:pt>
                <c:pt idx="13">
                  <c:v>2013.0</c:v>
                </c:pt>
                <c:pt idx="14">
                  <c:v>2014.0</c:v>
                </c:pt>
                <c:pt idx="15">
                  <c:v>2015.0</c:v>
                </c:pt>
                <c:pt idx="16">
                  <c:v>2016.0</c:v>
                </c:pt>
              </c:numCache>
            </c:numRef>
          </c:cat>
          <c:val>
            <c:numRef>
              <c:f>DataFig3!$Z$8:$Z$24</c:f>
              <c:numCache>
                <c:formatCode>0.00%</c:formatCode>
                <c:ptCount val="17"/>
                <c:pt idx="1">
                  <c:v>0.0286</c:v>
                </c:pt>
                <c:pt idx="4">
                  <c:v>0.0275</c:v>
                </c:pt>
                <c:pt idx="7">
                  <c:v>0.0313</c:v>
                </c:pt>
                <c:pt idx="10">
                  <c:v>0.0257</c:v>
                </c:pt>
                <c:pt idx="13">
                  <c:v>0.0207</c:v>
                </c:pt>
                <c:pt idx="16">
                  <c:v>0.025</c:v>
                </c:pt>
              </c:numCache>
            </c:numRef>
          </c:val>
          <c:smooth val="0"/>
          <c:extLst xmlns:c16r2="http://schemas.microsoft.com/office/drawing/2015/06/chart">
            <c:ext xmlns:c16="http://schemas.microsoft.com/office/drawing/2014/chart" uri="{C3380CC4-5D6E-409C-BE32-E72D297353CC}">
              <c16:uniqueId val="{00000006-3A99-484C-83B3-B79FEB953EED}"/>
            </c:ext>
          </c:extLst>
        </c:ser>
        <c:dLbls>
          <c:showLegendKey val="0"/>
          <c:showVal val="0"/>
          <c:showCatName val="0"/>
          <c:showSerName val="0"/>
          <c:showPercent val="0"/>
          <c:showBubbleSize val="0"/>
        </c:dLbls>
        <c:marker val="1"/>
        <c:smooth val="0"/>
        <c:axId val="-2044218504"/>
        <c:axId val="-2044357272"/>
      </c:lineChart>
      <c:catAx>
        <c:axId val="-2044218504"/>
        <c:scaling>
          <c:orientation val="minMax"/>
        </c:scaling>
        <c:delete val="0"/>
        <c:axPos val="b"/>
        <c:numFmt formatCode="General" sourceLinked="1"/>
        <c:majorTickMark val="out"/>
        <c:minorTickMark val="none"/>
        <c:tickLblPos val="nextTo"/>
        <c:crossAx val="-2044357272"/>
        <c:crosses val="autoZero"/>
        <c:auto val="1"/>
        <c:lblAlgn val="ctr"/>
        <c:lblOffset val="100"/>
        <c:tickLblSkip val="3"/>
        <c:tickMarkSkip val="3"/>
        <c:noMultiLvlLbl val="0"/>
      </c:catAx>
      <c:valAx>
        <c:axId val="-2044357272"/>
        <c:scaling>
          <c:orientation val="minMax"/>
          <c:max val="0.08"/>
        </c:scaling>
        <c:delete val="0"/>
        <c:axPos val="l"/>
        <c:majorGridlines>
          <c:spPr>
            <a:ln>
              <a:solidFill>
                <a:schemeClr val="bg1">
                  <a:lumMod val="75000"/>
                </a:schemeClr>
              </a:solidFill>
              <a:prstDash val="sysDash"/>
            </a:ln>
          </c:spPr>
        </c:majorGridlines>
        <c:numFmt formatCode="0%" sourceLinked="0"/>
        <c:majorTickMark val="none"/>
        <c:minorTickMark val="none"/>
        <c:tickLblPos val="nextTo"/>
        <c:crossAx val="-2044218504"/>
        <c:crosses val="autoZero"/>
        <c:crossBetween val="midCat"/>
      </c:valAx>
      <c:spPr>
        <a:noFill/>
        <a:ln w="25400">
          <a:noFill/>
        </a:ln>
      </c:spPr>
    </c:plotArea>
    <c:legend>
      <c:legendPos val="r"/>
      <c:layout>
        <c:manualLayout>
          <c:xMode val="edge"/>
          <c:yMode val="edge"/>
          <c:x val="0.212619655876349"/>
          <c:y val="0.00118298938122931"/>
          <c:w val="0.66252306794984"/>
          <c:h val="0.278515945310758"/>
        </c:manualLayout>
      </c:layout>
      <c:overlay val="0"/>
      <c:txPr>
        <a:bodyPr/>
        <a:lstStyle/>
        <a:p>
          <a:pPr>
            <a:defRPr sz="1600"/>
          </a:pPr>
          <a:endParaRPr lang="en-US"/>
        </a:p>
      </c:txPr>
    </c:legend>
    <c:plotVisOnly val="1"/>
    <c:dispBlanksAs val="span"/>
    <c:showDLblsOverMax val="0"/>
  </c:chart>
  <c:spPr>
    <a:ln>
      <a:noFill/>
    </a:ln>
  </c:spPr>
  <c:txPr>
    <a:bodyPr/>
    <a:lstStyle/>
    <a:p>
      <a:pPr>
        <a:defRPr sz="1600">
          <a:latin typeface="Arial"/>
          <a:cs typeface="Arial"/>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DataFig3!$AJ$8:$AJ$24</c:f>
              <c:numCache>
                <c:formatCode>0.0%</c:formatCode>
                <c:ptCount val="17"/>
                <c:pt idx="0">
                  <c:v>0.15370295200974</c:v>
                </c:pt>
                <c:pt idx="1">
                  <c:v>0.152417008268016</c:v>
                </c:pt>
                <c:pt idx="2">
                  <c:v>0.142819695508116</c:v>
                </c:pt>
                <c:pt idx="3">
                  <c:v>0.144672036842448</c:v>
                </c:pt>
                <c:pt idx="4">
                  <c:v>0.153369154060948</c:v>
                </c:pt>
                <c:pt idx="5">
                  <c:v>0.160304279580357</c:v>
                </c:pt>
                <c:pt idx="6">
                  <c:v>0.165162930641997</c:v>
                </c:pt>
                <c:pt idx="7">
                  <c:v>0.174682401106039</c:v>
                </c:pt>
                <c:pt idx="8">
                  <c:v>0.189106113225213</c:v>
                </c:pt>
                <c:pt idx="9">
                  <c:v>0.190426148989286</c:v>
                </c:pt>
                <c:pt idx="10">
                  <c:v>0.206970679766639</c:v>
                </c:pt>
                <c:pt idx="11">
                  <c:v>0.200940824409837</c:v>
                </c:pt>
                <c:pt idx="12">
                  <c:v>0.212797898057505</c:v>
                </c:pt>
                <c:pt idx="13">
                  <c:v>0.199490055961625</c:v>
                </c:pt>
                <c:pt idx="14">
                  <c:v>0.200543562477576</c:v>
                </c:pt>
                <c:pt idx="15">
                  <c:v>0.199429265491212</c:v>
                </c:pt>
                <c:pt idx="16">
                  <c:v>0.196107383562326</c:v>
                </c:pt>
              </c:numCache>
            </c:numRef>
          </c:val>
          <c:smooth val="0"/>
          <c:extLst xmlns:c16r2="http://schemas.microsoft.com/office/drawing/2015/06/chart">
            <c:ext xmlns:c16="http://schemas.microsoft.com/office/drawing/2014/chart" uri="{C3380CC4-5D6E-409C-BE32-E72D297353CC}">
              <c16:uniqueId val="{00000000-B307-8041-BAEF-A3783F37E72D}"/>
            </c:ext>
          </c:extLst>
        </c:ser>
        <c:ser>
          <c:idx val="1"/>
          <c:order val="1"/>
          <c:spPr>
            <a:ln w="28575" cap="rnd">
              <a:solidFill>
                <a:schemeClr val="accent2"/>
              </a:solidFill>
              <a:round/>
            </a:ln>
            <a:effectLst/>
          </c:spPr>
          <c:marker>
            <c:symbol val="none"/>
          </c:marker>
          <c:val>
            <c:numRef>
              <c:f>DataFig3!$AK$8:$AK$24</c:f>
              <c:numCache>
                <c:formatCode>0.0%</c:formatCode>
                <c:ptCount val="17"/>
                <c:pt idx="0">
                  <c:v>0.161316103826113</c:v>
                </c:pt>
                <c:pt idx="1">
                  <c:v>0.159963708537056</c:v>
                </c:pt>
                <c:pt idx="2">
                  <c:v>0.148436992923211</c:v>
                </c:pt>
                <c:pt idx="3">
                  <c:v>0.143692106318447</c:v>
                </c:pt>
                <c:pt idx="4">
                  <c:v>0.154852492639313</c:v>
                </c:pt>
                <c:pt idx="5">
                  <c:v>0.15696960839166</c:v>
                </c:pt>
                <c:pt idx="6">
                  <c:v>0.167516458747319</c:v>
                </c:pt>
                <c:pt idx="7">
                  <c:v>0.179105714219597</c:v>
                </c:pt>
                <c:pt idx="8">
                  <c:v>0.180860990935238</c:v>
                </c:pt>
                <c:pt idx="9">
                  <c:v>0.180914684725548</c:v>
                </c:pt>
                <c:pt idx="10">
                  <c:v>0.191745467051818</c:v>
                </c:pt>
                <c:pt idx="11">
                  <c:v>0.184139279048074</c:v>
                </c:pt>
                <c:pt idx="12">
                  <c:v>0.189666268469397</c:v>
                </c:pt>
                <c:pt idx="13">
                  <c:v>0.178609442659205</c:v>
                </c:pt>
                <c:pt idx="14">
                  <c:v>0.182508855808977</c:v>
                </c:pt>
                <c:pt idx="15">
                  <c:v>0.181432206002379</c:v>
                </c:pt>
                <c:pt idx="16">
                  <c:v>0.178292059140667</c:v>
                </c:pt>
              </c:numCache>
            </c:numRef>
          </c:val>
          <c:smooth val="0"/>
          <c:extLst xmlns:c16r2="http://schemas.microsoft.com/office/drawing/2015/06/chart">
            <c:ext xmlns:c16="http://schemas.microsoft.com/office/drawing/2014/chart" uri="{C3380CC4-5D6E-409C-BE32-E72D297353CC}">
              <c16:uniqueId val="{00000001-B307-8041-BAEF-A3783F37E72D}"/>
            </c:ext>
          </c:extLst>
        </c:ser>
        <c:ser>
          <c:idx val="2"/>
          <c:order val="2"/>
          <c:spPr>
            <a:ln w="28575" cap="rnd">
              <a:solidFill>
                <a:schemeClr val="accent3"/>
              </a:solidFill>
              <a:round/>
            </a:ln>
            <a:effectLst/>
          </c:spPr>
          <c:marker>
            <c:symbol val="none"/>
          </c:marker>
          <c:val>
            <c:numRef>
              <c:f>DataFig3!$AH$8:$AH$24</c:f>
              <c:numCache>
                <c:formatCode>0.0%</c:formatCode>
                <c:ptCount val="17"/>
                <c:pt idx="0">
                  <c:v>0.16184714</c:v>
                </c:pt>
                <c:pt idx="1">
                  <c:v>0.15832244</c:v>
                </c:pt>
                <c:pt idx="2">
                  <c:v>0.14213735</c:v>
                </c:pt>
                <c:pt idx="3">
                  <c:v>0.14104624</c:v>
                </c:pt>
                <c:pt idx="4">
                  <c:v>0.14322212</c:v>
                </c:pt>
                <c:pt idx="5">
                  <c:v>0.14944099</c:v>
                </c:pt>
                <c:pt idx="6">
                  <c:v>0.15724294</c:v>
                </c:pt>
                <c:pt idx="7">
                  <c:v>0.16518856</c:v>
                </c:pt>
                <c:pt idx="8">
                  <c:v>0.1691729</c:v>
                </c:pt>
                <c:pt idx="9">
                  <c:v>0.15473472</c:v>
                </c:pt>
                <c:pt idx="10">
                  <c:v>0.16824716</c:v>
                </c:pt>
                <c:pt idx="11">
                  <c:v>0.16164828</c:v>
                </c:pt>
                <c:pt idx="12">
                  <c:v>0.1726138</c:v>
                </c:pt>
                <c:pt idx="13">
                  <c:v>0.15388694</c:v>
                </c:pt>
                <c:pt idx="14">
                  <c:v>0.16083664</c:v>
                </c:pt>
                <c:pt idx="15">
                  <c:v>0.16136242</c:v>
                </c:pt>
                <c:pt idx="16">
                  <c:v>0.15901999</c:v>
                </c:pt>
              </c:numCache>
            </c:numRef>
          </c:val>
          <c:smooth val="0"/>
          <c:extLst xmlns:c16r2="http://schemas.microsoft.com/office/drawing/2015/06/chart">
            <c:ext xmlns:c16="http://schemas.microsoft.com/office/drawing/2014/chart" uri="{C3380CC4-5D6E-409C-BE32-E72D297353CC}">
              <c16:uniqueId val="{00000002-B307-8041-BAEF-A3783F37E72D}"/>
            </c:ext>
          </c:extLst>
        </c:ser>
        <c:ser>
          <c:idx val="3"/>
          <c:order val="3"/>
          <c:spPr>
            <a:ln w="28575" cap="rnd">
              <a:solidFill>
                <a:schemeClr val="accent4"/>
              </a:solidFill>
              <a:round/>
            </a:ln>
            <a:effectLst/>
          </c:spPr>
          <c:marker>
            <c:symbol val="none"/>
          </c:marker>
          <c:val>
            <c:numRef>
              <c:f>DataFig3!$AI$8:$AI$24</c:f>
              <c:numCache>
                <c:formatCode>0.0%</c:formatCode>
                <c:ptCount val="17"/>
                <c:pt idx="0">
                  <c:v>0.16520056</c:v>
                </c:pt>
                <c:pt idx="1">
                  <c:v>0.16426264</c:v>
                </c:pt>
                <c:pt idx="2">
                  <c:v>0.14771741</c:v>
                </c:pt>
                <c:pt idx="3">
                  <c:v>0.14652363</c:v>
                </c:pt>
                <c:pt idx="4">
                  <c:v>0.14740643</c:v>
                </c:pt>
                <c:pt idx="5">
                  <c:v>0.15337421</c:v>
                </c:pt>
                <c:pt idx="6">
                  <c:v>0.1606344</c:v>
                </c:pt>
                <c:pt idx="7">
                  <c:v>0.16995687</c:v>
                </c:pt>
                <c:pt idx="8">
                  <c:v>0.18080966</c:v>
                </c:pt>
                <c:pt idx="9">
                  <c:v>0.16743524</c:v>
                </c:pt>
                <c:pt idx="10">
                  <c:v>0.1785911</c:v>
                </c:pt>
                <c:pt idx="11">
                  <c:v>0.17562684</c:v>
                </c:pt>
                <c:pt idx="12">
                  <c:v>0.19705308</c:v>
                </c:pt>
                <c:pt idx="13">
                  <c:v>0.16866359</c:v>
                </c:pt>
                <c:pt idx="14">
                  <c:v>0.17254285</c:v>
                </c:pt>
                <c:pt idx="15">
                  <c:v>0.17564081</c:v>
                </c:pt>
                <c:pt idx="16">
                  <c:v>0.17561215</c:v>
                </c:pt>
              </c:numCache>
            </c:numRef>
          </c:val>
          <c:smooth val="0"/>
          <c:extLst xmlns:c16r2="http://schemas.microsoft.com/office/drawing/2015/06/chart">
            <c:ext xmlns:c16="http://schemas.microsoft.com/office/drawing/2014/chart" uri="{C3380CC4-5D6E-409C-BE32-E72D297353CC}">
              <c16:uniqueId val="{00000003-B307-8041-BAEF-A3783F37E72D}"/>
            </c:ext>
          </c:extLst>
        </c:ser>
        <c:dLbls>
          <c:showLegendKey val="0"/>
          <c:showVal val="0"/>
          <c:showCatName val="0"/>
          <c:showSerName val="0"/>
          <c:showPercent val="0"/>
          <c:showBubbleSize val="0"/>
        </c:dLbls>
        <c:marker val="1"/>
        <c:smooth val="0"/>
        <c:axId val="-2044491288"/>
        <c:axId val="-2044487672"/>
      </c:lineChart>
      <c:catAx>
        <c:axId val="-20444912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4487672"/>
        <c:crosses val="autoZero"/>
        <c:auto val="1"/>
        <c:lblAlgn val="ctr"/>
        <c:lblOffset val="100"/>
        <c:noMultiLvlLbl val="0"/>
      </c:catAx>
      <c:valAx>
        <c:axId val="-20444876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4491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31.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33.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35.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37.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41.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43.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45.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46.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47.xml"/></Relationships>
</file>

<file path=xl/chartsheets/_rels/sheet26.xml.rels><?xml version="1.0" encoding="UTF-8" standalone="yes"?>
<Relationships xmlns="http://schemas.openxmlformats.org/package/2006/relationships"><Relationship Id="rId1" Type="http://schemas.openxmlformats.org/officeDocument/2006/relationships/drawing" Target="../drawings/drawing48.xml"/></Relationships>
</file>

<file path=xl/chartsheets/_rels/sheet27.xml.rels><?xml version="1.0" encoding="UTF-8" standalone="yes"?>
<Relationships xmlns="http://schemas.openxmlformats.org/package/2006/relationships"><Relationship Id="rId1" Type="http://schemas.openxmlformats.org/officeDocument/2006/relationships/drawing" Target="../drawings/drawing49.xml"/></Relationships>
</file>

<file path=xl/chartsheets/_rels/sheet28.xml.rels><?xml version="1.0" encoding="UTF-8" standalone="yes"?>
<Relationships xmlns="http://schemas.openxmlformats.org/package/2006/relationships"><Relationship Id="rId1" Type="http://schemas.openxmlformats.org/officeDocument/2006/relationships/drawing" Target="../drawings/drawing50.xml"/></Relationships>
</file>

<file path=xl/chartsheets/_rels/sheet29.xml.rels><?xml version="1.0" encoding="UTF-8" standalone="yes"?>
<Relationships xmlns="http://schemas.openxmlformats.org/package/2006/relationships"><Relationship Id="rId1" Type="http://schemas.openxmlformats.org/officeDocument/2006/relationships/drawing" Target="../drawings/drawing51.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0.xml.rels><?xml version="1.0" encoding="UTF-8" standalone="yes"?>
<Relationships xmlns="http://schemas.openxmlformats.org/package/2006/relationships"><Relationship Id="rId1" Type="http://schemas.openxmlformats.org/officeDocument/2006/relationships/drawing" Target="../drawings/drawing53.xml"/></Relationships>
</file>

<file path=xl/chartsheets/_rels/sheet31.xml.rels><?xml version="1.0" encoding="UTF-8" standalone="yes"?>
<Relationships xmlns="http://schemas.openxmlformats.org/package/2006/relationships"><Relationship Id="rId1" Type="http://schemas.openxmlformats.org/officeDocument/2006/relationships/drawing" Target="../drawings/drawing55.xml"/></Relationships>
</file>

<file path=xl/chartsheets/_rels/sheet32.xml.rels><?xml version="1.0" encoding="UTF-8" standalone="yes"?>
<Relationships xmlns="http://schemas.openxmlformats.org/package/2006/relationships"><Relationship Id="rId1" Type="http://schemas.openxmlformats.org/officeDocument/2006/relationships/drawing" Target="../drawings/drawing57.xml"/></Relationships>
</file>

<file path=xl/chartsheets/_rels/sheet33.xml.rels><?xml version="1.0" encoding="UTF-8" standalone="yes"?>
<Relationships xmlns="http://schemas.openxmlformats.org/package/2006/relationships"><Relationship Id="rId1" Type="http://schemas.openxmlformats.org/officeDocument/2006/relationships/drawing" Target="../drawings/drawing59.xml"/></Relationships>
</file>

<file path=xl/chartsheets/_rels/sheet34.xml.rels><?xml version="1.0" encoding="UTF-8" standalone="yes"?>
<Relationships xmlns="http://schemas.openxmlformats.org/package/2006/relationships"><Relationship Id="rId1" Type="http://schemas.openxmlformats.org/officeDocument/2006/relationships/drawing" Target="../drawings/drawing61.xml"/></Relationships>
</file>

<file path=xl/chartsheets/_rels/sheet35.xml.rels><?xml version="1.0" encoding="UTF-8" standalone="yes"?>
<Relationships xmlns="http://schemas.openxmlformats.org/package/2006/relationships"><Relationship Id="rId1" Type="http://schemas.openxmlformats.org/officeDocument/2006/relationships/drawing" Target="../drawings/drawing63.xml"/></Relationships>
</file>

<file path=xl/chartsheets/_rels/sheet36.xml.rels><?xml version="1.0" encoding="UTF-8" standalone="yes"?>
<Relationships xmlns="http://schemas.openxmlformats.org/package/2006/relationships"><Relationship Id="rId1" Type="http://schemas.openxmlformats.org/officeDocument/2006/relationships/drawing" Target="../drawings/drawing65.xml"/></Relationships>
</file>

<file path=xl/chartsheets/_rels/sheet37.xml.rels><?xml version="1.0" encoding="UTF-8" standalone="yes"?>
<Relationships xmlns="http://schemas.openxmlformats.org/package/2006/relationships"><Relationship Id="rId1" Type="http://schemas.openxmlformats.org/officeDocument/2006/relationships/drawing" Target="../drawings/drawing67.xml"/></Relationships>
</file>

<file path=xl/chartsheets/_rels/sheet38.xml.rels><?xml version="1.0" encoding="UTF-8" standalone="yes"?>
<Relationships xmlns="http://schemas.openxmlformats.org/package/2006/relationships"><Relationship Id="rId1" Type="http://schemas.openxmlformats.org/officeDocument/2006/relationships/drawing" Target="../drawings/drawing68.xml"/></Relationships>
</file>

<file path=xl/chartsheets/_rels/sheet39.xml.rels><?xml version="1.0" encoding="UTF-8" standalone="yes"?>
<Relationships xmlns="http://schemas.openxmlformats.org/package/2006/relationships"><Relationship Id="rId1" Type="http://schemas.openxmlformats.org/officeDocument/2006/relationships/drawing" Target="../drawings/drawing70.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0.xml.rels><?xml version="1.0" encoding="UTF-8" standalone="yes"?>
<Relationships xmlns="http://schemas.openxmlformats.org/package/2006/relationships"><Relationship Id="rId1" Type="http://schemas.openxmlformats.org/officeDocument/2006/relationships/drawing" Target="../drawings/drawing72.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10.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11.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12.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13.xml><?xml version="1.0" encoding="utf-8"?>
<chartsheet xmlns="http://schemas.openxmlformats.org/spreadsheetml/2006/main" xmlns:r="http://schemas.openxmlformats.org/officeDocument/2006/relationships">
  <sheetPr/>
  <sheetViews>
    <sheetView workbookViewId="0"/>
  </sheetViews>
  <pageMargins left="0.75" right="0.75" top="1" bottom="1" header="0.5" footer="0.5"/>
  <drawing r:id="rId1"/>
</chartsheet>
</file>

<file path=xl/chartsheets/sheet14.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15.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16.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17.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18.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19.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20.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21.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22.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2" verticalDpi="4294967292"/>
  <drawing r:id="rId1"/>
</chartsheet>
</file>

<file path=xl/chartsheets/sheet23.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2" verticalDpi="4294967292"/>
  <drawing r:id="rId1"/>
</chartsheet>
</file>

<file path=xl/chartsheets/sheet24.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2" verticalDpi="4294967292"/>
  <drawing r:id="rId1"/>
</chartsheet>
</file>

<file path=xl/chartsheets/sheet25.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2" verticalDpi="4294967292"/>
  <drawing r:id="rId1"/>
</chartsheet>
</file>

<file path=xl/chartsheets/sheet26.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2" verticalDpi="4294967292"/>
  <drawing r:id="rId1"/>
</chartsheet>
</file>

<file path=xl/chartsheets/sheet27.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2" verticalDpi="4294967292"/>
  <drawing r:id="rId1"/>
</chartsheet>
</file>

<file path=xl/chartsheets/sheet28.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29.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30.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31.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32.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33.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34.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35.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36.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37.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38.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39.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40.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2" verticalDpi="4294967292"/>
  <drawing r:id="rId1"/>
</chartsheet>
</file>

<file path=xl/chartsheets/sheet6.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7.xml><?xml version="1.0" encoding="utf-8"?>
<chartsheet xmlns="http://schemas.openxmlformats.org/spreadsheetml/2006/main" xmlns:r="http://schemas.openxmlformats.org/officeDocument/2006/relationships">
  <sheetPr/>
  <sheetViews>
    <sheetView workbookViewId="0"/>
  </sheetViews>
  <pageMargins left="0.75000000000000011" right="0.75000000000000011" top="1" bottom="1" header="0.5" footer="0.5"/>
  <pageSetup paperSize="9" orientation="landscape" horizontalDpi="4294967292" verticalDpi="4294967292"/>
  <drawing r:id="rId1"/>
</chartsheet>
</file>

<file path=xl/chartsheets/sheet8.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chartsheets/sheet9.xml><?xml version="1.0" encoding="utf-8"?>
<chartsheet xmlns="http://schemas.openxmlformats.org/spreadsheetml/2006/main" xmlns:r="http://schemas.openxmlformats.org/officeDocument/2006/relationships">
  <sheetPr/>
  <sheetViews>
    <sheetView workbookViewId="0"/>
  </sheetViews>
  <pageMargins left="0.75" right="0" top="1" bottom="1" header="0.5" footer="0.5"/>
  <pageSetup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 Id="rId3"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6286500" cy="8115300"/>
    <xdr:graphicFrame macro="">
      <xdr:nvGraphicFramePr>
        <xdr:cNvPr id="2" name="Chart 1">
          <a:extLst>
            <a:ext uri="{FF2B5EF4-FFF2-40B4-BE49-F238E27FC236}">
              <a16:creationId xmlns:a16="http://schemas.microsoft.com/office/drawing/2014/main" xmlns=""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37</xdr:col>
      <xdr:colOff>609600</xdr:colOff>
      <xdr:row>5</xdr:row>
      <xdr:rowOff>57150</xdr:rowOff>
    </xdr:from>
    <xdr:to>
      <xdr:col>42</xdr:col>
      <xdr:colOff>419100</xdr:colOff>
      <xdr:row>18</xdr:row>
      <xdr:rowOff>158750</xdr:rowOff>
    </xdr:to>
    <xdr:graphicFrame macro="">
      <xdr:nvGraphicFramePr>
        <xdr:cNvPr id="2" name="Chart 1">
          <a:extLst>
            <a:ext uri="{FF2B5EF4-FFF2-40B4-BE49-F238E27FC236}">
              <a16:creationId xmlns:a16="http://schemas.microsoft.com/office/drawing/2014/main" xmlns=""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0.77103</cdr:x>
      <cdr:y>0.58145</cdr:y>
    </cdr:from>
    <cdr:to>
      <cdr:x>0.99448</cdr:x>
      <cdr:y>0.68552</cdr:y>
    </cdr:to>
    <cdr:sp macro="" textlink="">
      <cdr:nvSpPr>
        <cdr:cNvPr id="3" name="Rectangle 1"/>
        <cdr:cNvSpPr/>
      </cdr:nvSpPr>
      <cdr:spPr>
        <a:xfrm xmlns:a="http://schemas.openxmlformats.org/drawingml/2006/main">
          <a:off x="7099259" y="3263911"/>
          <a:ext cx="2057416" cy="584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2. Noise smoothing</a:t>
          </a:r>
          <a:endParaRPr lang="fr-FR" sz="1600">
            <a:solidFill>
              <a:schemeClr val="tx1"/>
            </a:solidFill>
            <a:effectLst/>
            <a:latin typeface="Arial"/>
            <a:cs typeface="Arial"/>
          </a:endParaRPr>
        </a:p>
      </cdr:txBody>
    </cdr:sp>
  </cdr:relSizeAnchor>
  <cdr:relSizeAnchor xmlns:cdr="http://schemas.openxmlformats.org/drawingml/2006/chartDrawing">
    <cdr:from>
      <cdr:x>0.48138</cdr:x>
      <cdr:y>0.08597</cdr:y>
    </cdr:from>
    <cdr:to>
      <cdr:x>0.92</cdr:x>
      <cdr:y>0.17647</cdr:y>
    </cdr:to>
    <cdr:sp macro="" textlink="">
      <cdr:nvSpPr>
        <cdr:cNvPr id="6" name="Rectangle 1"/>
        <cdr:cNvSpPr/>
      </cdr:nvSpPr>
      <cdr:spPr>
        <a:xfrm xmlns:a="http://schemas.openxmlformats.org/drawingml/2006/main">
          <a:off x="4432301" y="482570"/>
          <a:ext cx="4038600" cy="5080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4. From individuals to family tax units </a:t>
          </a:r>
          <a:endParaRPr lang="fr-FR" sz="1600">
            <a:solidFill>
              <a:schemeClr val="tx1"/>
            </a:solidFill>
            <a:effectLst/>
            <a:latin typeface="Arial"/>
            <a:cs typeface="Arial"/>
          </a:endParaRPr>
        </a:p>
      </cdr:txBody>
    </cdr:sp>
  </cdr:relSizeAnchor>
  <cdr:relSizeAnchor xmlns:cdr="http://schemas.openxmlformats.org/drawingml/2006/chartDrawing">
    <cdr:from>
      <cdr:x>0.29104</cdr:x>
      <cdr:y>0.21267</cdr:y>
    </cdr:from>
    <cdr:to>
      <cdr:x>0.64276</cdr:x>
      <cdr:y>0.32127</cdr:y>
    </cdr:to>
    <cdr:sp macro="" textlink="">
      <cdr:nvSpPr>
        <cdr:cNvPr id="7" name="Rectangle 2"/>
        <cdr:cNvSpPr/>
      </cdr:nvSpPr>
      <cdr:spPr>
        <a:xfrm xmlns:a="http://schemas.openxmlformats.org/drawingml/2006/main">
          <a:off x="2679749" y="1193825"/>
          <a:ext cx="3238451" cy="6095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3. Using Chetty et al. (2016) mortality differential</a:t>
          </a:r>
          <a:endParaRPr lang="fr-FR" sz="1600">
            <a:solidFill>
              <a:schemeClr val="tx1"/>
            </a:solidFill>
            <a:effectLst/>
            <a:latin typeface="Arial"/>
            <a:cs typeface="Arial"/>
          </a:endParaRPr>
        </a:p>
      </cdr:txBody>
    </cdr:sp>
  </cdr:relSizeAnchor>
  <cdr:relSizeAnchor xmlns:cdr="http://schemas.openxmlformats.org/drawingml/2006/chartDrawing">
    <cdr:from>
      <cdr:x>0.74896</cdr:x>
      <cdr:y>0.14254</cdr:y>
    </cdr:from>
    <cdr:to>
      <cdr:x>0.85655</cdr:x>
      <cdr:y>0.18552</cdr:y>
    </cdr:to>
    <cdr:cxnSp macro="">
      <cdr:nvCxnSpPr>
        <cdr:cNvPr id="8" name="Connecteur droit avec flèche 7">
          <a:extLst xmlns:a="http://schemas.openxmlformats.org/drawingml/2006/main">
            <a:ext uri="{FF2B5EF4-FFF2-40B4-BE49-F238E27FC236}">
              <a16:creationId xmlns:a16="http://schemas.microsoft.com/office/drawing/2014/main" xmlns="" id="{69F11720-7383-3C4C-9B5C-7206B0EC0AFE}"/>
            </a:ext>
          </a:extLst>
        </cdr:cNvPr>
        <cdr:cNvCxnSpPr/>
      </cdr:nvCxnSpPr>
      <cdr:spPr>
        <a:xfrm xmlns:a="http://schemas.openxmlformats.org/drawingml/2006/main">
          <a:off x="6896081" y="800107"/>
          <a:ext cx="990619" cy="241293"/>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0.85655</cdr:x>
      <cdr:y>0.42986</cdr:y>
    </cdr:from>
    <cdr:to>
      <cdr:x>0.86345</cdr:x>
      <cdr:y>0.57466</cdr:y>
    </cdr:to>
    <cdr:cxnSp macro="">
      <cdr:nvCxnSpPr>
        <cdr:cNvPr id="9" name="Connecteur droit avec flèche 7">
          <a:extLst xmlns:a="http://schemas.openxmlformats.org/drawingml/2006/main">
            <a:ext uri="{FF2B5EF4-FFF2-40B4-BE49-F238E27FC236}">
              <a16:creationId xmlns:a16="http://schemas.microsoft.com/office/drawing/2014/main" xmlns="" id="{7DE4DDAA-B31A-2C48-9F56-372CB550A930}"/>
            </a:ext>
          </a:extLst>
        </cdr:cNvPr>
        <cdr:cNvCxnSpPr/>
      </cdr:nvCxnSpPr>
      <cdr:spPr>
        <a:xfrm xmlns:a="http://schemas.openxmlformats.org/drawingml/2006/main" flipV="1">
          <a:off x="7886684" y="2413000"/>
          <a:ext cx="63516" cy="812796"/>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0.60828</cdr:x>
      <cdr:y>0.52036</cdr:y>
    </cdr:from>
    <cdr:to>
      <cdr:x>0.70897</cdr:x>
      <cdr:y>0.54977</cdr:y>
    </cdr:to>
    <cdr:cxnSp macro="">
      <cdr:nvCxnSpPr>
        <cdr:cNvPr id="11" name="Connecteur droit avec flèche 7">
          <a:extLst xmlns:a="http://schemas.openxmlformats.org/drawingml/2006/main">
            <a:ext uri="{FF2B5EF4-FFF2-40B4-BE49-F238E27FC236}">
              <a16:creationId xmlns:a16="http://schemas.microsoft.com/office/drawing/2014/main" xmlns="" id="{0C56FCCA-4C4E-FB43-8EFB-52845709D6F9}"/>
            </a:ext>
          </a:extLst>
        </cdr:cNvPr>
        <cdr:cNvCxnSpPr/>
      </cdr:nvCxnSpPr>
      <cdr:spPr>
        <a:xfrm xmlns:a="http://schemas.openxmlformats.org/drawingml/2006/main" flipV="1">
          <a:off x="5600700" y="2921000"/>
          <a:ext cx="927100" cy="1651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0.57103</cdr:x>
      <cdr:y>0.27376</cdr:y>
    </cdr:from>
    <cdr:to>
      <cdr:x>0.65517</cdr:x>
      <cdr:y>0.31222</cdr:y>
    </cdr:to>
    <cdr:cxnSp macro="">
      <cdr:nvCxnSpPr>
        <cdr:cNvPr id="15" name="Connecteur droit avec flèche 7">
          <a:extLst xmlns:a="http://schemas.openxmlformats.org/drawingml/2006/main">
            <a:ext uri="{FF2B5EF4-FFF2-40B4-BE49-F238E27FC236}">
              <a16:creationId xmlns:a16="http://schemas.microsoft.com/office/drawing/2014/main" xmlns="" id="{EA5DFC90-56B6-C44A-9909-F7745764697A}"/>
            </a:ext>
          </a:extLst>
        </cdr:cNvPr>
        <cdr:cNvCxnSpPr/>
      </cdr:nvCxnSpPr>
      <cdr:spPr>
        <a:xfrm xmlns:a="http://schemas.openxmlformats.org/drawingml/2006/main">
          <a:off x="5257800" y="1536700"/>
          <a:ext cx="774678" cy="215901"/>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0.51448</cdr:x>
      <cdr:y>0.54751</cdr:y>
    </cdr:from>
    <cdr:to>
      <cdr:x>0.74759</cdr:x>
      <cdr:y>0.74208</cdr:y>
    </cdr:to>
    <cdr:sp macro="" textlink="">
      <cdr:nvSpPr>
        <cdr:cNvPr id="10" name="Rectangle 9"/>
        <cdr:cNvSpPr/>
      </cdr:nvSpPr>
      <cdr:spPr>
        <a:xfrm xmlns:a="http://schemas.openxmlformats.org/drawingml/2006/main">
          <a:off x="4737100" y="3073400"/>
          <a:ext cx="2146300" cy="10922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1. Kopczuk and Saez (2004) raw series and update </a:t>
          </a:r>
          <a:endParaRPr lang="fr-FR" sz="1600">
            <a:solidFill>
              <a:schemeClr val="tx1"/>
            </a:solidFill>
            <a:effectLst/>
            <a:latin typeface="Arial"/>
            <a:cs typeface="Aria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3</xdr:col>
      <xdr:colOff>298450</xdr:colOff>
      <xdr:row>2</xdr:row>
      <xdr:rowOff>69850</xdr:rowOff>
    </xdr:from>
    <xdr:to>
      <xdr:col>8</xdr:col>
      <xdr:colOff>107950</xdr:colOff>
      <xdr:row>16</xdr:row>
      <xdr:rowOff>146050</xdr:rowOff>
    </xdr:to>
    <xdr:graphicFrame macro="">
      <xdr:nvGraphicFramePr>
        <xdr:cNvPr id="2" name="Chart 1">
          <a:extLst>
            <a:ext uri="{FF2B5EF4-FFF2-40B4-BE49-F238E27FC236}">
              <a16:creationId xmlns:a16="http://schemas.microsoft.com/office/drawing/2014/main" xmlns=""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0.84388</cdr:x>
      <cdr:y>1.71547E-7</cdr:y>
    </cdr:from>
    <cdr:to>
      <cdr:x>1</cdr:x>
      <cdr:y>0.17211</cdr:y>
    </cdr:to>
    <cdr:sp macro="" textlink="">
      <cdr:nvSpPr>
        <cdr:cNvPr id="2" name="Rectangle 1"/>
        <cdr:cNvSpPr/>
      </cdr:nvSpPr>
      <cdr:spPr>
        <a:xfrm xmlns:a="http://schemas.openxmlformats.org/drawingml/2006/main">
          <a:off x="7620000" y="1"/>
          <a:ext cx="1409700" cy="10033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chemeClr val="tx1"/>
              </a:solidFill>
              <a:effectLst/>
              <a:latin typeface="Palatino"/>
              <a:cs typeface="Palatino"/>
            </a:rPr>
            <a:t>with Sanders</a:t>
          </a:r>
        </a:p>
        <a:p xmlns:a="http://schemas.openxmlformats.org/drawingml/2006/main">
          <a:r>
            <a:rPr lang="fr-FR" sz="1600">
              <a:solidFill>
                <a:schemeClr val="tx1"/>
              </a:solidFill>
              <a:effectLst/>
              <a:latin typeface="Palatino"/>
              <a:cs typeface="Palatino"/>
            </a:rPr>
            <a:t>wealth tax</a:t>
          </a:r>
        </a:p>
      </cdr:txBody>
    </cdr:sp>
  </cdr:relSizeAnchor>
  <cdr:relSizeAnchor xmlns:cdr="http://schemas.openxmlformats.org/drawingml/2006/chartDrawing">
    <cdr:from>
      <cdr:x>0.83404</cdr:x>
      <cdr:y>0.51198</cdr:y>
    </cdr:from>
    <cdr:to>
      <cdr:x>1</cdr:x>
      <cdr:y>0.60131</cdr:y>
    </cdr:to>
    <cdr:sp macro="" textlink="">
      <cdr:nvSpPr>
        <cdr:cNvPr id="3" name="Rectangle 2"/>
        <cdr:cNvSpPr/>
      </cdr:nvSpPr>
      <cdr:spPr>
        <a:xfrm xmlns:a="http://schemas.openxmlformats.org/drawingml/2006/main">
          <a:off x="7531100" y="2984500"/>
          <a:ext cx="1498600" cy="5207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Palatino"/>
              <a:cs typeface="Palatino"/>
            </a:rPr>
            <a:t>2018 tax rates</a:t>
          </a:r>
        </a:p>
      </cdr:txBody>
    </cdr:sp>
  </cdr:relSizeAnchor>
  <cdr:relSizeAnchor xmlns:cdr="http://schemas.openxmlformats.org/drawingml/2006/chartDrawing">
    <cdr:from>
      <cdr:x>0.84107</cdr:x>
      <cdr:y>0.25707</cdr:y>
    </cdr:from>
    <cdr:to>
      <cdr:x>1</cdr:x>
      <cdr:y>0.42919</cdr:y>
    </cdr:to>
    <cdr:sp macro="" textlink="">
      <cdr:nvSpPr>
        <cdr:cNvPr id="4" name="Rectangle 1"/>
        <cdr:cNvSpPr/>
      </cdr:nvSpPr>
      <cdr:spPr>
        <a:xfrm xmlns:a="http://schemas.openxmlformats.org/drawingml/2006/main">
          <a:off x="7594600" y="1498559"/>
          <a:ext cx="1435100" cy="10033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chemeClr val="tx1"/>
              </a:solidFill>
              <a:effectLst/>
              <a:latin typeface="Palatino"/>
              <a:cs typeface="Palatino"/>
            </a:rPr>
            <a:t>with Warren</a:t>
          </a:r>
        </a:p>
        <a:p xmlns:a="http://schemas.openxmlformats.org/drawingml/2006/main">
          <a:r>
            <a:rPr lang="fr-FR" sz="1600">
              <a:solidFill>
                <a:schemeClr val="tx1"/>
              </a:solidFill>
              <a:effectLst/>
              <a:latin typeface="Palatino"/>
              <a:cs typeface="Palatino"/>
            </a:rPr>
            <a:t>wealth tax</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0.69761</cdr:x>
      <cdr:y>0.29194</cdr:y>
    </cdr:from>
    <cdr:to>
      <cdr:x>1</cdr:x>
      <cdr:y>0.42265</cdr:y>
    </cdr:to>
    <cdr:sp macro="" textlink="">
      <cdr:nvSpPr>
        <cdr:cNvPr id="3" name="Rectangle 2"/>
        <cdr:cNvSpPr/>
      </cdr:nvSpPr>
      <cdr:spPr>
        <a:xfrm xmlns:a="http://schemas.openxmlformats.org/drawingml/2006/main">
          <a:off x="6299209" y="1701829"/>
          <a:ext cx="2730491" cy="7619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rgbClr val="000000"/>
              </a:solidFill>
              <a:effectLst/>
              <a:latin typeface="Arial"/>
              <a:cs typeface="Arial"/>
            </a:rPr>
            <a:t>With Warren wealth tax (3%</a:t>
          </a:r>
          <a:r>
            <a:rPr lang="fr-FR" sz="1600" baseline="0">
              <a:solidFill>
                <a:srgbClr val="000000"/>
              </a:solidFill>
              <a:effectLst/>
              <a:latin typeface="Arial"/>
              <a:cs typeface="Arial"/>
            </a:rPr>
            <a:t> rate above $1bn)</a:t>
          </a:r>
          <a:endParaRPr lang="fr-FR" sz="1600">
            <a:solidFill>
              <a:srgbClr val="000000"/>
            </a:solidFill>
            <a:effectLst/>
            <a:latin typeface="Arial"/>
            <a:cs typeface="Arial"/>
          </a:endParaRPr>
        </a:p>
      </cdr:txBody>
    </cdr:sp>
  </cdr:relSizeAnchor>
  <cdr:relSizeAnchor xmlns:cdr="http://schemas.openxmlformats.org/drawingml/2006/chartDrawing">
    <cdr:from>
      <cdr:x>0.72433</cdr:x>
      <cdr:y>0.44009</cdr:y>
    </cdr:from>
    <cdr:to>
      <cdr:x>1</cdr:x>
      <cdr:y>0.59913</cdr:y>
    </cdr:to>
    <cdr:sp macro="" textlink="">
      <cdr:nvSpPr>
        <cdr:cNvPr id="4" name="Rectangle 3"/>
        <cdr:cNvSpPr/>
      </cdr:nvSpPr>
      <cdr:spPr>
        <a:xfrm xmlns:a="http://schemas.openxmlformats.org/drawingml/2006/main">
          <a:off x="6540500" y="2565400"/>
          <a:ext cx="2489200" cy="9271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a:cs typeface="Arial"/>
            </a:rPr>
            <a:t>Sanders wealth tax</a:t>
          </a:r>
        </a:p>
        <a:p xmlns:a="http://schemas.openxmlformats.org/drawingml/2006/main">
          <a:pPr algn="ctr"/>
          <a:r>
            <a:rPr lang="fr-FR" sz="1600">
              <a:solidFill>
                <a:schemeClr val="tx1"/>
              </a:solidFill>
              <a:effectLst/>
              <a:latin typeface="Arial"/>
              <a:cs typeface="Arial"/>
            </a:rPr>
            <a:t>(up to 8% </a:t>
          </a:r>
          <a:r>
            <a:rPr lang="fr-FR" sz="1600" baseline="0">
              <a:solidFill>
                <a:schemeClr val="tx1"/>
              </a:solidFill>
              <a:effectLst/>
              <a:latin typeface="Arial"/>
              <a:cs typeface="Arial"/>
            </a:rPr>
            <a:t>above $10bn)</a:t>
          </a:r>
          <a:endParaRPr lang="fr-FR" sz="1600">
            <a:solidFill>
              <a:schemeClr val="tx1"/>
            </a:solidFill>
            <a:effectLst/>
            <a:latin typeface="Arial"/>
            <a:cs typeface="Arial"/>
          </a:endParaRPr>
        </a:p>
      </cdr:txBody>
    </cdr:sp>
  </cdr:relSizeAnchor>
  <cdr:relSizeAnchor xmlns:cdr="http://schemas.openxmlformats.org/drawingml/2006/chartDrawing">
    <cdr:from>
      <cdr:x>0.6526</cdr:x>
      <cdr:y>0.65393</cdr:y>
    </cdr:from>
    <cdr:to>
      <cdr:x>0.99437</cdr:x>
      <cdr:y>0.80392</cdr:y>
    </cdr:to>
    <cdr:sp macro="" textlink="">
      <cdr:nvSpPr>
        <cdr:cNvPr id="6" name="Rectangle 3"/>
        <cdr:cNvSpPr/>
      </cdr:nvSpPr>
      <cdr:spPr>
        <a:xfrm xmlns:a="http://schemas.openxmlformats.org/drawingml/2006/main">
          <a:off x="5892819" y="3811928"/>
          <a:ext cx="3086081" cy="8743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a:cs typeface="Arial"/>
            </a:rPr>
            <a:t>With radical wealth tax</a:t>
          </a:r>
        </a:p>
        <a:p xmlns:a="http://schemas.openxmlformats.org/drawingml/2006/main">
          <a:pPr algn="ctr"/>
          <a:r>
            <a:rPr lang="fr-FR" sz="1600">
              <a:solidFill>
                <a:schemeClr val="tx1"/>
              </a:solidFill>
              <a:effectLst/>
              <a:latin typeface="Arial"/>
              <a:cs typeface="Arial"/>
            </a:rPr>
            <a:t>(10% </a:t>
          </a:r>
          <a:r>
            <a:rPr lang="fr-FR" sz="1600" baseline="0">
              <a:solidFill>
                <a:schemeClr val="tx1"/>
              </a:solidFill>
              <a:effectLst/>
              <a:latin typeface="Arial"/>
              <a:cs typeface="Arial"/>
            </a:rPr>
            <a:t>rate above $1bn)</a:t>
          </a:r>
          <a:endParaRPr lang="fr-FR" sz="1600">
            <a:solidFill>
              <a:schemeClr val="tx1"/>
            </a:solidFill>
            <a:effectLst/>
            <a:latin typeface="Arial"/>
            <a:cs typeface="Arial"/>
          </a:endParaRPr>
        </a:p>
      </cdr:txBody>
    </cdr:sp>
  </cdr:relSizeAnchor>
  <cdr:relSizeAnchor xmlns:cdr="http://schemas.openxmlformats.org/drawingml/2006/chartDrawing">
    <cdr:from>
      <cdr:x>0.53055</cdr:x>
      <cdr:y>0.0719</cdr:y>
    </cdr:from>
    <cdr:to>
      <cdr:x>0.83685</cdr:x>
      <cdr:y>0.23312</cdr:y>
    </cdr:to>
    <cdr:sp macro="" textlink="">
      <cdr:nvSpPr>
        <cdr:cNvPr id="7" name="Rectangle 4"/>
        <cdr:cNvSpPr/>
      </cdr:nvSpPr>
      <cdr:spPr>
        <a:xfrm xmlns:a="http://schemas.openxmlformats.org/drawingml/2006/main">
          <a:off x="4790732" y="419126"/>
          <a:ext cx="2765797" cy="9398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rgbClr val="000000"/>
              </a:solidFill>
              <a:effectLst/>
              <a:latin typeface="Arial"/>
              <a:cs typeface="Arial"/>
            </a:rPr>
            <a:t>Actual share of wealth owned by the Forbes 400</a:t>
          </a: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0.6469</cdr:x>
      <cdr:y>0.24208</cdr:y>
    </cdr:from>
    <cdr:to>
      <cdr:x>0.90069</cdr:x>
      <cdr:y>0.32353</cdr:y>
    </cdr:to>
    <cdr:sp macro="" textlink="">
      <cdr:nvSpPr>
        <cdr:cNvPr id="2" name="Rectangle 1"/>
        <cdr:cNvSpPr/>
      </cdr:nvSpPr>
      <cdr:spPr>
        <a:xfrm xmlns:a="http://schemas.openxmlformats.org/drawingml/2006/main">
          <a:off x="5956300" y="1358900"/>
          <a:ext cx="2336800" cy="4572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Market value</a:t>
          </a:r>
          <a:endParaRPr lang="fr-FR" sz="1600">
            <a:solidFill>
              <a:schemeClr val="tx1"/>
            </a:solidFill>
            <a:effectLst/>
            <a:latin typeface="Arial"/>
            <a:cs typeface="Arial"/>
          </a:endParaRPr>
        </a:p>
      </cdr:txBody>
    </cdr:sp>
  </cdr:relSizeAnchor>
  <cdr:relSizeAnchor xmlns:cdr="http://schemas.openxmlformats.org/drawingml/2006/chartDrawing">
    <cdr:from>
      <cdr:x>0.66069</cdr:x>
      <cdr:y>0.52941</cdr:y>
    </cdr:from>
    <cdr:to>
      <cdr:x>0.89379</cdr:x>
      <cdr:y>0.67421</cdr:y>
    </cdr:to>
    <cdr:sp macro="" textlink="">
      <cdr:nvSpPr>
        <cdr:cNvPr id="3" name="Rectangle 2"/>
        <cdr:cNvSpPr/>
      </cdr:nvSpPr>
      <cdr:spPr>
        <a:xfrm xmlns:a="http://schemas.openxmlformats.org/drawingml/2006/main">
          <a:off x="6083303" y="2971790"/>
          <a:ext cx="2146297" cy="8128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Capital stock (at replacement cost)</a:t>
          </a:r>
          <a:endParaRPr lang="fr-FR" sz="1600">
            <a:solidFill>
              <a:schemeClr val="tx1"/>
            </a:solidFill>
            <a:effectLst/>
            <a:latin typeface="Arial"/>
            <a:cs typeface="Arial"/>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0.05655</cdr:x>
      <cdr:y>0.92534</cdr:y>
    </cdr:from>
    <cdr:to>
      <cdr:x>1</cdr:x>
      <cdr:y>0.99723</cdr:y>
    </cdr:to>
    <cdr:sp macro="" textlink="">
      <cdr:nvSpPr>
        <cdr:cNvPr id="2" name="Text Box 1"/>
        <cdr:cNvSpPr txBox="1">
          <a:spLocks xmlns:a="http://schemas.openxmlformats.org/drawingml/2006/main" noChangeArrowheads="1"/>
        </cdr:cNvSpPr>
      </cdr:nvSpPr>
      <cdr:spPr bwMode="auto">
        <a:xfrm xmlns:a="http://schemas.openxmlformats.org/drawingml/2006/main">
          <a:off x="520700" y="5194300"/>
          <a:ext cx="8686800" cy="403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200">
              <a:latin typeface="Arial"/>
              <a:ea typeface="+mn-ea"/>
              <a:cs typeface="Arial"/>
            </a:rPr>
            <a:t>This figure depicts the share of total household wealth relative</a:t>
          </a:r>
          <a:r>
            <a:rPr lang="fr-FR" sz="1200" baseline="0">
              <a:latin typeface="Arial"/>
              <a:ea typeface="+mn-ea"/>
              <a:cs typeface="Arial"/>
            </a:rPr>
            <a:t> to national income</a:t>
          </a:r>
          <a:r>
            <a:rPr lang="fr-FR" sz="1200">
              <a:latin typeface="Arial"/>
              <a:ea typeface="+mn-ea"/>
              <a:cs typeface="Arial"/>
            </a:rPr>
            <a:t> Source: Piketty, Saez, and Zucman (2018).</a:t>
          </a:r>
          <a:endParaRPr lang="en-US" sz="1200" b="0" i="0" u="none" strike="noStrike" baseline="0">
            <a:solidFill>
              <a:srgbClr val="000000"/>
            </a:solidFill>
            <a:latin typeface="Arial"/>
            <a:ea typeface="Arial"/>
            <a:cs typeface="Arial"/>
          </a:endParaRPr>
        </a:p>
      </cdr:txBody>
    </cdr:sp>
  </cdr:relSizeAnchor>
  <cdr:relSizeAnchor xmlns:cdr="http://schemas.openxmlformats.org/drawingml/2006/chartDrawing">
    <cdr:from>
      <cdr:x>0.6469</cdr:x>
      <cdr:y>0.24208</cdr:y>
    </cdr:from>
    <cdr:to>
      <cdr:x>0.90069</cdr:x>
      <cdr:y>0.32353</cdr:y>
    </cdr:to>
    <cdr:sp macro="" textlink="">
      <cdr:nvSpPr>
        <cdr:cNvPr id="3" name="Rectangle 1"/>
        <cdr:cNvSpPr/>
      </cdr:nvSpPr>
      <cdr:spPr>
        <a:xfrm xmlns:a="http://schemas.openxmlformats.org/drawingml/2006/main">
          <a:off x="5956300" y="1358900"/>
          <a:ext cx="2336800" cy="4572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Market value</a:t>
          </a:r>
          <a:endParaRPr lang="fr-FR" sz="1800">
            <a:solidFill>
              <a:schemeClr val="tx1"/>
            </a:solidFill>
            <a:effectLst/>
            <a:latin typeface="Arial"/>
            <a:cs typeface="Arial"/>
          </a:endParaRPr>
        </a:p>
      </cdr:txBody>
    </cdr:sp>
  </cdr:relSizeAnchor>
  <cdr:relSizeAnchor xmlns:cdr="http://schemas.openxmlformats.org/drawingml/2006/chartDrawing">
    <cdr:from>
      <cdr:x>0.05655</cdr:x>
      <cdr:y>0.92534</cdr:y>
    </cdr:from>
    <cdr:to>
      <cdr:x>1</cdr:x>
      <cdr:y>0.99723</cdr:y>
    </cdr:to>
    <cdr:sp macro="" textlink="">
      <cdr:nvSpPr>
        <cdr:cNvPr id="5" name="Text Box 1"/>
        <cdr:cNvSpPr txBox="1">
          <a:spLocks xmlns:a="http://schemas.openxmlformats.org/drawingml/2006/main" noChangeArrowheads="1"/>
        </cdr:cNvSpPr>
      </cdr:nvSpPr>
      <cdr:spPr bwMode="auto">
        <a:xfrm xmlns:a="http://schemas.openxmlformats.org/drawingml/2006/main">
          <a:off x="520700" y="5194300"/>
          <a:ext cx="8686800" cy="403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200">
              <a:latin typeface="Arial"/>
              <a:ea typeface="+mn-ea"/>
              <a:cs typeface="Arial"/>
            </a:rPr>
            <a:t>This figure depicts the share of total household wealth relative</a:t>
          </a:r>
          <a:r>
            <a:rPr lang="fr-FR" sz="1200" baseline="0">
              <a:latin typeface="Arial"/>
              <a:ea typeface="+mn-ea"/>
              <a:cs typeface="Arial"/>
            </a:rPr>
            <a:t> to national income</a:t>
          </a:r>
          <a:r>
            <a:rPr lang="fr-FR" sz="1200">
              <a:latin typeface="Arial"/>
              <a:ea typeface="+mn-ea"/>
              <a:cs typeface="Arial"/>
            </a:rPr>
            <a:t> Source: Piketty, Saez, and Zucman (2018).</a:t>
          </a:r>
          <a:endParaRPr lang="en-US" sz="1200" b="0" i="0" u="none" strike="noStrike" baseline="0">
            <a:solidFill>
              <a:srgbClr val="000000"/>
            </a:solidFill>
            <a:latin typeface="Arial"/>
            <a:ea typeface="Arial"/>
            <a:cs typeface="Arial"/>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0.05655</cdr:x>
      <cdr:y>0.92534</cdr:y>
    </cdr:from>
    <cdr:to>
      <cdr:x>1</cdr:x>
      <cdr:y>0.99723</cdr:y>
    </cdr:to>
    <cdr:sp macro="" textlink="">
      <cdr:nvSpPr>
        <cdr:cNvPr id="2" name="Text Box 1"/>
        <cdr:cNvSpPr txBox="1">
          <a:spLocks xmlns:a="http://schemas.openxmlformats.org/drawingml/2006/main" noChangeArrowheads="1"/>
        </cdr:cNvSpPr>
      </cdr:nvSpPr>
      <cdr:spPr bwMode="auto">
        <a:xfrm xmlns:a="http://schemas.openxmlformats.org/drawingml/2006/main">
          <a:off x="520700" y="5194300"/>
          <a:ext cx="8686800" cy="403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200">
              <a:latin typeface="Arial"/>
              <a:ea typeface="+mn-ea"/>
              <a:cs typeface="Arial"/>
            </a:rPr>
            <a:t>This figure depicts the share of total household wealth relative</a:t>
          </a:r>
          <a:r>
            <a:rPr lang="fr-FR" sz="1200" baseline="0">
              <a:latin typeface="Arial"/>
              <a:ea typeface="+mn-ea"/>
              <a:cs typeface="Arial"/>
            </a:rPr>
            <a:t> to national income</a:t>
          </a:r>
          <a:r>
            <a:rPr lang="fr-FR" sz="1200">
              <a:latin typeface="Arial"/>
              <a:ea typeface="+mn-ea"/>
              <a:cs typeface="Arial"/>
            </a:rPr>
            <a:t> Source: Piketty, Saez, and Zucman (2018).</a:t>
          </a:r>
          <a:endParaRPr lang="en-US" sz="1200" b="0" i="0" u="none" strike="noStrike" baseline="0">
            <a:solidFill>
              <a:srgbClr val="000000"/>
            </a:solidFill>
            <a:latin typeface="Arial"/>
            <a:ea typeface="Arial"/>
            <a:cs typeface="Arial"/>
          </a:endParaRPr>
        </a:p>
      </cdr:txBody>
    </cdr:sp>
  </cdr:relSizeAnchor>
  <cdr:relSizeAnchor xmlns:cdr="http://schemas.openxmlformats.org/drawingml/2006/chartDrawing">
    <cdr:from>
      <cdr:x>0.6469</cdr:x>
      <cdr:y>0.24208</cdr:y>
    </cdr:from>
    <cdr:to>
      <cdr:x>0.90069</cdr:x>
      <cdr:y>0.32353</cdr:y>
    </cdr:to>
    <cdr:sp macro="" textlink="">
      <cdr:nvSpPr>
        <cdr:cNvPr id="3" name="Rectangle 1"/>
        <cdr:cNvSpPr/>
      </cdr:nvSpPr>
      <cdr:spPr>
        <a:xfrm xmlns:a="http://schemas.openxmlformats.org/drawingml/2006/main">
          <a:off x="5956300" y="1358900"/>
          <a:ext cx="2336800" cy="4572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Market value</a:t>
          </a:r>
          <a:endParaRPr lang="fr-FR" sz="1800">
            <a:solidFill>
              <a:schemeClr val="tx1"/>
            </a:solidFill>
            <a:effectLst/>
            <a:latin typeface="Arial"/>
            <a:cs typeface="Arial"/>
          </a:endParaRPr>
        </a:p>
      </cdr:txBody>
    </cdr:sp>
  </cdr:relSizeAnchor>
  <cdr:relSizeAnchor xmlns:cdr="http://schemas.openxmlformats.org/drawingml/2006/chartDrawing">
    <cdr:from>
      <cdr:x>0.65931</cdr:x>
      <cdr:y>0.52941</cdr:y>
    </cdr:from>
    <cdr:to>
      <cdr:x>0.96828</cdr:x>
      <cdr:y>0.64932</cdr:y>
    </cdr:to>
    <cdr:sp macro="" textlink="">
      <cdr:nvSpPr>
        <cdr:cNvPr id="4" name="Rectangle 2"/>
        <cdr:cNvSpPr/>
      </cdr:nvSpPr>
      <cdr:spPr>
        <a:xfrm xmlns:a="http://schemas.openxmlformats.org/drawingml/2006/main">
          <a:off x="6070599" y="2971790"/>
          <a:ext cx="2844839" cy="6731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Capital stock (at replacement cost)</a:t>
          </a:r>
          <a:endParaRPr lang="fr-FR" sz="1800">
            <a:solidFill>
              <a:schemeClr val="tx1"/>
            </a:solidFill>
            <a:effectLst/>
            <a:latin typeface="Arial"/>
            <a:cs typeface="Arial"/>
          </a:endParaRPr>
        </a:p>
      </cdr:txBody>
    </cdr:sp>
  </cdr:relSizeAnchor>
  <cdr:relSizeAnchor xmlns:cdr="http://schemas.openxmlformats.org/drawingml/2006/chartDrawing">
    <cdr:from>
      <cdr:x>0.05655</cdr:x>
      <cdr:y>0.92534</cdr:y>
    </cdr:from>
    <cdr:to>
      <cdr:x>1</cdr:x>
      <cdr:y>0.99723</cdr:y>
    </cdr:to>
    <cdr:sp macro="" textlink="">
      <cdr:nvSpPr>
        <cdr:cNvPr id="5" name="Text Box 1"/>
        <cdr:cNvSpPr txBox="1">
          <a:spLocks xmlns:a="http://schemas.openxmlformats.org/drawingml/2006/main" noChangeArrowheads="1"/>
        </cdr:cNvSpPr>
      </cdr:nvSpPr>
      <cdr:spPr bwMode="auto">
        <a:xfrm xmlns:a="http://schemas.openxmlformats.org/drawingml/2006/main">
          <a:off x="520700" y="5194300"/>
          <a:ext cx="8686800" cy="403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200">
              <a:latin typeface="Arial"/>
              <a:ea typeface="+mn-ea"/>
              <a:cs typeface="Arial"/>
            </a:rPr>
            <a:t>This figure depicts the share of total household wealth relative</a:t>
          </a:r>
          <a:r>
            <a:rPr lang="fr-FR" sz="1200" baseline="0">
              <a:latin typeface="Arial"/>
              <a:ea typeface="+mn-ea"/>
              <a:cs typeface="Arial"/>
            </a:rPr>
            <a:t> to national income</a:t>
          </a:r>
          <a:r>
            <a:rPr lang="fr-FR" sz="1200">
              <a:latin typeface="Arial"/>
              <a:ea typeface="+mn-ea"/>
              <a:cs typeface="Arial"/>
            </a:rPr>
            <a:t> Source: Piketty, Saez, and Zucman (2018).</a:t>
          </a:r>
          <a:endParaRPr lang="en-US" sz="1200" b="0" i="0" u="none" strike="noStrike" baseline="0">
            <a:solidFill>
              <a:srgbClr val="000000"/>
            </a:solidFill>
            <a:latin typeface="Arial"/>
            <a:ea typeface="Arial"/>
            <a:cs typeface="Arial"/>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0.05655</cdr:x>
      <cdr:y>0.92534</cdr:y>
    </cdr:from>
    <cdr:to>
      <cdr:x>1</cdr:x>
      <cdr:y>0.99723</cdr:y>
    </cdr:to>
    <cdr:sp macro="" textlink="">
      <cdr:nvSpPr>
        <cdr:cNvPr id="2" name="Text Box 1"/>
        <cdr:cNvSpPr txBox="1">
          <a:spLocks xmlns:a="http://schemas.openxmlformats.org/drawingml/2006/main" noChangeArrowheads="1"/>
        </cdr:cNvSpPr>
      </cdr:nvSpPr>
      <cdr:spPr bwMode="auto">
        <a:xfrm xmlns:a="http://schemas.openxmlformats.org/drawingml/2006/main">
          <a:off x="520700" y="5194300"/>
          <a:ext cx="8686800" cy="403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200">
              <a:latin typeface="Arial"/>
              <a:ea typeface="+mn-ea"/>
              <a:cs typeface="Arial"/>
            </a:rPr>
            <a:t>This figure depicts the share of capital</a:t>
          </a:r>
          <a:r>
            <a:rPr lang="fr-FR" sz="1200" baseline="0">
              <a:latin typeface="Arial"/>
              <a:ea typeface="+mn-ea"/>
              <a:cs typeface="Arial"/>
            </a:rPr>
            <a:t> income in national income</a:t>
          </a:r>
          <a:r>
            <a:rPr lang="fr-FR" sz="1200">
              <a:latin typeface="Arial"/>
              <a:ea typeface="+mn-ea"/>
              <a:cs typeface="Arial"/>
            </a:rPr>
            <a:t> Source: Piketty, Saez, and Zucman (2018).</a:t>
          </a:r>
          <a:endParaRPr lang="en-US" sz="1200" b="0" i="0" u="none" strike="noStrike" baseline="0">
            <a:solidFill>
              <a:srgbClr val="000000"/>
            </a:solidFill>
            <a:latin typeface="Arial"/>
            <a:ea typeface="Arial"/>
            <a:cs typeface="Arial"/>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8572500" cy="5829300"/>
    <xdr:graphicFrame macro="">
      <xdr:nvGraphicFramePr>
        <xdr:cNvPr id="2" name="Graphique 1">
          <a:extLst>
            <a:ext uri="{FF2B5EF4-FFF2-40B4-BE49-F238E27FC236}">
              <a16:creationId xmlns:a16="http://schemas.microsoft.com/office/drawing/2014/main" xmlns=""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0.39259</cdr:x>
      <cdr:y>0.72331</cdr:y>
    </cdr:from>
    <cdr:to>
      <cdr:x>0.75407</cdr:x>
      <cdr:y>0.7972</cdr:y>
    </cdr:to>
    <cdr:sp macro="" textlink="">
      <cdr:nvSpPr>
        <cdr:cNvPr id="3" name="Rectangle 2"/>
        <cdr:cNvSpPr/>
      </cdr:nvSpPr>
      <cdr:spPr>
        <a:xfrm xmlns:a="http://schemas.openxmlformats.org/drawingml/2006/main">
          <a:off x="3365478" y="4216400"/>
          <a:ext cx="3098822" cy="43071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fr-FR" sz="1600">
              <a:solidFill>
                <a:schemeClr val="bg1"/>
              </a:solidFill>
              <a:effectLst/>
              <a:latin typeface="Arial"/>
              <a:cs typeface="Arial"/>
            </a:rPr>
            <a:t>Housing</a:t>
          </a:r>
          <a:r>
            <a:rPr lang="fr-FR" sz="1600" baseline="0">
              <a:solidFill>
                <a:schemeClr val="bg1"/>
              </a:solidFill>
              <a:effectLst/>
              <a:latin typeface="Arial"/>
              <a:cs typeface="Arial"/>
            </a:rPr>
            <a:t> (net of mortgages)</a:t>
          </a:r>
          <a:endParaRPr lang="fr-FR" sz="1600">
            <a:solidFill>
              <a:schemeClr val="bg1"/>
            </a:solidFill>
            <a:effectLst/>
            <a:latin typeface="Arial"/>
            <a:cs typeface="Arial"/>
          </a:endParaRPr>
        </a:p>
      </cdr:txBody>
    </cdr:sp>
  </cdr:relSizeAnchor>
  <cdr:relSizeAnchor xmlns:cdr="http://schemas.openxmlformats.org/drawingml/2006/chartDrawing">
    <cdr:from>
      <cdr:x>0.12</cdr:x>
      <cdr:y>0.54684</cdr:y>
    </cdr:from>
    <cdr:to>
      <cdr:x>0.34482</cdr:x>
      <cdr:y>0.65837</cdr:y>
    </cdr:to>
    <cdr:sp macro="" textlink="">
      <cdr:nvSpPr>
        <cdr:cNvPr id="4" name="Rectangle 3"/>
        <cdr:cNvSpPr/>
      </cdr:nvSpPr>
      <cdr:spPr>
        <a:xfrm xmlns:a="http://schemas.openxmlformats.org/drawingml/2006/main">
          <a:off x="1028700" y="3187700"/>
          <a:ext cx="1927269" cy="6501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chemeClr val="bg1"/>
              </a:solidFill>
              <a:effectLst/>
              <a:latin typeface="Arial"/>
              <a:cs typeface="Arial"/>
            </a:rPr>
            <a:t>Sole proprietorships</a:t>
          </a:r>
          <a:r>
            <a:rPr lang="fr-FR" sz="1600" baseline="0">
              <a:solidFill>
                <a:schemeClr val="bg1"/>
              </a:solidFill>
              <a:effectLst/>
              <a:latin typeface="Arial"/>
              <a:cs typeface="Arial"/>
            </a:rPr>
            <a:t> </a:t>
          </a:r>
          <a:r>
            <a:rPr lang="fr-FR" sz="1600">
              <a:solidFill>
                <a:schemeClr val="bg1"/>
              </a:solidFill>
              <a:effectLst/>
              <a:latin typeface="Arial"/>
              <a:cs typeface="Arial"/>
            </a:rPr>
            <a:t>&amp; partnerships</a:t>
          </a:r>
        </a:p>
      </cdr:txBody>
    </cdr:sp>
  </cdr:relSizeAnchor>
  <cdr:relSizeAnchor xmlns:cdr="http://schemas.openxmlformats.org/drawingml/2006/chartDrawing">
    <cdr:from>
      <cdr:x>0.50074</cdr:x>
      <cdr:y>0.48366</cdr:y>
    </cdr:from>
    <cdr:to>
      <cdr:x>0.84981</cdr:x>
      <cdr:y>0.53545</cdr:y>
    </cdr:to>
    <cdr:sp macro="" textlink="">
      <cdr:nvSpPr>
        <cdr:cNvPr id="5" name="Rectangle 4"/>
        <cdr:cNvSpPr/>
      </cdr:nvSpPr>
      <cdr:spPr>
        <a:xfrm xmlns:a="http://schemas.openxmlformats.org/drawingml/2006/main">
          <a:off x="4292613" y="2819387"/>
          <a:ext cx="2992402" cy="3018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a:cs typeface="Arial"/>
            </a:rPr>
            <a:t>Currency, deposits &amp; bonds</a:t>
          </a:r>
        </a:p>
      </cdr:txBody>
    </cdr:sp>
  </cdr:relSizeAnchor>
  <cdr:relSizeAnchor xmlns:cdr="http://schemas.openxmlformats.org/drawingml/2006/chartDrawing">
    <cdr:from>
      <cdr:x>0.19872</cdr:x>
      <cdr:y>0.46208</cdr:y>
    </cdr:from>
    <cdr:to>
      <cdr:x>0.32148</cdr:x>
      <cdr:y>0.52505</cdr:y>
    </cdr:to>
    <cdr:sp macro="" textlink="">
      <cdr:nvSpPr>
        <cdr:cNvPr id="6" name="Rectangle 5"/>
        <cdr:cNvSpPr/>
      </cdr:nvSpPr>
      <cdr:spPr>
        <a:xfrm xmlns:a="http://schemas.openxmlformats.org/drawingml/2006/main">
          <a:off x="1703527" y="2693603"/>
          <a:ext cx="1052373" cy="3670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chemeClr val="tx1"/>
              </a:solidFill>
              <a:effectLst/>
              <a:latin typeface="Arial"/>
              <a:cs typeface="Arial"/>
            </a:rPr>
            <a:t>Equities</a:t>
          </a:r>
        </a:p>
      </cdr:txBody>
    </cdr:sp>
  </cdr:relSizeAnchor>
  <cdr:relSizeAnchor xmlns:cdr="http://schemas.openxmlformats.org/drawingml/2006/chartDrawing">
    <cdr:from>
      <cdr:x>0.76018</cdr:x>
      <cdr:y>0.34875</cdr:y>
    </cdr:from>
    <cdr:to>
      <cdr:x>0.88849</cdr:x>
      <cdr:y>0.41668</cdr:y>
    </cdr:to>
    <cdr:sp macro="" textlink="">
      <cdr:nvSpPr>
        <cdr:cNvPr id="7" name="Rectangle 6"/>
        <cdr:cNvSpPr/>
      </cdr:nvSpPr>
      <cdr:spPr>
        <a:xfrm xmlns:a="http://schemas.openxmlformats.org/drawingml/2006/main">
          <a:off x="6999341" y="1957695"/>
          <a:ext cx="1181415" cy="38131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chemeClr val="tx1"/>
              </a:solidFill>
              <a:effectLst/>
              <a:latin typeface="Arial"/>
              <a:cs typeface="Arial"/>
            </a:rPr>
            <a:t>Pensions </a:t>
          </a:r>
        </a:p>
      </cdr:txBody>
    </cdr:sp>
  </cdr:relSizeAnchor>
  <cdr:relSizeAnchor xmlns:cdr="http://schemas.openxmlformats.org/drawingml/2006/chartDrawing">
    <cdr:from>
      <cdr:x>0.07724</cdr:x>
      <cdr:y>0.9276</cdr:y>
    </cdr:from>
    <cdr:to>
      <cdr:x>1</cdr:x>
      <cdr:y>0.99949</cdr:y>
    </cdr:to>
    <cdr:sp macro="" textlink="">
      <cdr:nvSpPr>
        <cdr:cNvPr id="8" name="Text Box 1"/>
        <cdr:cNvSpPr txBox="1">
          <a:spLocks xmlns:a="http://schemas.openxmlformats.org/drawingml/2006/main" noChangeArrowheads="1"/>
        </cdr:cNvSpPr>
      </cdr:nvSpPr>
      <cdr:spPr bwMode="auto">
        <a:xfrm xmlns:a="http://schemas.openxmlformats.org/drawingml/2006/main">
          <a:off x="711200" y="5207000"/>
          <a:ext cx="8496300" cy="403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200">
              <a:effectLst/>
              <a:latin typeface="Arial"/>
              <a:ea typeface="+mn-ea"/>
              <a:cs typeface="Arial"/>
            </a:rPr>
            <a:t>This figure depicts the evolution of the ratio of total household wealth to national income</a:t>
          </a:r>
          <a:r>
            <a:rPr lang="fr-FR" sz="1200" baseline="0">
              <a:latin typeface="Arial"/>
              <a:ea typeface="+mn-ea"/>
              <a:cs typeface="Arial"/>
            </a:rPr>
            <a:t>. </a:t>
          </a:r>
          <a:r>
            <a:rPr lang="fr-FR" sz="1200">
              <a:latin typeface="Arial"/>
              <a:ea typeface="+mn-ea"/>
              <a:cs typeface="Arial"/>
            </a:rPr>
            <a:t>Source: Piketty, Saez, and Zucman</a:t>
          </a:r>
          <a:r>
            <a:rPr lang="fr-FR" sz="1200" baseline="0">
              <a:latin typeface="Arial"/>
              <a:ea typeface="+mn-ea"/>
              <a:cs typeface="Arial"/>
            </a:rPr>
            <a:t> (2018)</a:t>
          </a:r>
          <a:r>
            <a:rPr lang="fr-FR" sz="1200">
              <a:latin typeface="Arial"/>
              <a:ea typeface="+mn-ea"/>
              <a:cs typeface="Arial"/>
            </a:rPr>
            <a:t>.</a:t>
          </a:r>
          <a:endParaRPr lang="en-US" sz="1200" b="0" i="0" u="none" strike="noStrike" baseline="0">
            <a:solidFill>
              <a:srgbClr val="000000"/>
            </a:solidFill>
            <a:latin typeface="Arial"/>
            <a:ea typeface="Arial"/>
            <a:cs typeface="Arial"/>
          </a:endParaRP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2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0.05655</cdr:x>
      <cdr:y>0.92534</cdr:y>
    </cdr:from>
    <cdr:to>
      <cdr:x>1</cdr:x>
      <cdr:y>0.99723</cdr:y>
    </cdr:to>
    <cdr:sp macro="" textlink="">
      <cdr:nvSpPr>
        <cdr:cNvPr id="2" name="Text Box 1"/>
        <cdr:cNvSpPr txBox="1">
          <a:spLocks xmlns:a="http://schemas.openxmlformats.org/drawingml/2006/main" noChangeArrowheads="1"/>
        </cdr:cNvSpPr>
      </cdr:nvSpPr>
      <cdr:spPr bwMode="auto">
        <a:xfrm xmlns:a="http://schemas.openxmlformats.org/drawingml/2006/main">
          <a:off x="520700" y="5194300"/>
          <a:ext cx="8686800" cy="403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200">
              <a:latin typeface="Arial"/>
              <a:ea typeface="+mn-ea"/>
              <a:cs typeface="Arial"/>
            </a:rPr>
            <a:t>This figure depicts the share of total household wealth owned</a:t>
          </a:r>
          <a:r>
            <a:rPr lang="fr-FR" sz="1200" baseline="0">
              <a:latin typeface="Arial"/>
              <a:ea typeface="+mn-ea"/>
              <a:cs typeface="Arial"/>
            </a:rPr>
            <a:t> by the top 0.1% of families (tax units) from various data sources. </a:t>
          </a:r>
          <a:endParaRPr lang="en-US" sz="1200" b="0" i="0" u="none" strike="noStrike" baseline="0">
            <a:solidFill>
              <a:srgbClr val="000000"/>
            </a:solidFill>
            <a:latin typeface="Arial"/>
            <a:ea typeface="Arial"/>
            <a:cs typeface="Arial"/>
          </a:endParaRPr>
        </a:p>
      </cdr:txBody>
    </cdr:sp>
  </cdr:relSizeAnchor>
  <cdr:relSizeAnchor xmlns:cdr="http://schemas.openxmlformats.org/drawingml/2006/chartDrawing">
    <cdr:from>
      <cdr:x>0.76965</cdr:x>
      <cdr:y>0.57918</cdr:y>
    </cdr:from>
    <cdr:to>
      <cdr:x>0.99448</cdr:x>
      <cdr:y>0.66063</cdr:y>
    </cdr:to>
    <cdr:sp macro="" textlink="">
      <cdr:nvSpPr>
        <cdr:cNvPr id="3" name="Rectangle 1"/>
        <cdr:cNvSpPr/>
      </cdr:nvSpPr>
      <cdr:spPr>
        <a:xfrm xmlns:a="http://schemas.openxmlformats.org/drawingml/2006/main">
          <a:off x="7086565" y="3251195"/>
          <a:ext cx="2070122" cy="4572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Estate multiplier</a:t>
          </a:r>
        </a:p>
        <a:p xmlns:a="http://schemas.openxmlformats.org/drawingml/2006/main">
          <a:r>
            <a:rPr lang="fr-FR" sz="1800" baseline="0">
              <a:solidFill>
                <a:schemeClr val="tx1"/>
              </a:solidFill>
              <a:effectLst/>
              <a:latin typeface="Arial"/>
              <a:cs typeface="Arial"/>
            </a:rPr>
            <a:t>(adjusted)</a:t>
          </a:r>
          <a:endParaRPr lang="fr-FR" sz="1800">
            <a:solidFill>
              <a:schemeClr val="tx1"/>
            </a:solidFill>
            <a:effectLst/>
            <a:latin typeface="Arial"/>
            <a:cs typeface="Arial"/>
          </a:endParaRPr>
        </a:p>
      </cdr:txBody>
    </cdr:sp>
  </cdr:relSizeAnchor>
  <cdr:relSizeAnchor xmlns:cdr="http://schemas.openxmlformats.org/drawingml/2006/chartDrawing">
    <cdr:from>
      <cdr:x>0.56827</cdr:x>
      <cdr:y>0.30091</cdr:y>
    </cdr:from>
    <cdr:to>
      <cdr:x>0.87586</cdr:x>
      <cdr:y>0.39367</cdr:y>
    </cdr:to>
    <cdr:sp macro="" textlink="">
      <cdr:nvSpPr>
        <cdr:cNvPr id="4" name="Rectangle 2"/>
        <cdr:cNvSpPr/>
      </cdr:nvSpPr>
      <cdr:spPr>
        <a:xfrm xmlns:a="http://schemas.openxmlformats.org/drawingml/2006/main">
          <a:off x="5232375" y="1689113"/>
          <a:ext cx="2832135" cy="5206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SCF+Forbes 400</a:t>
          </a:r>
          <a:endParaRPr lang="fr-FR" sz="1800">
            <a:solidFill>
              <a:schemeClr val="tx1"/>
            </a:solidFill>
            <a:effectLst/>
            <a:latin typeface="Arial"/>
            <a:cs typeface="Arial"/>
          </a:endParaRPr>
        </a:p>
      </cdr:txBody>
    </cdr:sp>
  </cdr:relSizeAnchor>
  <cdr:relSizeAnchor xmlns:cdr="http://schemas.openxmlformats.org/drawingml/2006/chartDrawing">
    <cdr:from>
      <cdr:x>0.78897</cdr:x>
      <cdr:y>0.08823</cdr:y>
    </cdr:from>
    <cdr:to>
      <cdr:x>1</cdr:x>
      <cdr:y>0.16968</cdr:y>
    </cdr:to>
    <cdr:sp macro="" textlink="">
      <cdr:nvSpPr>
        <cdr:cNvPr id="6" name="Rectangle 1"/>
        <cdr:cNvSpPr/>
      </cdr:nvSpPr>
      <cdr:spPr>
        <a:xfrm xmlns:a="http://schemas.openxmlformats.org/drawingml/2006/main">
          <a:off x="7264400" y="495264"/>
          <a:ext cx="1943100" cy="4572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Capitalization</a:t>
          </a:r>
          <a:endParaRPr lang="fr-FR" sz="1800">
            <a:solidFill>
              <a:schemeClr val="tx1"/>
            </a:solidFill>
            <a:effectLst/>
            <a:latin typeface="Arial"/>
            <a:cs typeface="Arial"/>
          </a:endParaRPr>
        </a:p>
      </cdr:txBody>
    </cdr:sp>
  </cdr:relSizeAnchor>
  <cdr:relSizeAnchor xmlns:cdr="http://schemas.openxmlformats.org/drawingml/2006/chartDrawing">
    <cdr:from>
      <cdr:x>0.57379</cdr:x>
      <cdr:y>0.181</cdr:y>
    </cdr:from>
    <cdr:to>
      <cdr:x>0.87448</cdr:x>
      <cdr:y>0.25792</cdr:y>
    </cdr:to>
    <cdr:sp macro="" textlink="">
      <cdr:nvSpPr>
        <cdr:cNvPr id="7" name="Rectangle 2"/>
        <cdr:cNvSpPr/>
      </cdr:nvSpPr>
      <cdr:spPr>
        <a:xfrm xmlns:a="http://schemas.openxmlformats.org/drawingml/2006/main">
          <a:off x="5283200" y="1016025"/>
          <a:ext cx="2768575" cy="4317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Revised capitalization</a:t>
          </a:r>
          <a:endParaRPr lang="fr-FR" sz="1800">
            <a:solidFill>
              <a:schemeClr val="tx1"/>
            </a:solidFill>
            <a:effectLst/>
            <a:latin typeface="Arial"/>
            <a:cs typeface="Arial"/>
          </a:endParaRPr>
        </a:p>
      </cdr:txBody>
    </cdr:sp>
  </cdr:relSizeAnchor>
  <cdr:relSizeAnchor xmlns:cdr="http://schemas.openxmlformats.org/drawingml/2006/chartDrawing">
    <cdr:from>
      <cdr:x>0.87586</cdr:x>
      <cdr:y>0.14706</cdr:y>
    </cdr:from>
    <cdr:to>
      <cdr:x>0.93379</cdr:x>
      <cdr:y>0.18778</cdr:y>
    </cdr:to>
    <cdr:cxnSp macro="">
      <cdr:nvCxnSpPr>
        <cdr:cNvPr id="8" name="Connecteur droit avec flèche 7">
          <a:extLst xmlns:a="http://schemas.openxmlformats.org/drawingml/2006/main">
            <a:ext uri="{FF2B5EF4-FFF2-40B4-BE49-F238E27FC236}">
              <a16:creationId xmlns:a16="http://schemas.microsoft.com/office/drawing/2014/main" xmlns="" id="{1CB0E5A2-7EB2-7141-84EA-07595A4E24E8}"/>
            </a:ext>
          </a:extLst>
        </cdr:cNvPr>
        <cdr:cNvCxnSpPr/>
      </cdr:nvCxnSpPr>
      <cdr:spPr>
        <a:xfrm xmlns:a="http://schemas.openxmlformats.org/drawingml/2006/main">
          <a:off x="8064500" y="825500"/>
          <a:ext cx="533400" cy="2286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0.84827</cdr:x>
      <cdr:y>0.45701</cdr:y>
    </cdr:from>
    <cdr:to>
      <cdr:x>0.88276</cdr:x>
      <cdr:y>0.57014</cdr:y>
    </cdr:to>
    <cdr:cxnSp macro="">
      <cdr:nvCxnSpPr>
        <cdr:cNvPr id="9" name="Connecteur droit avec flèche 7">
          <a:extLst xmlns:a="http://schemas.openxmlformats.org/drawingml/2006/main">
            <a:ext uri="{FF2B5EF4-FFF2-40B4-BE49-F238E27FC236}">
              <a16:creationId xmlns:a16="http://schemas.microsoft.com/office/drawing/2014/main" xmlns="" id="{A8AA0032-5CF4-F740-9C27-52E048AAF956}"/>
            </a:ext>
          </a:extLst>
        </cdr:cNvPr>
        <cdr:cNvCxnSpPr/>
      </cdr:nvCxnSpPr>
      <cdr:spPr>
        <a:xfrm xmlns:a="http://schemas.openxmlformats.org/drawingml/2006/main" flipV="1">
          <a:off x="7810485" y="2565400"/>
          <a:ext cx="317515" cy="635021"/>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0.68827</cdr:x>
      <cdr:y>0.35747</cdr:y>
    </cdr:from>
    <cdr:to>
      <cdr:x>0.74069</cdr:x>
      <cdr:y>0.41855</cdr:y>
    </cdr:to>
    <cdr:cxnSp macro="">
      <cdr:nvCxnSpPr>
        <cdr:cNvPr id="11" name="Connecteur droit avec flèche 7">
          <a:extLst xmlns:a="http://schemas.openxmlformats.org/drawingml/2006/main">
            <a:ext uri="{FF2B5EF4-FFF2-40B4-BE49-F238E27FC236}">
              <a16:creationId xmlns:a16="http://schemas.microsoft.com/office/drawing/2014/main" xmlns="" id="{3569D056-09F9-BA49-9397-679D80A3336A}"/>
            </a:ext>
          </a:extLst>
        </cdr:cNvPr>
        <cdr:cNvCxnSpPr/>
      </cdr:nvCxnSpPr>
      <cdr:spPr>
        <a:xfrm xmlns:a="http://schemas.openxmlformats.org/drawingml/2006/main">
          <a:off x="6337254" y="2006600"/>
          <a:ext cx="482646" cy="3429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0.85379</cdr:x>
      <cdr:y>0.23529</cdr:y>
    </cdr:from>
    <cdr:to>
      <cdr:x>0.93517</cdr:x>
      <cdr:y>0.30543</cdr:y>
    </cdr:to>
    <cdr:cxnSp macro="">
      <cdr:nvCxnSpPr>
        <cdr:cNvPr id="15" name="Connecteur droit avec flèche 7">
          <a:extLst xmlns:a="http://schemas.openxmlformats.org/drawingml/2006/main">
            <a:ext uri="{FF2B5EF4-FFF2-40B4-BE49-F238E27FC236}">
              <a16:creationId xmlns:a16="http://schemas.microsoft.com/office/drawing/2014/main" xmlns="" id="{0F361654-225C-D140-BBDD-80DE170DE5D8}"/>
            </a:ext>
          </a:extLst>
        </cdr:cNvPr>
        <cdr:cNvCxnSpPr/>
      </cdr:nvCxnSpPr>
      <cdr:spPr>
        <a:xfrm xmlns:a="http://schemas.openxmlformats.org/drawingml/2006/main">
          <a:off x="7861300" y="1320800"/>
          <a:ext cx="749300" cy="3937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29.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6286500" cy="8115300"/>
    <xdr:graphicFrame macro="">
      <xdr:nvGraphicFramePr>
        <xdr:cNvPr id="2" name="Chart 1">
          <a:extLst>
            <a:ext uri="{FF2B5EF4-FFF2-40B4-BE49-F238E27FC236}">
              <a16:creationId xmlns:a16="http://schemas.microsoft.com/office/drawing/2014/main" xmlns=""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0.56827</cdr:x>
      <cdr:y>0.30091</cdr:y>
    </cdr:from>
    <cdr:to>
      <cdr:x>0.87586</cdr:x>
      <cdr:y>0.39367</cdr:y>
    </cdr:to>
    <cdr:sp macro="" textlink="">
      <cdr:nvSpPr>
        <cdr:cNvPr id="4" name="Rectangle 2"/>
        <cdr:cNvSpPr/>
      </cdr:nvSpPr>
      <cdr:spPr>
        <a:xfrm xmlns:a="http://schemas.openxmlformats.org/drawingml/2006/main">
          <a:off x="5232375" y="1689113"/>
          <a:ext cx="2832135" cy="5206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SCF+Forbes 400</a:t>
          </a:r>
        </a:p>
        <a:p xmlns:a="http://schemas.openxmlformats.org/drawingml/2006/main">
          <a:r>
            <a:rPr lang="fr-FR" sz="1800" baseline="0">
              <a:solidFill>
                <a:schemeClr val="tx1"/>
              </a:solidFill>
              <a:effectLst/>
              <a:latin typeface="Arial"/>
              <a:cs typeface="Arial"/>
            </a:rPr>
            <a:t>(tax units)</a:t>
          </a:r>
          <a:endParaRPr lang="fr-FR" sz="1800">
            <a:solidFill>
              <a:schemeClr val="tx1"/>
            </a:solidFill>
            <a:effectLst/>
            <a:latin typeface="Arial"/>
            <a:cs typeface="Arial"/>
          </a:endParaRPr>
        </a:p>
      </cdr:txBody>
    </cdr:sp>
  </cdr:relSizeAnchor>
  <cdr:relSizeAnchor xmlns:cdr="http://schemas.openxmlformats.org/drawingml/2006/chartDrawing">
    <cdr:from>
      <cdr:x>0.65517</cdr:x>
      <cdr:y>0.10633</cdr:y>
    </cdr:from>
    <cdr:to>
      <cdr:x>0.95586</cdr:x>
      <cdr:y>0.18778</cdr:y>
    </cdr:to>
    <cdr:sp macro="" textlink="">
      <cdr:nvSpPr>
        <cdr:cNvPr id="6" name="Rectangle 1"/>
        <cdr:cNvSpPr/>
      </cdr:nvSpPr>
      <cdr:spPr>
        <a:xfrm xmlns:a="http://schemas.openxmlformats.org/drawingml/2006/main">
          <a:off x="6032501" y="596870"/>
          <a:ext cx="2768600" cy="4572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Benchmark capitalization</a:t>
          </a:r>
        </a:p>
        <a:p xmlns:a="http://schemas.openxmlformats.org/drawingml/2006/main">
          <a:r>
            <a:rPr lang="fr-FR" sz="1800" baseline="0">
              <a:solidFill>
                <a:schemeClr val="tx1"/>
              </a:solidFill>
              <a:effectLst/>
              <a:latin typeface="Arial"/>
              <a:cs typeface="Arial"/>
            </a:rPr>
            <a:t>(tax units)</a:t>
          </a:r>
          <a:endParaRPr lang="fr-FR" sz="1800">
            <a:solidFill>
              <a:schemeClr val="tx1"/>
            </a:solidFill>
            <a:effectLst/>
            <a:latin typeface="Arial"/>
            <a:cs typeface="Arial"/>
          </a:endParaRPr>
        </a:p>
      </cdr:txBody>
    </cdr:sp>
  </cdr:relSizeAnchor>
  <cdr:relSizeAnchor xmlns:cdr="http://schemas.openxmlformats.org/drawingml/2006/chartDrawing">
    <cdr:from>
      <cdr:x>0.84</cdr:x>
      <cdr:y>0.16968</cdr:y>
    </cdr:from>
    <cdr:to>
      <cdr:x>0.89793</cdr:x>
      <cdr:y>0.2104</cdr:y>
    </cdr:to>
    <cdr:cxnSp macro="">
      <cdr:nvCxnSpPr>
        <cdr:cNvPr id="8" name="Connecteur droit avec flèche 7">
          <a:extLst xmlns:a="http://schemas.openxmlformats.org/drawingml/2006/main">
            <a:ext uri="{FF2B5EF4-FFF2-40B4-BE49-F238E27FC236}">
              <a16:creationId xmlns:a16="http://schemas.microsoft.com/office/drawing/2014/main" xmlns="" id="{611B0005-ED38-A149-87E5-1E8C5DFDB6E7}"/>
            </a:ext>
          </a:extLst>
        </cdr:cNvPr>
        <cdr:cNvCxnSpPr/>
      </cdr:nvCxnSpPr>
      <cdr:spPr>
        <a:xfrm xmlns:a="http://schemas.openxmlformats.org/drawingml/2006/main">
          <a:off x="7734281" y="952507"/>
          <a:ext cx="533390" cy="228577"/>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0.69793</cdr:x>
      <cdr:y>0.36426</cdr:y>
    </cdr:from>
    <cdr:to>
      <cdr:x>0.75035</cdr:x>
      <cdr:y>0.42534</cdr:y>
    </cdr:to>
    <cdr:cxnSp macro="">
      <cdr:nvCxnSpPr>
        <cdr:cNvPr id="11" name="Connecteur droit avec flèche 7">
          <a:extLst xmlns:a="http://schemas.openxmlformats.org/drawingml/2006/main">
            <a:ext uri="{FF2B5EF4-FFF2-40B4-BE49-F238E27FC236}">
              <a16:creationId xmlns:a16="http://schemas.microsoft.com/office/drawing/2014/main" xmlns="" id="{78F94D99-ACB3-9346-8378-886DEDFD65D3}"/>
            </a:ext>
          </a:extLst>
        </cdr:cNvPr>
        <cdr:cNvCxnSpPr/>
      </cdr:nvCxnSpPr>
      <cdr:spPr>
        <a:xfrm xmlns:a="http://schemas.openxmlformats.org/drawingml/2006/main">
          <a:off x="6426146" y="2044722"/>
          <a:ext cx="482657" cy="342867"/>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1.xml><?xml version="1.0" encoding="utf-8"?>
<xdr:wsDr xmlns:xdr="http://schemas.openxmlformats.org/drawingml/2006/spreadsheetDrawing" xmlns:a="http://schemas.openxmlformats.org/drawingml/2006/main">
  <xdr:absoluteAnchor>
    <xdr:pos x="0" y="0"/>
    <xdr:ext cx="9207500" cy="5613400"/>
    <xdr:graphicFrame macro="">
      <xdr:nvGraphicFramePr>
        <xdr:cNvPr id="2" name="Graphique 1">
          <a:extLst>
            <a:ext uri="{FF2B5EF4-FFF2-40B4-BE49-F238E27FC236}">
              <a16:creationId xmlns:a16="http://schemas.microsoft.com/office/drawing/2014/main" xmlns=""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c:userShapes xmlns:c="http://schemas.openxmlformats.org/drawingml/2006/chart">
  <cdr:relSizeAnchor xmlns:cdr="http://schemas.openxmlformats.org/drawingml/2006/chartDrawing">
    <cdr:from>
      <cdr:x>0.56827</cdr:x>
      <cdr:y>0.30091</cdr:y>
    </cdr:from>
    <cdr:to>
      <cdr:x>0.87586</cdr:x>
      <cdr:y>0.39367</cdr:y>
    </cdr:to>
    <cdr:sp macro="" textlink="">
      <cdr:nvSpPr>
        <cdr:cNvPr id="4" name="Rectangle 2"/>
        <cdr:cNvSpPr/>
      </cdr:nvSpPr>
      <cdr:spPr>
        <a:xfrm xmlns:a="http://schemas.openxmlformats.org/drawingml/2006/main">
          <a:off x="5232375" y="1689113"/>
          <a:ext cx="2832135" cy="5206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SCF+Forbes 400</a:t>
          </a:r>
          <a:endParaRPr lang="fr-FR" sz="1600">
            <a:solidFill>
              <a:schemeClr val="tx1"/>
            </a:solidFill>
            <a:effectLst/>
            <a:latin typeface="Arial"/>
            <a:cs typeface="Arial"/>
          </a:endParaRPr>
        </a:p>
      </cdr:txBody>
    </cdr:sp>
  </cdr:relSizeAnchor>
  <cdr:relSizeAnchor xmlns:cdr="http://schemas.openxmlformats.org/drawingml/2006/chartDrawing">
    <cdr:from>
      <cdr:x>0.72276</cdr:x>
      <cdr:y>0.08823</cdr:y>
    </cdr:from>
    <cdr:to>
      <cdr:x>1</cdr:x>
      <cdr:y>0.16968</cdr:y>
    </cdr:to>
    <cdr:sp macro="" textlink="">
      <cdr:nvSpPr>
        <cdr:cNvPr id="6" name="Rectangle 1"/>
        <cdr:cNvSpPr/>
      </cdr:nvSpPr>
      <cdr:spPr>
        <a:xfrm xmlns:a="http://schemas.openxmlformats.org/drawingml/2006/main">
          <a:off x="6654801" y="495270"/>
          <a:ext cx="2552699" cy="4572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Benchmark capitalization</a:t>
          </a:r>
          <a:endParaRPr lang="fr-FR" sz="1600">
            <a:solidFill>
              <a:schemeClr val="tx1"/>
            </a:solidFill>
            <a:effectLst/>
            <a:latin typeface="Arial"/>
            <a:cs typeface="Arial"/>
          </a:endParaRPr>
        </a:p>
      </cdr:txBody>
    </cdr:sp>
  </cdr:relSizeAnchor>
  <cdr:relSizeAnchor xmlns:cdr="http://schemas.openxmlformats.org/drawingml/2006/chartDrawing">
    <cdr:from>
      <cdr:x>0.44828</cdr:x>
      <cdr:y>0.43213</cdr:y>
    </cdr:from>
    <cdr:to>
      <cdr:x>0.69241</cdr:x>
      <cdr:y>0.50905</cdr:y>
    </cdr:to>
    <cdr:sp macro="" textlink="">
      <cdr:nvSpPr>
        <cdr:cNvPr id="7" name="Rectangle 2"/>
        <cdr:cNvSpPr/>
      </cdr:nvSpPr>
      <cdr:spPr>
        <a:xfrm xmlns:a="http://schemas.openxmlformats.org/drawingml/2006/main">
          <a:off x="4127548" y="2425725"/>
          <a:ext cx="2247827" cy="4317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Modified capitalization</a:t>
          </a:r>
          <a:endParaRPr lang="fr-FR" sz="1600">
            <a:solidFill>
              <a:schemeClr val="tx1"/>
            </a:solidFill>
            <a:effectLst/>
            <a:latin typeface="Arial"/>
            <a:cs typeface="Arial"/>
          </a:endParaRPr>
        </a:p>
      </cdr:txBody>
    </cdr:sp>
  </cdr:relSizeAnchor>
  <cdr:relSizeAnchor xmlns:cdr="http://schemas.openxmlformats.org/drawingml/2006/chartDrawing">
    <cdr:from>
      <cdr:x>0.87586</cdr:x>
      <cdr:y>0.14706</cdr:y>
    </cdr:from>
    <cdr:to>
      <cdr:x>0.91862</cdr:x>
      <cdr:y>0.20136</cdr:y>
    </cdr:to>
    <cdr:cxnSp macro="">
      <cdr:nvCxnSpPr>
        <cdr:cNvPr id="8" name="Connecteur droit avec flèche 7">
          <a:extLst xmlns:a="http://schemas.openxmlformats.org/drawingml/2006/main">
            <a:ext uri="{FF2B5EF4-FFF2-40B4-BE49-F238E27FC236}">
              <a16:creationId xmlns:a16="http://schemas.microsoft.com/office/drawing/2014/main" xmlns="" id="{AD53D93E-7155-0540-AB5C-7F7799E2D82B}"/>
            </a:ext>
          </a:extLst>
        </cdr:cNvPr>
        <cdr:cNvCxnSpPr/>
      </cdr:nvCxnSpPr>
      <cdr:spPr>
        <a:xfrm xmlns:a="http://schemas.openxmlformats.org/drawingml/2006/main">
          <a:off x="8064481" y="825507"/>
          <a:ext cx="393719" cy="304793"/>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0.66068</cdr:x>
      <cdr:y>0.35973</cdr:y>
    </cdr:from>
    <cdr:to>
      <cdr:x>0.73793</cdr:x>
      <cdr:y>0.41402</cdr:y>
    </cdr:to>
    <cdr:cxnSp macro="">
      <cdr:nvCxnSpPr>
        <cdr:cNvPr id="11" name="Connecteur droit avec flèche 7">
          <a:extLst xmlns:a="http://schemas.openxmlformats.org/drawingml/2006/main">
            <a:ext uri="{FF2B5EF4-FFF2-40B4-BE49-F238E27FC236}">
              <a16:creationId xmlns:a16="http://schemas.microsoft.com/office/drawing/2014/main" xmlns="" id="{F244F6E9-D286-1146-BF81-E4F2223A28AC}"/>
            </a:ext>
          </a:extLst>
        </cdr:cNvPr>
        <cdr:cNvCxnSpPr/>
      </cdr:nvCxnSpPr>
      <cdr:spPr>
        <a:xfrm xmlns:a="http://schemas.openxmlformats.org/drawingml/2006/main">
          <a:off x="6083246" y="2019322"/>
          <a:ext cx="711279" cy="304752"/>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0.63862</cdr:x>
      <cdr:y>0.48643</cdr:y>
    </cdr:from>
    <cdr:to>
      <cdr:x>0.66759</cdr:x>
      <cdr:y>0.53167</cdr:y>
    </cdr:to>
    <cdr:cxnSp macro="">
      <cdr:nvCxnSpPr>
        <cdr:cNvPr id="15" name="Connecteur droit avec flèche 7">
          <a:extLst xmlns:a="http://schemas.openxmlformats.org/drawingml/2006/main">
            <a:ext uri="{FF2B5EF4-FFF2-40B4-BE49-F238E27FC236}">
              <a16:creationId xmlns:a16="http://schemas.microsoft.com/office/drawing/2014/main" xmlns="" id="{2F2DA3CC-D920-844D-B295-55A9EF9ADFEE}"/>
            </a:ext>
          </a:extLst>
        </cdr:cNvPr>
        <cdr:cNvCxnSpPr/>
      </cdr:nvCxnSpPr>
      <cdr:spPr>
        <a:xfrm xmlns:a="http://schemas.openxmlformats.org/drawingml/2006/main">
          <a:off x="5880094" y="2730526"/>
          <a:ext cx="266706" cy="253974"/>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3.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2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c:userShapes xmlns:c="http://schemas.openxmlformats.org/drawingml/2006/chart">
  <cdr:relSizeAnchor xmlns:cdr="http://schemas.openxmlformats.org/drawingml/2006/chartDrawing">
    <cdr:from>
      <cdr:x>0.05655</cdr:x>
      <cdr:y>0.92534</cdr:y>
    </cdr:from>
    <cdr:to>
      <cdr:x>1</cdr:x>
      <cdr:y>0.99723</cdr:y>
    </cdr:to>
    <cdr:sp macro="" textlink="">
      <cdr:nvSpPr>
        <cdr:cNvPr id="2" name="Text Box 1"/>
        <cdr:cNvSpPr txBox="1">
          <a:spLocks xmlns:a="http://schemas.openxmlformats.org/drawingml/2006/main" noChangeArrowheads="1"/>
        </cdr:cNvSpPr>
      </cdr:nvSpPr>
      <cdr:spPr bwMode="auto">
        <a:xfrm xmlns:a="http://schemas.openxmlformats.org/drawingml/2006/main">
          <a:off x="520700" y="5194300"/>
          <a:ext cx="8686800" cy="403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200">
              <a:latin typeface="Arial"/>
              <a:ea typeface="+mn-ea"/>
              <a:cs typeface="Arial"/>
            </a:rPr>
            <a:t>This figure depicts the share of total household wealth owned</a:t>
          </a:r>
          <a:r>
            <a:rPr lang="fr-FR" sz="1200" baseline="0">
              <a:latin typeface="Arial"/>
              <a:ea typeface="+mn-ea"/>
              <a:cs typeface="Arial"/>
            </a:rPr>
            <a:t> by the top 0.1% of families (tax units) from various data sources. </a:t>
          </a:r>
          <a:endParaRPr lang="en-US" sz="1200" b="0" i="0" u="none" strike="noStrike" baseline="0">
            <a:solidFill>
              <a:srgbClr val="000000"/>
            </a:solidFill>
            <a:latin typeface="Arial"/>
            <a:ea typeface="Arial"/>
            <a:cs typeface="Arial"/>
          </a:endParaRPr>
        </a:p>
      </cdr:txBody>
    </cdr:sp>
  </cdr:relSizeAnchor>
  <cdr:relSizeAnchor xmlns:cdr="http://schemas.openxmlformats.org/drawingml/2006/chartDrawing">
    <cdr:from>
      <cdr:x>0.69103</cdr:x>
      <cdr:y>0.58823</cdr:y>
    </cdr:from>
    <cdr:to>
      <cdr:x>1</cdr:x>
      <cdr:y>0.76923</cdr:y>
    </cdr:to>
    <cdr:sp macro="" textlink="">
      <cdr:nvSpPr>
        <cdr:cNvPr id="3" name="Rectangle 1"/>
        <cdr:cNvSpPr/>
      </cdr:nvSpPr>
      <cdr:spPr>
        <a:xfrm xmlns:a="http://schemas.openxmlformats.org/drawingml/2006/main">
          <a:off x="6362700" y="3301969"/>
          <a:ext cx="2844800" cy="10160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Estate multiplier</a:t>
          </a:r>
        </a:p>
        <a:p xmlns:a="http://schemas.openxmlformats.org/drawingml/2006/main">
          <a:r>
            <a:rPr lang="fr-FR" sz="1800" baseline="0">
              <a:solidFill>
                <a:schemeClr val="tx1"/>
              </a:solidFill>
              <a:effectLst/>
              <a:latin typeface="Arial"/>
              <a:cs typeface="Arial"/>
            </a:rPr>
            <a:t>(adjusted for longevity gains)</a:t>
          </a:r>
          <a:endParaRPr lang="fr-FR" sz="1800">
            <a:solidFill>
              <a:schemeClr val="tx1"/>
            </a:solidFill>
            <a:effectLst/>
            <a:latin typeface="Arial"/>
            <a:cs typeface="Arial"/>
          </a:endParaRPr>
        </a:p>
      </cdr:txBody>
    </cdr:sp>
  </cdr:relSizeAnchor>
  <cdr:relSizeAnchor xmlns:cdr="http://schemas.openxmlformats.org/drawingml/2006/chartDrawing">
    <cdr:from>
      <cdr:x>0.56827</cdr:x>
      <cdr:y>0.30091</cdr:y>
    </cdr:from>
    <cdr:to>
      <cdr:x>0.87586</cdr:x>
      <cdr:y>0.39367</cdr:y>
    </cdr:to>
    <cdr:sp macro="" textlink="">
      <cdr:nvSpPr>
        <cdr:cNvPr id="4" name="Rectangle 2"/>
        <cdr:cNvSpPr/>
      </cdr:nvSpPr>
      <cdr:spPr>
        <a:xfrm xmlns:a="http://schemas.openxmlformats.org/drawingml/2006/main">
          <a:off x="5232375" y="1689113"/>
          <a:ext cx="2832135" cy="5206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SCF+Forbes 400</a:t>
          </a:r>
          <a:endParaRPr lang="fr-FR" sz="1800">
            <a:solidFill>
              <a:schemeClr val="tx1"/>
            </a:solidFill>
            <a:effectLst/>
            <a:latin typeface="Arial"/>
            <a:cs typeface="Arial"/>
          </a:endParaRPr>
        </a:p>
      </cdr:txBody>
    </cdr:sp>
  </cdr:relSizeAnchor>
  <cdr:relSizeAnchor xmlns:cdr="http://schemas.openxmlformats.org/drawingml/2006/chartDrawing">
    <cdr:from>
      <cdr:x>0.78897</cdr:x>
      <cdr:y>0.08823</cdr:y>
    </cdr:from>
    <cdr:to>
      <cdr:x>1</cdr:x>
      <cdr:y>0.16968</cdr:y>
    </cdr:to>
    <cdr:sp macro="" textlink="">
      <cdr:nvSpPr>
        <cdr:cNvPr id="6" name="Rectangle 1"/>
        <cdr:cNvSpPr/>
      </cdr:nvSpPr>
      <cdr:spPr>
        <a:xfrm xmlns:a="http://schemas.openxmlformats.org/drawingml/2006/main">
          <a:off x="7264400" y="495264"/>
          <a:ext cx="1943100" cy="4572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Capitalization</a:t>
          </a:r>
          <a:endParaRPr lang="fr-FR" sz="1800">
            <a:solidFill>
              <a:schemeClr val="tx1"/>
            </a:solidFill>
            <a:effectLst/>
            <a:latin typeface="Arial"/>
            <a:cs typeface="Arial"/>
          </a:endParaRPr>
        </a:p>
      </cdr:txBody>
    </cdr:sp>
  </cdr:relSizeAnchor>
  <cdr:relSizeAnchor xmlns:cdr="http://schemas.openxmlformats.org/drawingml/2006/chartDrawing">
    <cdr:from>
      <cdr:x>0.87586</cdr:x>
      <cdr:y>0.14706</cdr:y>
    </cdr:from>
    <cdr:to>
      <cdr:x>0.93379</cdr:x>
      <cdr:y>0.18778</cdr:y>
    </cdr:to>
    <cdr:cxnSp macro="">
      <cdr:nvCxnSpPr>
        <cdr:cNvPr id="8" name="Connecteur droit avec flèche 7">
          <a:extLst xmlns:a="http://schemas.openxmlformats.org/drawingml/2006/main">
            <a:ext uri="{FF2B5EF4-FFF2-40B4-BE49-F238E27FC236}">
              <a16:creationId xmlns:a16="http://schemas.microsoft.com/office/drawing/2014/main" xmlns="" id="{BF586F36-8501-F743-A53C-A293C13F2F05}"/>
            </a:ext>
          </a:extLst>
        </cdr:cNvPr>
        <cdr:cNvCxnSpPr/>
      </cdr:nvCxnSpPr>
      <cdr:spPr>
        <a:xfrm xmlns:a="http://schemas.openxmlformats.org/drawingml/2006/main">
          <a:off x="8064500" y="825500"/>
          <a:ext cx="533400" cy="2286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0.84827</cdr:x>
      <cdr:y>0.45701</cdr:y>
    </cdr:from>
    <cdr:to>
      <cdr:x>0.88276</cdr:x>
      <cdr:y>0.57014</cdr:y>
    </cdr:to>
    <cdr:cxnSp macro="">
      <cdr:nvCxnSpPr>
        <cdr:cNvPr id="9" name="Connecteur droit avec flèche 7">
          <a:extLst xmlns:a="http://schemas.openxmlformats.org/drawingml/2006/main">
            <a:ext uri="{FF2B5EF4-FFF2-40B4-BE49-F238E27FC236}">
              <a16:creationId xmlns:a16="http://schemas.microsoft.com/office/drawing/2014/main" xmlns="" id="{7F32E489-630C-2D40-8CB5-B0B83CD3F234}"/>
            </a:ext>
          </a:extLst>
        </cdr:cNvPr>
        <cdr:cNvCxnSpPr/>
      </cdr:nvCxnSpPr>
      <cdr:spPr>
        <a:xfrm xmlns:a="http://schemas.openxmlformats.org/drawingml/2006/main" flipV="1">
          <a:off x="7810485" y="2565400"/>
          <a:ext cx="317515" cy="635021"/>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0.68827</cdr:x>
      <cdr:y>0.35747</cdr:y>
    </cdr:from>
    <cdr:to>
      <cdr:x>0.74069</cdr:x>
      <cdr:y>0.41855</cdr:y>
    </cdr:to>
    <cdr:cxnSp macro="">
      <cdr:nvCxnSpPr>
        <cdr:cNvPr id="11" name="Connecteur droit avec flèche 7">
          <a:extLst xmlns:a="http://schemas.openxmlformats.org/drawingml/2006/main">
            <a:ext uri="{FF2B5EF4-FFF2-40B4-BE49-F238E27FC236}">
              <a16:creationId xmlns:a16="http://schemas.microsoft.com/office/drawing/2014/main" xmlns="" id="{C34C74DE-3EBA-EE42-9398-33DCD7DF20E6}"/>
            </a:ext>
          </a:extLst>
        </cdr:cNvPr>
        <cdr:cNvCxnSpPr/>
      </cdr:nvCxnSpPr>
      <cdr:spPr>
        <a:xfrm xmlns:a="http://schemas.openxmlformats.org/drawingml/2006/main">
          <a:off x="6337254" y="2006600"/>
          <a:ext cx="482646" cy="3429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5.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c:userShapes xmlns:c="http://schemas.openxmlformats.org/drawingml/2006/chart">
  <cdr:relSizeAnchor xmlns:cdr="http://schemas.openxmlformats.org/drawingml/2006/chartDrawing">
    <cdr:from>
      <cdr:x>0.74483</cdr:x>
      <cdr:y>0.55883</cdr:y>
    </cdr:from>
    <cdr:to>
      <cdr:x>0.9931</cdr:x>
      <cdr:y>0.68778</cdr:y>
    </cdr:to>
    <cdr:sp macro="" textlink="">
      <cdr:nvSpPr>
        <cdr:cNvPr id="3" name="Rectangle 1"/>
        <cdr:cNvSpPr/>
      </cdr:nvSpPr>
      <cdr:spPr>
        <a:xfrm xmlns:a="http://schemas.openxmlformats.org/drawingml/2006/main">
          <a:off x="6858000" y="3136936"/>
          <a:ext cx="2285968" cy="72386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Moody AAA rate Smith-Zidar-Zwick '19</a:t>
          </a:r>
          <a:endParaRPr lang="fr-FR" sz="1600">
            <a:solidFill>
              <a:schemeClr val="tx1"/>
            </a:solidFill>
            <a:effectLst/>
            <a:latin typeface="Arial"/>
            <a:cs typeface="Arial"/>
          </a:endParaRPr>
        </a:p>
      </cdr:txBody>
    </cdr:sp>
  </cdr:relSizeAnchor>
  <cdr:relSizeAnchor xmlns:cdr="http://schemas.openxmlformats.org/drawingml/2006/chartDrawing">
    <cdr:from>
      <cdr:x>0.5062</cdr:x>
      <cdr:y>0.22851</cdr:y>
    </cdr:from>
    <cdr:to>
      <cdr:x>0.81379</cdr:x>
      <cdr:y>0.32127</cdr:y>
    </cdr:to>
    <cdr:sp macro="" textlink="">
      <cdr:nvSpPr>
        <cdr:cNvPr id="4" name="Rectangle 2"/>
        <cdr:cNvSpPr/>
      </cdr:nvSpPr>
      <cdr:spPr>
        <a:xfrm xmlns:a="http://schemas.openxmlformats.org/drawingml/2006/main">
          <a:off x="4660846" y="1282728"/>
          <a:ext cx="2832135" cy="5206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linked wealth-income</a:t>
          </a:r>
        </a:p>
        <a:p xmlns:a="http://schemas.openxmlformats.org/drawingml/2006/main">
          <a:r>
            <a:rPr lang="fr-FR" sz="1600" baseline="0">
              <a:solidFill>
                <a:schemeClr val="tx1"/>
              </a:solidFill>
              <a:effectLst/>
              <a:latin typeface="Arial"/>
              <a:cs typeface="Arial"/>
            </a:rPr>
            <a:t>Saez-Zucman BPEA '19</a:t>
          </a:r>
        </a:p>
        <a:p xmlns:a="http://schemas.openxmlformats.org/drawingml/2006/main">
          <a:endParaRPr lang="fr-FR" sz="1600">
            <a:solidFill>
              <a:schemeClr val="tx1"/>
            </a:solidFill>
            <a:effectLst/>
            <a:latin typeface="Arial"/>
            <a:cs typeface="Arial"/>
          </a:endParaRPr>
        </a:p>
      </cdr:txBody>
    </cdr:sp>
  </cdr:relSizeAnchor>
  <cdr:relSizeAnchor xmlns:cdr="http://schemas.openxmlformats.org/drawingml/2006/chartDrawing">
    <cdr:from>
      <cdr:x>0.69931</cdr:x>
      <cdr:y>0.08823</cdr:y>
    </cdr:from>
    <cdr:to>
      <cdr:x>1</cdr:x>
      <cdr:y>0.20136</cdr:y>
    </cdr:to>
    <cdr:sp macro="" textlink="">
      <cdr:nvSpPr>
        <cdr:cNvPr id="6" name="Rectangle 1"/>
        <cdr:cNvSpPr/>
      </cdr:nvSpPr>
      <cdr:spPr>
        <a:xfrm xmlns:a="http://schemas.openxmlformats.org/drawingml/2006/main">
          <a:off x="6438901" y="495270"/>
          <a:ext cx="2768599" cy="6350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Benchmark capitalization</a:t>
          </a:r>
        </a:p>
        <a:p xmlns:a="http://schemas.openxmlformats.org/drawingml/2006/main">
          <a:r>
            <a:rPr lang="fr-FR" sz="1600" baseline="0">
              <a:solidFill>
                <a:schemeClr val="tx1"/>
              </a:solidFill>
              <a:effectLst/>
              <a:latin typeface="Arial"/>
              <a:cs typeface="Arial"/>
            </a:rPr>
            <a:t>Saez-Zucman '16</a:t>
          </a:r>
        </a:p>
        <a:p xmlns:a="http://schemas.openxmlformats.org/drawingml/2006/main">
          <a:endParaRPr lang="fr-FR" sz="1600">
            <a:solidFill>
              <a:schemeClr val="tx1"/>
            </a:solidFill>
            <a:effectLst/>
            <a:latin typeface="Arial"/>
            <a:cs typeface="Arial"/>
          </a:endParaRPr>
        </a:p>
      </cdr:txBody>
    </cdr:sp>
  </cdr:relSizeAnchor>
  <cdr:relSizeAnchor xmlns:cdr="http://schemas.openxmlformats.org/drawingml/2006/chartDrawing">
    <cdr:from>
      <cdr:x>0.89931</cdr:x>
      <cdr:y>0.14932</cdr:y>
    </cdr:from>
    <cdr:to>
      <cdr:x>0.9531</cdr:x>
      <cdr:y>0.22172</cdr:y>
    </cdr:to>
    <cdr:cxnSp macro="">
      <cdr:nvCxnSpPr>
        <cdr:cNvPr id="8" name="Connecteur droit avec flèche 7">
          <a:extLst xmlns:a="http://schemas.openxmlformats.org/drawingml/2006/main">
            <a:ext uri="{FF2B5EF4-FFF2-40B4-BE49-F238E27FC236}">
              <a16:creationId xmlns:a16="http://schemas.microsoft.com/office/drawing/2014/main" xmlns="" id="{AD53D93E-7155-0540-AB5C-7F7799E2D82B}"/>
            </a:ext>
          </a:extLst>
        </cdr:cNvPr>
        <cdr:cNvCxnSpPr/>
      </cdr:nvCxnSpPr>
      <cdr:spPr>
        <a:xfrm xmlns:a="http://schemas.openxmlformats.org/drawingml/2006/main">
          <a:off x="8280381" y="838207"/>
          <a:ext cx="495319" cy="406393"/>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0.86483</cdr:x>
      <cdr:y>0.4276</cdr:y>
    </cdr:from>
    <cdr:to>
      <cdr:x>0.89104</cdr:x>
      <cdr:y>0.5362</cdr:y>
    </cdr:to>
    <cdr:cxnSp macro="">
      <cdr:nvCxnSpPr>
        <cdr:cNvPr id="9" name="Connecteur droit avec flèche 7">
          <a:extLst xmlns:a="http://schemas.openxmlformats.org/drawingml/2006/main">
            <a:ext uri="{FF2B5EF4-FFF2-40B4-BE49-F238E27FC236}">
              <a16:creationId xmlns:a16="http://schemas.microsoft.com/office/drawing/2014/main" xmlns="" id="{21551BBB-76FB-3346-9162-0F99D5967D86}"/>
            </a:ext>
          </a:extLst>
        </cdr:cNvPr>
        <cdr:cNvCxnSpPr/>
      </cdr:nvCxnSpPr>
      <cdr:spPr>
        <a:xfrm xmlns:a="http://schemas.openxmlformats.org/drawingml/2006/main" flipV="1">
          <a:off x="7962910" y="2400294"/>
          <a:ext cx="241328" cy="609615"/>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0.7324</cdr:x>
      <cdr:y>0.2647</cdr:y>
    </cdr:from>
    <cdr:to>
      <cdr:x>0.87862</cdr:x>
      <cdr:y>0.33484</cdr:y>
    </cdr:to>
    <cdr:cxnSp macro="">
      <cdr:nvCxnSpPr>
        <cdr:cNvPr id="11" name="Connecteur droit avec flèche 7">
          <a:extLst xmlns:a="http://schemas.openxmlformats.org/drawingml/2006/main">
            <a:ext uri="{FF2B5EF4-FFF2-40B4-BE49-F238E27FC236}">
              <a16:creationId xmlns:a16="http://schemas.microsoft.com/office/drawing/2014/main" xmlns="" id="{F244F6E9-D286-1146-BF81-E4F2223A28AC}"/>
            </a:ext>
          </a:extLst>
        </cdr:cNvPr>
        <cdr:cNvCxnSpPr/>
      </cdr:nvCxnSpPr>
      <cdr:spPr>
        <a:xfrm xmlns:a="http://schemas.openxmlformats.org/drawingml/2006/main">
          <a:off x="6743617" y="1485895"/>
          <a:ext cx="1346283" cy="393705"/>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7.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c:userShapes xmlns:c="http://schemas.openxmlformats.org/drawingml/2006/chart">
  <cdr:relSizeAnchor xmlns:cdr="http://schemas.openxmlformats.org/drawingml/2006/chartDrawing">
    <cdr:from>
      <cdr:x>0.45103</cdr:x>
      <cdr:y>0.18326</cdr:y>
    </cdr:from>
    <cdr:to>
      <cdr:x>0.80689</cdr:x>
      <cdr:y>0.28507</cdr:y>
    </cdr:to>
    <cdr:sp macro="" textlink="">
      <cdr:nvSpPr>
        <cdr:cNvPr id="4" name="Rectangle 2"/>
        <cdr:cNvSpPr/>
      </cdr:nvSpPr>
      <cdr:spPr>
        <a:xfrm xmlns:a="http://schemas.openxmlformats.org/drawingml/2006/main">
          <a:off x="4152900" y="1028700"/>
          <a:ext cx="3276571" cy="5715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1) interest rate adjustment</a:t>
          </a:r>
        </a:p>
        <a:p xmlns:a="http://schemas.openxmlformats.org/drawingml/2006/main">
          <a:r>
            <a:rPr lang="fr-FR" sz="1600" baseline="0">
              <a:solidFill>
                <a:schemeClr val="tx1"/>
              </a:solidFill>
              <a:effectLst/>
              <a:latin typeface="Arial"/>
              <a:cs typeface="Arial"/>
            </a:rPr>
            <a:t>based on linked income-wealth data</a:t>
          </a:r>
        </a:p>
        <a:p xmlns:a="http://schemas.openxmlformats.org/drawingml/2006/main">
          <a:endParaRPr lang="fr-FR" sz="1600">
            <a:solidFill>
              <a:schemeClr val="tx1"/>
            </a:solidFill>
            <a:effectLst/>
            <a:latin typeface="Arial"/>
            <a:cs typeface="Arial"/>
          </a:endParaRPr>
        </a:p>
      </cdr:txBody>
    </cdr:sp>
  </cdr:relSizeAnchor>
  <cdr:relSizeAnchor xmlns:cdr="http://schemas.openxmlformats.org/drawingml/2006/chartDrawing">
    <cdr:from>
      <cdr:x>0.69931</cdr:x>
      <cdr:y>0.08823</cdr:y>
    </cdr:from>
    <cdr:to>
      <cdr:x>1</cdr:x>
      <cdr:y>0.20136</cdr:y>
    </cdr:to>
    <cdr:sp macro="" textlink="">
      <cdr:nvSpPr>
        <cdr:cNvPr id="6" name="Rectangle 1"/>
        <cdr:cNvSpPr/>
      </cdr:nvSpPr>
      <cdr:spPr>
        <a:xfrm xmlns:a="http://schemas.openxmlformats.org/drawingml/2006/main">
          <a:off x="6438901" y="495270"/>
          <a:ext cx="2768599" cy="6350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Benchmark capitalization</a:t>
          </a:r>
        </a:p>
        <a:p xmlns:a="http://schemas.openxmlformats.org/drawingml/2006/main">
          <a:r>
            <a:rPr lang="fr-FR" sz="1600" baseline="0">
              <a:solidFill>
                <a:schemeClr val="tx1"/>
              </a:solidFill>
              <a:effectLst/>
              <a:latin typeface="Arial"/>
              <a:cs typeface="Arial"/>
            </a:rPr>
            <a:t>Saez-Zucman '16</a:t>
          </a:r>
        </a:p>
        <a:p xmlns:a="http://schemas.openxmlformats.org/drawingml/2006/main">
          <a:endParaRPr lang="fr-FR" sz="1600">
            <a:solidFill>
              <a:schemeClr val="tx1"/>
            </a:solidFill>
            <a:effectLst/>
            <a:latin typeface="Arial"/>
            <a:cs typeface="Arial"/>
          </a:endParaRPr>
        </a:p>
      </cdr:txBody>
    </cdr:sp>
  </cdr:relSizeAnchor>
  <cdr:relSizeAnchor xmlns:cdr="http://schemas.openxmlformats.org/drawingml/2006/chartDrawing">
    <cdr:from>
      <cdr:x>0.32552</cdr:x>
      <cdr:y>0.34616</cdr:y>
    </cdr:from>
    <cdr:to>
      <cdr:x>0.62896</cdr:x>
      <cdr:y>0.46833</cdr:y>
    </cdr:to>
    <cdr:sp macro="" textlink="">
      <cdr:nvSpPr>
        <cdr:cNvPr id="7" name="Rectangle 2"/>
        <cdr:cNvSpPr/>
      </cdr:nvSpPr>
      <cdr:spPr>
        <a:xfrm xmlns:a="http://schemas.openxmlformats.org/drawingml/2006/main">
          <a:off x="2997200" y="1943119"/>
          <a:ext cx="2793965" cy="68578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 2) further adjusting</a:t>
          </a:r>
        </a:p>
        <a:p xmlns:a="http://schemas.openxmlformats.org/drawingml/2006/main">
          <a:r>
            <a:rPr lang="fr-FR" sz="1600" baseline="0">
              <a:solidFill>
                <a:schemeClr val="tx1"/>
              </a:solidFill>
              <a:effectLst/>
              <a:latin typeface="Arial"/>
              <a:cs typeface="Arial"/>
            </a:rPr>
            <a:t> S-corp+partnership wealth</a:t>
          </a:r>
        </a:p>
        <a:p xmlns:a="http://schemas.openxmlformats.org/drawingml/2006/main">
          <a:endParaRPr lang="fr-FR" sz="1600">
            <a:solidFill>
              <a:schemeClr val="tx1"/>
            </a:solidFill>
            <a:effectLst/>
            <a:latin typeface="Arial"/>
            <a:cs typeface="Arial"/>
          </a:endParaRPr>
        </a:p>
      </cdr:txBody>
    </cdr:sp>
  </cdr:relSizeAnchor>
  <cdr:relSizeAnchor xmlns:cdr="http://schemas.openxmlformats.org/drawingml/2006/chartDrawing">
    <cdr:from>
      <cdr:x>0.89931</cdr:x>
      <cdr:y>0.14932</cdr:y>
    </cdr:from>
    <cdr:to>
      <cdr:x>0.9531</cdr:x>
      <cdr:y>0.22172</cdr:y>
    </cdr:to>
    <cdr:cxnSp macro="">
      <cdr:nvCxnSpPr>
        <cdr:cNvPr id="8" name="Connecteur droit avec flèche 7">
          <a:extLst xmlns:a="http://schemas.openxmlformats.org/drawingml/2006/main">
            <a:ext uri="{FF2B5EF4-FFF2-40B4-BE49-F238E27FC236}">
              <a16:creationId xmlns:a16="http://schemas.microsoft.com/office/drawing/2014/main" xmlns="" id="{AD53D93E-7155-0540-AB5C-7F7799E2D82B}"/>
            </a:ext>
          </a:extLst>
        </cdr:cNvPr>
        <cdr:cNvCxnSpPr/>
      </cdr:nvCxnSpPr>
      <cdr:spPr>
        <a:xfrm xmlns:a="http://schemas.openxmlformats.org/drawingml/2006/main">
          <a:off x="8280381" y="838207"/>
          <a:ext cx="495319" cy="406393"/>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0.77517</cdr:x>
      <cdr:y>0.27376</cdr:y>
    </cdr:from>
    <cdr:to>
      <cdr:x>0.87862</cdr:x>
      <cdr:y>0.33484</cdr:y>
    </cdr:to>
    <cdr:cxnSp macro="">
      <cdr:nvCxnSpPr>
        <cdr:cNvPr id="11" name="Connecteur droit avec flèche 7">
          <a:extLst xmlns:a="http://schemas.openxmlformats.org/drawingml/2006/main">
            <a:ext uri="{FF2B5EF4-FFF2-40B4-BE49-F238E27FC236}">
              <a16:creationId xmlns:a16="http://schemas.microsoft.com/office/drawing/2014/main" xmlns="" id="{F244F6E9-D286-1146-BF81-E4F2223A28AC}"/>
            </a:ext>
          </a:extLst>
        </cdr:cNvPr>
        <cdr:cNvCxnSpPr/>
      </cdr:nvCxnSpPr>
      <cdr:spPr>
        <a:xfrm xmlns:a="http://schemas.openxmlformats.org/drawingml/2006/main">
          <a:off x="7137400" y="1536700"/>
          <a:ext cx="952494" cy="342891"/>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0.43034</cdr:x>
      <cdr:y>0.45701</cdr:y>
    </cdr:from>
    <cdr:to>
      <cdr:x>0.49241</cdr:x>
      <cdr:y>0.49095</cdr:y>
    </cdr:to>
    <cdr:cxnSp macro="">
      <cdr:nvCxnSpPr>
        <cdr:cNvPr id="15" name="Connecteur droit avec flèche 7">
          <a:extLst xmlns:a="http://schemas.openxmlformats.org/drawingml/2006/main">
            <a:ext uri="{FF2B5EF4-FFF2-40B4-BE49-F238E27FC236}">
              <a16:creationId xmlns:a16="http://schemas.microsoft.com/office/drawing/2014/main" xmlns="" id="{2F2DA3CC-D920-844D-B295-55A9EF9ADFEE}"/>
            </a:ext>
          </a:extLst>
        </cdr:cNvPr>
        <cdr:cNvCxnSpPr/>
      </cdr:nvCxnSpPr>
      <cdr:spPr>
        <a:xfrm xmlns:a="http://schemas.openxmlformats.org/drawingml/2006/main">
          <a:off x="3962400" y="2565400"/>
          <a:ext cx="571500" cy="1905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9.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6286500" cy="8115300"/>
    <xdr:graphicFrame macro="">
      <xdr:nvGraphicFramePr>
        <xdr:cNvPr id="2" name="Chart 1">
          <a:extLst>
            <a:ext uri="{FF2B5EF4-FFF2-40B4-BE49-F238E27FC236}">
              <a16:creationId xmlns:a16="http://schemas.microsoft.com/office/drawing/2014/main" xmlns=""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0.xml><?xml version="1.0" encoding="utf-8"?>
<c:userShapes xmlns:c="http://schemas.openxmlformats.org/drawingml/2006/chart">
  <cdr:relSizeAnchor xmlns:cdr="http://schemas.openxmlformats.org/drawingml/2006/chartDrawing">
    <cdr:from>
      <cdr:x>0.05655</cdr:x>
      <cdr:y>0.92534</cdr:y>
    </cdr:from>
    <cdr:to>
      <cdr:x>1</cdr:x>
      <cdr:y>0.99723</cdr:y>
    </cdr:to>
    <cdr:sp macro="" textlink="">
      <cdr:nvSpPr>
        <cdr:cNvPr id="2" name="Text Box 1"/>
        <cdr:cNvSpPr txBox="1">
          <a:spLocks xmlns:a="http://schemas.openxmlformats.org/drawingml/2006/main" noChangeArrowheads="1"/>
        </cdr:cNvSpPr>
      </cdr:nvSpPr>
      <cdr:spPr bwMode="auto">
        <a:xfrm xmlns:a="http://schemas.openxmlformats.org/drawingml/2006/main">
          <a:off x="520700" y="5194300"/>
          <a:ext cx="8686800" cy="403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200">
              <a:latin typeface="Arial"/>
              <a:ea typeface="+mn-ea"/>
              <a:cs typeface="Arial"/>
            </a:rPr>
            <a:t>This figure depicts the share of total household wealth owned</a:t>
          </a:r>
          <a:r>
            <a:rPr lang="fr-FR" sz="1200" baseline="0">
              <a:latin typeface="Arial"/>
              <a:ea typeface="+mn-ea"/>
              <a:cs typeface="Arial"/>
            </a:rPr>
            <a:t> by the top 0.1% of families (tax units) and bottom 90% from capitalized incomes (Saez and Zucman, 2016) and survey data SCF+Forbes 400. </a:t>
          </a:r>
          <a:endParaRPr lang="en-US" sz="1200" b="0" i="0" u="none" strike="noStrike" baseline="0">
            <a:solidFill>
              <a:srgbClr val="000000"/>
            </a:solidFill>
            <a:latin typeface="Arial"/>
            <a:ea typeface="Arial"/>
            <a:cs typeface="Arial"/>
          </a:endParaRPr>
        </a:p>
      </cdr:txBody>
    </cdr:sp>
  </cdr:relSizeAnchor>
  <cdr:relSizeAnchor xmlns:cdr="http://schemas.openxmlformats.org/drawingml/2006/chartDrawing">
    <cdr:from>
      <cdr:x>0.68275</cdr:x>
      <cdr:y>0.68099</cdr:y>
    </cdr:from>
    <cdr:to>
      <cdr:x>0.98345</cdr:x>
      <cdr:y>0.8009</cdr:y>
    </cdr:to>
    <cdr:sp macro="" textlink="">
      <cdr:nvSpPr>
        <cdr:cNvPr id="3" name="Rectangle 1"/>
        <cdr:cNvSpPr/>
      </cdr:nvSpPr>
      <cdr:spPr>
        <a:xfrm xmlns:a="http://schemas.openxmlformats.org/drawingml/2006/main">
          <a:off x="6286452" y="3822669"/>
          <a:ext cx="2768648" cy="6731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Top 0.1% wealth share</a:t>
          </a:r>
          <a:endParaRPr lang="fr-FR" sz="1800">
            <a:solidFill>
              <a:schemeClr val="tx1"/>
            </a:solidFill>
            <a:effectLst/>
            <a:latin typeface="Arial"/>
            <a:cs typeface="Arial"/>
          </a:endParaRPr>
        </a:p>
      </cdr:txBody>
    </cdr:sp>
  </cdr:relSizeAnchor>
  <cdr:relSizeAnchor xmlns:cdr="http://schemas.openxmlformats.org/drawingml/2006/chartDrawing">
    <cdr:from>
      <cdr:x>0.26207</cdr:x>
      <cdr:y>0.10407</cdr:y>
    </cdr:from>
    <cdr:to>
      <cdr:x>0.55034</cdr:x>
      <cdr:y>0.20136</cdr:y>
    </cdr:to>
    <cdr:sp macro="" textlink="">
      <cdr:nvSpPr>
        <cdr:cNvPr id="6" name="Rectangle 1"/>
        <cdr:cNvSpPr/>
      </cdr:nvSpPr>
      <cdr:spPr>
        <a:xfrm xmlns:a="http://schemas.openxmlformats.org/drawingml/2006/main">
          <a:off x="2413041" y="584170"/>
          <a:ext cx="2654259" cy="5461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Bottom 90% wealth share</a:t>
          </a:r>
          <a:endParaRPr lang="fr-FR" sz="1800">
            <a:solidFill>
              <a:schemeClr val="tx1"/>
            </a:solidFill>
            <a:effectLst/>
            <a:latin typeface="Arial"/>
            <a:cs typeface="Arial"/>
          </a:endParaRPr>
        </a:p>
      </cdr:txBody>
    </cdr:sp>
  </cdr:relSizeAnchor>
  <cdr:relSizeAnchor xmlns:cdr="http://schemas.openxmlformats.org/drawingml/2006/chartDrawing">
    <cdr:from>
      <cdr:x>0.29793</cdr:x>
      <cdr:y>0.22172</cdr:y>
    </cdr:from>
    <cdr:to>
      <cdr:x>0.35586</cdr:x>
      <cdr:y>0.26244</cdr:y>
    </cdr:to>
    <cdr:cxnSp macro="">
      <cdr:nvCxnSpPr>
        <cdr:cNvPr id="8" name="Connecteur droit avec flèche 7">
          <a:extLst xmlns:a="http://schemas.openxmlformats.org/drawingml/2006/main">
            <a:ext uri="{FF2B5EF4-FFF2-40B4-BE49-F238E27FC236}">
              <a16:creationId xmlns:a16="http://schemas.microsoft.com/office/drawing/2014/main" xmlns="" id="{FC0A7057-8671-B54C-BB71-68EF8AC1DEF6}"/>
            </a:ext>
          </a:extLst>
        </cdr:cNvPr>
        <cdr:cNvCxnSpPr/>
      </cdr:nvCxnSpPr>
      <cdr:spPr>
        <a:xfrm xmlns:a="http://schemas.openxmlformats.org/drawingml/2006/main">
          <a:off x="2743181" y="1244607"/>
          <a:ext cx="533390" cy="228577"/>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0.77517</cdr:x>
      <cdr:y>0.62443</cdr:y>
    </cdr:from>
    <cdr:to>
      <cdr:x>0.78758</cdr:x>
      <cdr:y>0.68326</cdr:y>
    </cdr:to>
    <cdr:cxnSp macro="">
      <cdr:nvCxnSpPr>
        <cdr:cNvPr id="9" name="Connecteur droit avec flèche 7">
          <a:extLst xmlns:a="http://schemas.openxmlformats.org/drawingml/2006/main">
            <a:ext uri="{FF2B5EF4-FFF2-40B4-BE49-F238E27FC236}">
              <a16:creationId xmlns:a16="http://schemas.microsoft.com/office/drawing/2014/main" xmlns="" id="{0167AA23-0751-DF4D-B48D-BE815EC58B15}"/>
            </a:ext>
          </a:extLst>
        </cdr:cNvPr>
        <cdr:cNvCxnSpPr/>
      </cdr:nvCxnSpPr>
      <cdr:spPr>
        <a:xfrm xmlns:a="http://schemas.openxmlformats.org/drawingml/2006/main" flipH="1" flipV="1">
          <a:off x="7137400" y="3505200"/>
          <a:ext cx="114246" cy="330224"/>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2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c:userShapes xmlns:c="http://schemas.openxmlformats.org/drawingml/2006/chart">
  <cdr:relSizeAnchor xmlns:cdr="http://schemas.openxmlformats.org/drawingml/2006/chartDrawing">
    <cdr:from>
      <cdr:x>0.68689</cdr:x>
      <cdr:y>0.72171</cdr:y>
    </cdr:from>
    <cdr:to>
      <cdr:x>0.98759</cdr:x>
      <cdr:y>0.84162</cdr:y>
    </cdr:to>
    <cdr:sp macro="" textlink="">
      <cdr:nvSpPr>
        <cdr:cNvPr id="3" name="Rectangle 1"/>
        <cdr:cNvSpPr/>
      </cdr:nvSpPr>
      <cdr:spPr>
        <a:xfrm xmlns:a="http://schemas.openxmlformats.org/drawingml/2006/main">
          <a:off x="6324521" y="4051269"/>
          <a:ext cx="2768695" cy="6731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Top 0.1% wealth share</a:t>
          </a:r>
          <a:endParaRPr lang="fr-FR" sz="1800">
            <a:solidFill>
              <a:schemeClr val="tx1"/>
            </a:solidFill>
            <a:effectLst/>
            <a:latin typeface="Arial"/>
            <a:cs typeface="Arial"/>
          </a:endParaRPr>
        </a:p>
      </cdr:txBody>
    </cdr:sp>
  </cdr:relSizeAnchor>
  <cdr:relSizeAnchor xmlns:cdr="http://schemas.openxmlformats.org/drawingml/2006/chartDrawing">
    <cdr:from>
      <cdr:x>0.53104</cdr:x>
      <cdr:y>0.44344</cdr:y>
    </cdr:from>
    <cdr:to>
      <cdr:x>0.89379</cdr:x>
      <cdr:y>0.55204</cdr:y>
    </cdr:to>
    <cdr:sp macro="" textlink="">
      <cdr:nvSpPr>
        <cdr:cNvPr id="4" name="Rectangle 2"/>
        <cdr:cNvSpPr/>
      </cdr:nvSpPr>
      <cdr:spPr>
        <a:xfrm xmlns:a="http://schemas.openxmlformats.org/drawingml/2006/main">
          <a:off x="4889538" y="2489217"/>
          <a:ext cx="3340021" cy="6096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Top 0.1% SCF+Forbes 400</a:t>
          </a:r>
          <a:endParaRPr lang="fr-FR" sz="1800">
            <a:solidFill>
              <a:schemeClr val="tx1"/>
            </a:solidFill>
            <a:effectLst/>
            <a:latin typeface="Arial"/>
            <a:cs typeface="Arial"/>
          </a:endParaRPr>
        </a:p>
      </cdr:txBody>
    </cdr:sp>
  </cdr:relSizeAnchor>
  <cdr:relSizeAnchor xmlns:cdr="http://schemas.openxmlformats.org/drawingml/2006/chartDrawing">
    <cdr:from>
      <cdr:x>0.16828</cdr:x>
      <cdr:y>0.13801</cdr:y>
    </cdr:from>
    <cdr:to>
      <cdr:x>0.49931</cdr:x>
      <cdr:y>0.2353</cdr:y>
    </cdr:to>
    <cdr:sp macro="" textlink="">
      <cdr:nvSpPr>
        <cdr:cNvPr id="6" name="Rectangle 1"/>
        <cdr:cNvSpPr/>
      </cdr:nvSpPr>
      <cdr:spPr>
        <a:xfrm xmlns:a="http://schemas.openxmlformats.org/drawingml/2006/main">
          <a:off x="1549400" y="774687"/>
          <a:ext cx="3047956" cy="5461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Bottom 90% wealth share</a:t>
          </a:r>
          <a:endParaRPr lang="fr-FR" sz="1800">
            <a:solidFill>
              <a:schemeClr val="tx1"/>
            </a:solidFill>
            <a:effectLst/>
            <a:latin typeface="Arial"/>
            <a:cs typeface="Arial"/>
          </a:endParaRPr>
        </a:p>
      </cdr:txBody>
    </cdr:sp>
  </cdr:relSizeAnchor>
  <cdr:relSizeAnchor xmlns:cdr="http://schemas.openxmlformats.org/drawingml/2006/chartDrawing">
    <cdr:from>
      <cdr:x>0.54207</cdr:x>
      <cdr:y>0.2896</cdr:y>
    </cdr:from>
    <cdr:to>
      <cdr:x>0.7862</cdr:x>
      <cdr:y>0.36652</cdr:y>
    </cdr:to>
    <cdr:sp macro="" textlink="">
      <cdr:nvSpPr>
        <cdr:cNvPr id="7" name="Rectangle 2"/>
        <cdr:cNvSpPr/>
      </cdr:nvSpPr>
      <cdr:spPr>
        <a:xfrm xmlns:a="http://schemas.openxmlformats.org/drawingml/2006/main">
          <a:off x="4991148" y="1625625"/>
          <a:ext cx="2247827" cy="4317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baseline="0">
              <a:solidFill>
                <a:schemeClr val="tx1"/>
              </a:solidFill>
              <a:effectLst/>
              <a:latin typeface="Arial"/>
              <a:cs typeface="Arial"/>
            </a:rPr>
            <a:t>Bottom 90% SCF</a:t>
          </a:r>
          <a:endParaRPr lang="fr-FR" sz="1800">
            <a:solidFill>
              <a:schemeClr val="tx1"/>
            </a:solidFill>
            <a:effectLst/>
            <a:latin typeface="Arial"/>
            <a:cs typeface="Arial"/>
          </a:endParaRPr>
        </a:p>
      </cdr:txBody>
    </cdr:sp>
  </cdr:relSizeAnchor>
  <cdr:relSizeAnchor xmlns:cdr="http://schemas.openxmlformats.org/drawingml/2006/chartDrawing">
    <cdr:from>
      <cdr:x>0.29793</cdr:x>
      <cdr:y>0.22172</cdr:y>
    </cdr:from>
    <cdr:to>
      <cdr:x>0.35586</cdr:x>
      <cdr:y>0.26244</cdr:y>
    </cdr:to>
    <cdr:cxnSp macro="">
      <cdr:nvCxnSpPr>
        <cdr:cNvPr id="8" name="Connecteur droit avec flèche 7">
          <a:extLst xmlns:a="http://schemas.openxmlformats.org/drawingml/2006/main">
            <a:ext uri="{FF2B5EF4-FFF2-40B4-BE49-F238E27FC236}">
              <a16:creationId xmlns:a16="http://schemas.microsoft.com/office/drawing/2014/main" xmlns="" id="{E7EAC33E-CAF7-AF42-A8AF-E355B76D9F3A}"/>
            </a:ext>
          </a:extLst>
        </cdr:cNvPr>
        <cdr:cNvCxnSpPr/>
      </cdr:nvCxnSpPr>
      <cdr:spPr>
        <a:xfrm xmlns:a="http://schemas.openxmlformats.org/drawingml/2006/main">
          <a:off x="2743181" y="1244607"/>
          <a:ext cx="533390" cy="228577"/>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0.77931</cdr:x>
      <cdr:y>0.64932</cdr:y>
    </cdr:from>
    <cdr:to>
      <cdr:x>0.79172</cdr:x>
      <cdr:y>0.70815</cdr:y>
    </cdr:to>
    <cdr:cxnSp macro="">
      <cdr:nvCxnSpPr>
        <cdr:cNvPr id="9" name="Connecteur droit avec flèche 7">
          <a:extLst xmlns:a="http://schemas.openxmlformats.org/drawingml/2006/main">
            <a:ext uri="{FF2B5EF4-FFF2-40B4-BE49-F238E27FC236}">
              <a16:creationId xmlns:a16="http://schemas.microsoft.com/office/drawing/2014/main" xmlns="" id="{69DB9DF4-9404-7944-845D-5D36E448E8A0}"/>
            </a:ext>
          </a:extLst>
        </cdr:cNvPr>
        <cdr:cNvCxnSpPr/>
      </cdr:nvCxnSpPr>
      <cdr:spPr>
        <a:xfrm xmlns:a="http://schemas.openxmlformats.org/drawingml/2006/main" flipH="1" flipV="1">
          <a:off x="7175478" y="3644875"/>
          <a:ext cx="114265" cy="330237"/>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0.69378</cdr:x>
      <cdr:y>0.50453</cdr:y>
    </cdr:from>
    <cdr:to>
      <cdr:x>0.7462</cdr:x>
      <cdr:y>0.56561</cdr:y>
    </cdr:to>
    <cdr:cxnSp macro="">
      <cdr:nvCxnSpPr>
        <cdr:cNvPr id="11" name="Connecteur droit avec flèche 7">
          <a:extLst xmlns:a="http://schemas.openxmlformats.org/drawingml/2006/main">
            <a:ext uri="{FF2B5EF4-FFF2-40B4-BE49-F238E27FC236}">
              <a16:creationId xmlns:a16="http://schemas.microsoft.com/office/drawing/2014/main" xmlns="" id="{E4400B21-89BE-E44F-B710-47F683590200}"/>
            </a:ext>
          </a:extLst>
        </cdr:cNvPr>
        <cdr:cNvCxnSpPr/>
      </cdr:nvCxnSpPr>
      <cdr:spPr>
        <a:xfrm xmlns:a="http://schemas.openxmlformats.org/drawingml/2006/main">
          <a:off x="6388021" y="2832141"/>
          <a:ext cx="482657" cy="342867"/>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0.71034</cdr:x>
      <cdr:y>0.20362</cdr:y>
    </cdr:from>
    <cdr:to>
      <cdr:x>0.76414</cdr:x>
      <cdr:y>0.28054</cdr:y>
    </cdr:to>
    <cdr:cxnSp macro="">
      <cdr:nvCxnSpPr>
        <cdr:cNvPr id="15" name="Connecteur droit avec flèche 7">
          <a:extLst xmlns:a="http://schemas.openxmlformats.org/drawingml/2006/main">
            <a:ext uri="{FF2B5EF4-FFF2-40B4-BE49-F238E27FC236}">
              <a16:creationId xmlns:a16="http://schemas.microsoft.com/office/drawing/2014/main" xmlns="" id="{D1DC37E1-ED8C-2C44-A10B-18F0E6196A9C}"/>
            </a:ext>
          </a:extLst>
        </cdr:cNvPr>
        <cdr:cNvCxnSpPr/>
      </cdr:nvCxnSpPr>
      <cdr:spPr>
        <a:xfrm xmlns:a="http://schemas.openxmlformats.org/drawingml/2006/main" flipV="1">
          <a:off x="6540433" y="1143002"/>
          <a:ext cx="495364" cy="431783"/>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3.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xmlns=""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c:userShapes xmlns:c="http://schemas.openxmlformats.org/drawingml/2006/chart">
  <cdr:relSizeAnchor xmlns:cdr="http://schemas.openxmlformats.org/drawingml/2006/chartDrawing">
    <cdr:from>
      <cdr:x>0.0397</cdr:x>
      <cdr:y>0.89107</cdr:y>
    </cdr:from>
    <cdr:to>
      <cdr:x>1</cdr:x>
      <cdr:y>0.96296</cdr:y>
    </cdr:to>
    <cdr:sp macro="" textlink="">
      <cdr:nvSpPr>
        <cdr:cNvPr id="2" name="Text Box 1"/>
        <cdr:cNvSpPr txBox="1">
          <a:spLocks xmlns:a="http://schemas.openxmlformats.org/drawingml/2006/main" noChangeArrowheads="1"/>
        </cdr:cNvSpPr>
      </cdr:nvSpPr>
      <cdr:spPr bwMode="auto">
        <a:xfrm xmlns:a="http://schemas.openxmlformats.org/drawingml/2006/main">
          <a:off x="340328" y="5194308"/>
          <a:ext cx="8232172" cy="4190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en-US" sz="1200" b="0" i="0" baseline="0">
              <a:effectLst/>
              <a:latin typeface="Arial"/>
              <a:ea typeface="+mn-ea"/>
              <a:cs typeface="Arial"/>
            </a:rPr>
            <a:t>The figure shows how the interest rate varies across the distribution of wealth using matched estate and prior year income tax data for 1997 to 2012 decedents as well as in SCF data. The Moody AAA overestimates interest returns at the top</a:t>
          </a:r>
          <a:endParaRPr lang="en-US" sz="1200">
            <a:effectLst/>
            <a:latin typeface="Arial"/>
            <a:cs typeface="Arial"/>
          </a:endParaRPr>
        </a:p>
        <a:p xmlns:a="http://schemas.openxmlformats.org/drawingml/2006/main">
          <a:pPr algn="l" rtl="0">
            <a:defRPr sz="1000"/>
          </a:pPr>
          <a:endParaRPr lang="en-US" sz="1200" b="0" i="0" u="none" strike="noStrike" baseline="0">
            <a:solidFill>
              <a:srgbClr val="000000"/>
            </a:solidFill>
            <a:latin typeface="Arial"/>
            <a:ea typeface="Arial"/>
            <a:cs typeface="Arial"/>
          </a:endParaRPr>
        </a:p>
      </cdr:txBody>
    </cdr:sp>
  </cdr:relSizeAnchor>
</c:userShapes>
</file>

<file path=xl/drawings/drawing45.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xmlns=""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6.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xmlns=""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7.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xmlns=""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8.xml><?xml version="1.0" encoding="utf-8"?>
<xdr:wsDr xmlns:xdr="http://schemas.openxmlformats.org/drawingml/2006/spreadsheetDrawing" xmlns:a="http://schemas.openxmlformats.org/drawingml/2006/main">
  <xdr:absoluteAnchor>
    <xdr:pos x="0" y="0"/>
    <xdr:ext cx="8572500" cy="5829300"/>
    <xdr:graphicFrame macro="">
      <xdr:nvGraphicFramePr>
        <xdr:cNvPr id="2" name="Graphique 1">
          <a:extLst>
            <a:ext uri="{FF2B5EF4-FFF2-40B4-BE49-F238E27FC236}">
              <a16:creationId xmlns:a16="http://schemas.microsoft.com/office/drawing/2014/main" xmlns=""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9.xml><?xml version="1.0" encoding="utf-8"?>
<xdr:wsDr xmlns:xdr="http://schemas.openxmlformats.org/drawingml/2006/spreadsheetDrawing" xmlns:a="http://schemas.openxmlformats.org/drawingml/2006/main">
  <xdr:absoluteAnchor>
    <xdr:pos x="0" y="0"/>
    <xdr:ext cx="8572500" cy="5829300"/>
    <xdr:graphicFrame macro="">
      <xdr:nvGraphicFramePr>
        <xdr:cNvPr id="2" name="Graphique 1">
          <a:extLst>
            <a:ext uri="{FF2B5EF4-FFF2-40B4-BE49-F238E27FC236}">
              <a16:creationId xmlns:a16="http://schemas.microsoft.com/office/drawing/2014/main" xmlns=""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0.74759</cdr:x>
      <cdr:y>0.55883</cdr:y>
    </cdr:from>
    <cdr:to>
      <cdr:x>0.9931</cdr:x>
      <cdr:y>0.6629</cdr:y>
    </cdr:to>
    <cdr:sp macro="" textlink="">
      <cdr:nvSpPr>
        <cdr:cNvPr id="3" name="Rectangle 1"/>
        <cdr:cNvSpPr/>
      </cdr:nvSpPr>
      <cdr:spPr>
        <a:xfrm xmlns:a="http://schemas.openxmlformats.org/drawingml/2006/main">
          <a:off x="6883400" y="3136936"/>
          <a:ext cx="2260568" cy="584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Estate multiplier</a:t>
          </a:r>
        </a:p>
        <a:p xmlns:a="http://schemas.openxmlformats.org/drawingml/2006/main">
          <a:r>
            <a:rPr lang="fr-FR" sz="1600" baseline="0">
              <a:solidFill>
                <a:schemeClr val="tx1"/>
              </a:solidFill>
              <a:effectLst/>
              <a:latin typeface="Arial"/>
              <a:cs typeface="Arial"/>
            </a:rPr>
            <a:t>(adjusted for mortality)</a:t>
          </a:r>
          <a:endParaRPr lang="fr-FR" sz="1600">
            <a:solidFill>
              <a:schemeClr val="tx1"/>
            </a:solidFill>
            <a:effectLst/>
            <a:latin typeface="Arial"/>
            <a:cs typeface="Arial"/>
          </a:endParaRPr>
        </a:p>
      </cdr:txBody>
    </cdr:sp>
  </cdr:relSizeAnchor>
  <cdr:relSizeAnchor xmlns:cdr="http://schemas.openxmlformats.org/drawingml/2006/chartDrawing">
    <cdr:from>
      <cdr:x>0.56827</cdr:x>
      <cdr:y>0.30091</cdr:y>
    </cdr:from>
    <cdr:to>
      <cdr:x>0.87586</cdr:x>
      <cdr:y>0.39367</cdr:y>
    </cdr:to>
    <cdr:sp macro="" textlink="">
      <cdr:nvSpPr>
        <cdr:cNvPr id="4" name="Rectangle 2"/>
        <cdr:cNvSpPr/>
      </cdr:nvSpPr>
      <cdr:spPr>
        <a:xfrm xmlns:a="http://schemas.openxmlformats.org/drawingml/2006/main">
          <a:off x="5232375" y="1689113"/>
          <a:ext cx="2832135" cy="5206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SCF+Forbes 400</a:t>
          </a:r>
          <a:endParaRPr lang="fr-FR" sz="1600">
            <a:solidFill>
              <a:schemeClr val="tx1"/>
            </a:solidFill>
            <a:effectLst/>
            <a:latin typeface="Arial"/>
            <a:cs typeface="Arial"/>
          </a:endParaRPr>
        </a:p>
      </cdr:txBody>
    </cdr:sp>
  </cdr:relSizeAnchor>
  <cdr:relSizeAnchor xmlns:cdr="http://schemas.openxmlformats.org/drawingml/2006/chartDrawing">
    <cdr:from>
      <cdr:x>0.70069</cdr:x>
      <cdr:y>0.08823</cdr:y>
    </cdr:from>
    <cdr:to>
      <cdr:x>1</cdr:x>
      <cdr:y>0.16968</cdr:y>
    </cdr:to>
    <cdr:sp macro="" textlink="">
      <cdr:nvSpPr>
        <cdr:cNvPr id="6" name="Rectangle 1"/>
        <cdr:cNvSpPr/>
      </cdr:nvSpPr>
      <cdr:spPr>
        <a:xfrm xmlns:a="http://schemas.openxmlformats.org/drawingml/2006/main">
          <a:off x="6451601" y="495270"/>
          <a:ext cx="2755899" cy="4572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Benchmark capitalization</a:t>
          </a:r>
          <a:endParaRPr lang="fr-FR" sz="1600">
            <a:solidFill>
              <a:schemeClr val="tx1"/>
            </a:solidFill>
            <a:effectLst/>
            <a:latin typeface="Arial"/>
            <a:cs typeface="Arial"/>
          </a:endParaRPr>
        </a:p>
      </cdr:txBody>
    </cdr:sp>
  </cdr:relSizeAnchor>
  <cdr:relSizeAnchor xmlns:cdr="http://schemas.openxmlformats.org/drawingml/2006/chartDrawing">
    <cdr:from>
      <cdr:x>0.44828</cdr:x>
      <cdr:y>0.43213</cdr:y>
    </cdr:from>
    <cdr:to>
      <cdr:x>0.69241</cdr:x>
      <cdr:y>0.50905</cdr:y>
    </cdr:to>
    <cdr:sp macro="" textlink="">
      <cdr:nvSpPr>
        <cdr:cNvPr id="7" name="Rectangle 2"/>
        <cdr:cNvSpPr/>
      </cdr:nvSpPr>
      <cdr:spPr>
        <a:xfrm xmlns:a="http://schemas.openxmlformats.org/drawingml/2006/main">
          <a:off x="4127548" y="2425725"/>
          <a:ext cx="2247827" cy="4317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Modified capitalization</a:t>
          </a:r>
          <a:endParaRPr lang="fr-FR" sz="1600">
            <a:solidFill>
              <a:schemeClr val="tx1"/>
            </a:solidFill>
            <a:effectLst/>
            <a:latin typeface="Arial"/>
            <a:cs typeface="Arial"/>
          </a:endParaRPr>
        </a:p>
      </cdr:txBody>
    </cdr:sp>
  </cdr:relSizeAnchor>
  <cdr:relSizeAnchor xmlns:cdr="http://schemas.openxmlformats.org/drawingml/2006/chartDrawing">
    <cdr:from>
      <cdr:x>0.87586</cdr:x>
      <cdr:y>0.14706</cdr:y>
    </cdr:from>
    <cdr:to>
      <cdr:x>0.93793</cdr:x>
      <cdr:y>0.19457</cdr:y>
    </cdr:to>
    <cdr:cxnSp macro="">
      <cdr:nvCxnSpPr>
        <cdr:cNvPr id="8" name="Connecteur droit avec flèche 7">
          <a:extLst xmlns:a="http://schemas.openxmlformats.org/drawingml/2006/main">
            <a:ext uri="{FF2B5EF4-FFF2-40B4-BE49-F238E27FC236}">
              <a16:creationId xmlns:a16="http://schemas.microsoft.com/office/drawing/2014/main" xmlns="" id="{AD53D93E-7155-0540-AB5C-7F7799E2D82B}"/>
            </a:ext>
          </a:extLst>
        </cdr:cNvPr>
        <cdr:cNvCxnSpPr/>
      </cdr:nvCxnSpPr>
      <cdr:spPr>
        <a:xfrm xmlns:a="http://schemas.openxmlformats.org/drawingml/2006/main">
          <a:off x="8064481" y="825507"/>
          <a:ext cx="571519" cy="266693"/>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0.86207</cdr:x>
      <cdr:y>0.45475</cdr:y>
    </cdr:from>
    <cdr:to>
      <cdr:x>0.88828</cdr:x>
      <cdr:y>0.56335</cdr:y>
    </cdr:to>
    <cdr:cxnSp macro="">
      <cdr:nvCxnSpPr>
        <cdr:cNvPr id="9" name="Connecteur droit avec flèche 7">
          <a:extLst xmlns:a="http://schemas.openxmlformats.org/drawingml/2006/main">
            <a:ext uri="{FF2B5EF4-FFF2-40B4-BE49-F238E27FC236}">
              <a16:creationId xmlns:a16="http://schemas.microsoft.com/office/drawing/2014/main" xmlns="" id="{21551BBB-76FB-3346-9162-0F99D5967D86}"/>
            </a:ext>
          </a:extLst>
        </cdr:cNvPr>
        <cdr:cNvCxnSpPr/>
      </cdr:nvCxnSpPr>
      <cdr:spPr>
        <a:xfrm xmlns:a="http://schemas.openxmlformats.org/drawingml/2006/main" flipV="1">
          <a:off x="7937510" y="2552700"/>
          <a:ext cx="241290" cy="60961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0.70206</cdr:x>
      <cdr:y>0.36199</cdr:y>
    </cdr:from>
    <cdr:to>
      <cdr:x>0.77931</cdr:x>
      <cdr:y>0.41628</cdr:y>
    </cdr:to>
    <cdr:cxnSp macro="">
      <cdr:nvCxnSpPr>
        <cdr:cNvPr id="11" name="Connecteur droit avec flèche 7">
          <a:extLst xmlns:a="http://schemas.openxmlformats.org/drawingml/2006/main">
            <a:ext uri="{FF2B5EF4-FFF2-40B4-BE49-F238E27FC236}">
              <a16:creationId xmlns:a16="http://schemas.microsoft.com/office/drawing/2014/main" xmlns="" id="{F244F6E9-D286-1146-BF81-E4F2223A28AC}"/>
            </a:ext>
          </a:extLst>
        </cdr:cNvPr>
        <cdr:cNvCxnSpPr/>
      </cdr:nvCxnSpPr>
      <cdr:spPr>
        <a:xfrm xmlns:a="http://schemas.openxmlformats.org/drawingml/2006/main">
          <a:off x="6464246" y="2032022"/>
          <a:ext cx="711279" cy="304752"/>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0.63862</cdr:x>
      <cdr:y>0.48643</cdr:y>
    </cdr:from>
    <cdr:to>
      <cdr:x>0.68</cdr:x>
      <cdr:y>0.54751</cdr:y>
    </cdr:to>
    <cdr:cxnSp macro="">
      <cdr:nvCxnSpPr>
        <cdr:cNvPr id="15" name="Connecteur droit avec flèche 7">
          <a:extLst xmlns:a="http://schemas.openxmlformats.org/drawingml/2006/main">
            <a:ext uri="{FF2B5EF4-FFF2-40B4-BE49-F238E27FC236}">
              <a16:creationId xmlns:a16="http://schemas.microsoft.com/office/drawing/2014/main" xmlns="" id="{2F2DA3CC-D920-844D-B295-55A9EF9ADFEE}"/>
            </a:ext>
          </a:extLst>
        </cdr:cNvPr>
        <cdr:cNvCxnSpPr/>
      </cdr:nvCxnSpPr>
      <cdr:spPr>
        <a:xfrm xmlns:a="http://schemas.openxmlformats.org/drawingml/2006/main">
          <a:off x="5880094" y="2730526"/>
          <a:ext cx="381006" cy="342874"/>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50.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xmlns=""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2.xml><?xml version="1.0" encoding="utf-8"?>
<c:userShapes xmlns:c="http://schemas.openxmlformats.org/drawingml/2006/chart">
  <cdr:relSizeAnchor xmlns:cdr="http://schemas.openxmlformats.org/drawingml/2006/chartDrawing">
    <cdr:from>
      <cdr:x>0.77103</cdr:x>
      <cdr:y>0.58145</cdr:y>
    </cdr:from>
    <cdr:to>
      <cdr:x>0.99448</cdr:x>
      <cdr:y>0.68552</cdr:y>
    </cdr:to>
    <cdr:sp macro="" textlink="">
      <cdr:nvSpPr>
        <cdr:cNvPr id="3" name="Rectangle 1"/>
        <cdr:cNvSpPr/>
      </cdr:nvSpPr>
      <cdr:spPr>
        <a:xfrm xmlns:a="http://schemas.openxmlformats.org/drawingml/2006/main">
          <a:off x="7099259" y="3263911"/>
          <a:ext cx="2057416" cy="584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2. Noise smoothing</a:t>
          </a:r>
          <a:endParaRPr lang="fr-FR" sz="1600">
            <a:solidFill>
              <a:schemeClr val="tx1"/>
            </a:solidFill>
            <a:effectLst/>
            <a:latin typeface="Arial"/>
            <a:cs typeface="Arial"/>
          </a:endParaRPr>
        </a:p>
      </cdr:txBody>
    </cdr:sp>
  </cdr:relSizeAnchor>
  <cdr:relSizeAnchor xmlns:cdr="http://schemas.openxmlformats.org/drawingml/2006/chartDrawing">
    <cdr:from>
      <cdr:x>0.48138</cdr:x>
      <cdr:y>0.08597</cdr:y>
    </cdr:from>
    <cdr:to>
      <cdr:x>0.92</cdr:x>
      <cdr:y>0.17647</cdr:y>
    </cdr:to>
    <cdr:sp macro="" textlink="">
      <cdr:nvSpPr>
        <cdr:cNvPr id="6" name="Rectangle 1"/>
        <cdr:cNvSpPr/>
      </cdr:nvSpPr>
      <cdr:spPr>
        <a:xfrm xmlns:a="http://schemas.openxmlformats.org/drawingml/2006/main">
          <a:off x="4432301" y="482570"/>
          <a:ext cx="4038600" cy="5080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4. From individuals to family tax units </a:t>
          </a:r>
          <a:endParaRPr lang="fr-FR" sz="1600">
            <a:solidFill>
              <a:schemeClr val="tx1"/>
            </a:solidFill>
            <a:effectLst/>
            <a:latin typeface="Arial"/>
            <a:cs typeface="Arial"/>
          </a:endParaRPr>
        </a:p>
      </cdr:txBody>
    </cdr:sp>
  </cdr:relSizeAnchor>
  <cdr:relSizeAnchor xmlns:cdr="http://schemas.openxmlformats.org/drawingml/2006/chartDrawing">
    <cdr:from>
      <cdr:x>0.29104</cdr:x>
      <cdr:y>0.21267</cdr:y>
    </cdr:from>
    <cdr:to>
      <cdr:x>0.64276</cdr:x>
      <cdr:y>0.32127</cdr:y>
    </cdr:to>
    <cdr:sp macro="" textlink="">
      <cdr:nvSpPr>
        <cdr:cNvPr id="7" name="Rectangle 2"/>
        <cdr:cNvSpPr/>
      </cdr:nvSpPr>
      <cdr:spPr>
        <a:xfrm xmlns:a="http://schemas.openxmlformats.org/drawingml/2006/main">
          <a:off x="2679749" y="1193825"/>
          <a:ext cx="3238451" cy="6095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3. Using Chetty et al. (2016) mortality differential</a:t>
          </a:r>
          <a:endParaRPr lang="fr-FR" sz="1600">
            <a:solidFill>
              <a:schemeClr val="tx1"/>
            </a:solidFill>
            <a:effectLst/>
            <a:latin typeface="Arial"/>
            <a:cs typeface="Arial"/>
          </a:endParaRPr>
        </a:p>
      </cdr:txBody>
    </cdr:sp>
  </cdr:relSizeAnchor>
  <cdr:relSizeAnchor xmlns:cdr="http://schemas.openxmlformats.org/drawingml/2006/chartDrawing">
    <cdr:from>
      <cdr:x>0.74896</cdr:x>
      <cdr:y>0.14254</cdr:y>
    </cdr:from>
    <cdr:to>
      <cdr:x>0.85655</cdr:x>
      <cdr:y>0.18552</cdr:y>
    </cdr:to>
    <cdr:cxnSp macro="">
      <cdr:nvCxnSpPr>
        <cdr:cNvPr id="8" name="Connecteur droit avec flèche 7">
          <a:extLst xmlns:a="http://schemas.openxmlformats.org/drawingml/2006/main">
            <a:ext uri="{FF2B5EF4-FFF2-40B4-BE49-F238E27FC236}">
              <a16:creationId xmlns:a16="http://schemas.microsoft.com/office/drawing/2014/main" xmlns="" id="{69F11720-7383-3C4C-9B5C-7206B0EC0AFE}"/>
            </a:ext>
          </a:extLst>
        </cdr:cNvPr>
        <cdr:cNvCxnSpPr/>
      </cdr:nvCxnSpPr>
      <cdr:spPr>
        <a:xfrm xmlns:a="http://schemas.openxmlformats.org/drawingml/2006/main">
          <a:off x="6896081" y="800107"/>
          <a:ext cx="990619" cy="241293"/>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0.85655</cdr:x>
      <cdr:y>0.42986</cdr:y>
    </cdr:from>
    <cdr:to>
      <cdr:x>0.86345</cdr:x>
      <cdr:y>0.57466</cdr:y>
    </cdr:to>
    <cdr:cxnSp macro="">
      <cdr:nvCxnSpPr>
        <cdr:cNvPr id="9" name="Connecteur droit avec flèche 7">
          <a:extLst xmlns:a="http://schemas.openxmlformats.org/drawingml/2006/main">
            <a:ext uri="{FF2B5EF4-FFF2-40B4-BE49-F238E27FC236}">
              <a16:creationId xmlns:a16="http://schemas.microsoft.com/office/drawing/2014/main" xmlns="" id="{7DE4DDAA-B31A-2C48-9F56-372CB550A930}"/>
            </a:ext>
          </a:extLst>
        </cdr:cNvPr>
        <cdr:cNvCxnSpPr/>
      </cdr:nvCxnSpPr>
      <cdr:spPr>
        <a:xfrm xmlns:a="http://schemas.openxmlformats.org/drawingml/2006/main" flipV="1">
          <a:off x="7886684" y="2413000"/>
          <a:ext cx="63516" cy="812796"/>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0.60828</cdr:x>
      <cdr:y>0.52036</cdr:y>
    </cdr:from>
    <cdr:to>
      <cdr:x>0.70897</cdr:x>
      <cdr:y>0.54977</cdr:y>
    </cdr:to>
    <cdr:cxnSp macro="">
      <cdr:nvCxnSpPr>
        <cdr:cNvPr id="11" name="Connecteur droit avec flèche 7">
          <a:extLst xmlns:a="http://schemas.openxmlformats.org/drawingml/2006/main">
            <a:ext uri="{FF2B5EF4-FFF2-40B4-BE49-F238E27FC236}">
              <a16:creationId xmlns:a16="http://schemas.microsoft.com/office/drawing/2014/main" xmlns="" id="{0C56FCCA-4C4E-FB43-8EFB-52845709D6F9}"/>
            </a:ext>
          </a:extLst>
        </cdr:cNvPr>
        <cdr:cNvCxnSpPr/>
      </cdr:nvCxnSpPr>
      <cdr:spPr>
        <a:xfrm xmlns:a="http://schemas.openxmlformats.org/drawingml/2006/main" flipV="1">
          <a:off x="5600700" y="2921000"/>
          <a:ext cx="927100" cy="1651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0.57103</cdr:x>
      <cdr:y>0.27376</cdr:y>
    </cdr:from>
    <cdr:to>
      <cdr:x>0.65517</cdr:x>
      <cdr:y>0.31222</cdr:y>
    </cdr:to>
    <cdr:cxnSp macro="">
      <cdr:nvCxnSpPr>
        <cdr:cNvPr id="15" name="Connecteur droit avec flèche 7">
          <a:extLst xmlns:a="http://schemas.openxmlformats.org/drawingml/2006/main">
            <a:ext uri="{FF2B5EF4-FFF2-40B4-BE49-F238E27FC236}">
              <a16:creationId xmlns:a16="http://schemas.microsoft.com/office/drawing/2014/main" xmlns="" id="{EA5DFC90-56B6-C44A-9909-F7745764697A}"/>
            </a:ext>
          </a:extLst>
        </cdr:cNvPr>
        <cdr:cNvCxnSpPr/>
      </cdr:nvCxnSpPr>
      <cdr:spPr>
        <a:xfrm xmlns:a="http://schemas.openxmlformats.org/drawingml/2006/main">
          <a:off x="5257800" y="1536700"/>
          <a:ext cx="774678" cy="215901"/>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0.51448</cdr:x>
      <cdr:y>0.54751</cdr:y>
    </cdr:from>
    <cdr:to>
      <cdr:x>0.74759</cdr:x>
      <cdr:y>0.74208</cdr:y>
    </cdr:to>
    <cdr:sp macro="" textlink="">
      <cdr:nvSpPr>
        <cdr:cNvPr id="10" name="Rectangle 9"/>
        <cdr:cNvSpPr/>
      </cdr:nvSpPr>
      <cdr:spPr>
        <a:xfrm xmlns:a="http://schemas.openxmlformats.org/drawingml/2006/main">
          <a:off x="4737100" y="3073400"/>
          <a:ext cx="2146300" cy="10922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1. Kopczuk and Saez (2004) raw series and update </a:t>
          </a:r>
          <a:endParaRPr lang="fr-FR" sz="1600">
            <a:solidFill>
              <a:schemeClr val="tx1"/>
            </a:solidFill>
            <a:effectLst/>
            <a:latin typeface="Arial"/>
            <a:cs typeface="Arial"/>
          </a:endParaRPr>
        </a:p>
      </cdr:txBody>
    </cdr:sp>
  </cdr:relSizeAnchor>
</c:userShapes>
</file>

<file path=xl/drawings/drawing53.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4.xml><?xml version="1.0" encoding="utf-8"?>
<c:userShapes xmlns:c="http://schemas.openxmlformats.org/drawingml/2006/chart">
  <cdr:relSizeAnchor xmlns:cdr="http://schemas.openxmlformats.org/drawingml/2006/chartDrawing">
    <cdr:from>
      <cdr:x>0.84388</cdr:x>
      <cdr:y>0.03268</cdr:y>
    </cdr:from>
    <cdr:to>
      <cdr:x>1</cdr:x>
      <cdr:y>0.20479</cdr:y>
    </cdr:to>
    <cdr:sp macro="" textlink="">
      <cdr:nvSpPr>
        <cdr:cNvPr id="2" name="Rectangle 1"/>
        <cdr:cNvSpPr/>
      </cdr:nvSpPr>
      <cdr:spPr>
        <a:xfrm xmlns:a="http://schemas.openxmlformats.org/drawingml/2006/main">
          <a:off x="7619983" y="190501"/>
          <a:ext cx="1409717" cy="10032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chemeClr val="tx1"/>
              </a:solidFill>
              <a:effectLst/>
              <a:latin typeface="Palatino"/>
              <a:cs typeface="Palatino"/>
            </a:rPr>
            <a:t>with Sanders</a:t>
          </a:r>
        </a:p>
        <a:p xmlns:a="http://schemas.openxmlformats.org/drawingml/2006/main">
          <a:r>
            <a:rPr lang="fr-FR" sz="1600">
              <a:solidFill>
                <a:schemeClr val="tx1"/>
              </a:solidFill>
              <a:effectLst/>
              <a:latin typeface="Palatino"/>
              <a:cs typeface="Palatino"/>
            </a:rPr>
            <a:t>wealth tax</a:t>
          </a:r>
        </a:p>
        <a:p xmlns:a="http://schemas.openxmlformats.org/drawingml/2006/main">
          <a:r>
            <a:rPr lang="fr-FR" sz="1600">
              <a:solidFill>
                <a:schemeClr val="tx1"/>
              </a:solidFill>
              <a:effectLst/>
              <a:latin typeface="Palatino"/>
              <a:cs typeface="Palatino"/>
            </a:rPr>
            <a:t>(5% above $1bn, up to 8% above $10bn</a:t>
          </a:r>
        </a:p>
      </cdr:txBody>
    </cdr:sp>
  </cdr:relSizeAnchor>
  <cdr:relSizeAnchor xmlns:cdr="http://schemas.openxmlformats.org/drawingml/2006/chartDrawing">
    <cdr:from>
      <cdr:x>0.83404</cdr:x>
      <cdr:y>0.51198</cdr:y>
    </cdr:from>
    <cdr:to>
      <cdr:x>1</cdr:x>
      <cdr:y>0.60131</cdr:y>
    </cdr:to>
    <cdr:sp macro="" textlink="">
      <cdr:nvSpPr>
        <cdr:cNvPr id="3" name="Rectangle 2"/>
        <cdr:cNvSpPr/>
      </cdr:nvSpPr>
      <cdr:spPr>
        <a:xfrm xmlns:a="http://schemas.openxmlformats.org/drawingml/2006/main">
          <a:off x="7531100" y="2984500"/>
          <a:ext cx="1498600" cy="5207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Palatino"/>
              <a:cs typeface="Palatino"/>
            </a:rPr>
            <a:t>2018 tax rates</a:t>
          </a:r>
        </a:p>
      </cdr:txBody>
    </cdr:sp>
  </cdr:relSizeAnchor>
  <cdr:relSizeAnchor xmlns:cdr="http://schemas.openxmlformats.org/drawingml/2006/chartDrawing">
    <cdr:from>
      <cdr:x>0.84107</cdr:x>
      <cdr:y>0.29846</cdr:y>
    </cdr:from>
    <cdr:to>
      <cdr:x>1</cdr:x>
      <cdr:y>0.47058</cdr:y>
    </cdr:to>
    <cdr:sp macro="" textlink="">
      <cdr:nvSpPr>
        <cdr:cNvPr id="4" name="Rectangle 1"/>
        <cdr:cNvSpPr/>
      </cdr:nvSpPr>
      <cdr:spPr>
        <a:xfrm xmlns:a="http://schemas.openxmlformats.org/drawingml/2006/main">
          <a:off x="7594610" y="1739838"/>
          <a:ext cx="1435090" cy="100333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chemeClr val="tx1"/>
              </a:solidFill>
              <a:effectLst/>
              <a:latin typeface="Palatino"/>
              <a:cs typeface="Palatino"/>
            </a:rPr>
            <a:t>with Warren</a:t>
          </a:r>
        </a:p>
        <a:p xmlns:a="http://schemas.openxmlformats.org/drawingml/2006/main">
          <a:r>
            <a:rPr lang="fr-FR" sz="1600">
              <a:solidFill>
                <a:schemeClr val="tx1"/>
              </a:solidFill>
              <a:effectLst/>
              <a:latin typeface="Palatino"/>
              <a:cs typeface="Palatino"/>
            </a:rPr>
            <a:t>wealth tax</a:t>
          </a:r>
        </a:p>
        <a:p xmlns:a="http://schemas.openxmlformats.org/drawingml/2006/main">
          <a:r>
            <a:rPr lang="fr-FR" sz="1600">
              <a:solidFill>
                <a:schemeClr val="tx1"/>
              </a:solidFill>
              <a:effectLst/>
              <a:latin typeface="Palatino"/>
              <a:cs typeface="Palatino"/>
            </a:rPr>
            <a:t>(3% above $1bn)</a:t>
          </a:r>
        </a:p>
      </cdr:txBody>
    </cdr:sp>
  </cdr:relSizeAnchor>
</c:userShapes>
</file>

<file path=xl/drawings/drawing55.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3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6.xml><?xml version="1.0" encoding="utf-8"?>
<c:userShapes xmlns:c="http://schemas.openxmlformats.org/drawingml/2006/chart">
  <cdr:relSizeAnchor xmlns:cdr="http://schemas.openxmlformats.org/drawingml/2006/chartDrawing">
    <cdr:from>
      <cdr:x>0.82254</cdr:x>
      <cdr:y>0.42471</cdr:y>
    </cdr:from>
    <cdr:to>
      <cdr:x>1</cdr:x>
      <cdr:y>0.53377</cdr:y>
    </cdr:to>
    <cdr:sp macro="" textlink="">
      <cdr:nvSpPr>
        <cdr:cNvPr id="3" name="Rectangle 2"/>
        <cdr:cNvSpPr/>
      </cdr:nvSpPr>
      <cdr:spPr>
        <a:xfrm xmlns:a="http://schemas.openxmlformats.org/drawingml/2006/main">
          <a:off x="7416800" y="2475757"/>
          <a:ext cx="1600200" cy="63574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tx1"/>
              </a:solidFill>
              <a:effectLst/>
              <a:latin typeface="Palatino"/>
              <a:cs typeface="Palatino"/>
            </a:rPr>
            <a:t>2018 </a:t>
          </a:r>
        </a:p>
      </cdr:txBody>
    </cdr:sp>
  </cdr:relSizeAnchor>
  <cdr:relSizeAnchor xmlns:cdr="http://schemas.openxmlformats.org/drawingml/2006/chartDrawing">
    <cdr:from>
      <cdr:x>0.13258</cdr:x>
      <cdr:y>0.6823</cdr:y>
    </cdr:from>
    <cdr:to>
      <cdr:x>0.44598</cdr:x>
      <cdr:y>0.72558</cdr:y>
    </cdr:to>
    <cdr:sp macro="" textlink="">
      <cdr:nvSpPr>
        <cdr:cNvPr id="6" name="Rectangle 2"/>
        <cdr:cNvSpPr/>
      </cdr:nvSpPr>
      <cdr:spPr>
        <a:xfrm xmlns:a="http://schemas.openxmlformats.org/drawingml/2006/main">
          <a:off x="1136529" y="3977350"/>
          <a:ext cx="2686622" cy="2522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solidFill>
              <a:effectLst/>
              <a:latin typeface="Palatino"/>
              <a:cs typeface="Palatino"/>
            </a:rPr>
            <a:t>Consumption taxes</a:t>
          </a:r>
        </a:p>
      </cdr:txBody>
    </cdr:sp>
  </cdr:relSizeAnchor>
</c:userShapes>
</file>

<file path=xl/drawings/drawing57.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8.xml><?xml version="1.0" encoding="utf-8"?>
<c:userShapes xmlns:c="http://schemas.openxmlformats.org/drawingml/2006/chart">
  <cdr:relSizeAnchor xmlns:cdr="http://schemas.openxmlformats.org/drawingml/2006/chartDrawing">
    <cdr:from>
      <cdr:x>0.70789</cdr:x>
      <cdr:y>0.13071</cdr:y>
    </cdr:from>
    <cdr:to>
      <cdr:x>0.83826</cdr:x>
      <cdr:y>0.26361</cdr:y>
    </cdr:to>
    <cdr:sp macro="" textlink="">
      <cdr:nvSpPr>
        <cdr:cNvPr id="2" name="Rectangle 1"/>
        <cdr:cNvSpPr/>
      </cdr:nvSpPr>
      <cdr:spPr>
        <a:xfrm xmlns:a="http://schemas.openxmlformats.org/drawingml/2006/main">
          <a:off x="6391998" y="761963"/>
          <a:ext cx="1177202" cy="774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chemeClr val="tx1"/>
              </a:solidFill>
              <a:effectLst/>
              <a:latin typeface="Palatino"/>
              <a:cs typeface="Palatino"/>
            </a:rPr>
            <a:t>adding the Warren</a:t>
          </a:r>
          <a:r>
            <a:rPr lang="fr-FR" sz="1600" baseline="0">
              <a:solidFill>
                <a:schemeClr val="tx1"/>
              </a:solidFill>
              <a:effectLst/>
              <a:latin typeface="Palatino"/>
              <a:cs typeface="Palatino"/>
            </a:rPr>
            <a:t> </a:t>
          </a:r>
          <a:r>
            <a:rPr lang="fr-FR" sz="1600">
              <a:solidFill>
                <a:schemeClr val="tx1"/>
              </a:solidFill>
              <a:effectLst/>
              <a:latin typeface="Palatino"/>
              <a:cs typeface="Palatino"/>
            </a:rPr>
            <a:t>wealth tax</a:t>
          </a:r>
        </a:p>
      </cdr:txBody>
    </cdr:sp>
  </cdr:relSizeAnchor>
  <cdr:relSizeAnchor xmlns:cdr="http://schemas.openxmlformats.org/drawingml/2006/chartDrawing">
    <cdr:from>
      <cdr:x>0.72889</cdr:x>
      <cdr:y>0.48353</cdr:y>
    </cdr:from>
    <cdr:to>
      <cdr:x>1</cdr:x>
      <cdr:y>0.5926</cdr:y>
    </cdr:to>
    <cdr:sp macro="" textlink="">
      <cdr:nvSpPr>
        <cdr:cNvPr id="3" name="Rectangle 2"/>
        <cdr:cNvSpPr/>
      </cdr:nvSpPr>
      <cdr:spPr>
        <a:xfrm xmlns:a="http://schemas.openxmlformats.org/drawingml/2006/main">
          <a:off x="6248410" y="2818619"/>
          <a:ext cx="2324090" cy="6358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Palatino"/>
              <a:cs typeface="Palatino"/>
            </a:rPr>
            <a:t>2018 tax rates</a:t>
          </a:r>
        </a:p>
      </cdr:txBody>
    </cdr:sp>
  </cdr:relSizeAnchor>
</c:userShapes>
</file>

<file path=xl/drawings/drawing59.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6286500" cy="8115300"/>
    <xdr:graphicFrame macro="">
      <xdr:nvGraphicFramePr>
        <xdr:cNvPr id="2" name="Chart 1">
          <a:extLst>
            <a:ext uri="{FF2B5EF4-FFF2-40B4-BE49-F238E27FC236}">
              <a16:creationId xmlns:a16="http://schemas.microsoft.com/office/drawing/2014/main" xmlns=""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0.xml><?xml version="1.0" encoding="utf-8"?>
<c:userShapes xmlns:c="http://schemas.openxmlformats.org/drawingml/2006/chart">
  <cdr:relSizeAnchor xmlns:cdr="http://schemas.openxmlformats.org/drawingml/2006/chartDrawing">
    <cdr:from>
      <cdr:x>0.60889</cdr:x>
      <cdr:y>0.64923</cdr:y>
    </cdr:from>
    <cdr:to>
      <cdr:x>0.9837</cdr:x>
      <cdr:y>0.69281</cdr:y>
    </cdr:to>
    <cdr:sp macro="" textlink="">
      <cdr:nvSpPr>
        <cdr:cNvPr id="2" name="Rectangle 1"/>
        <cdr:cNvSpPr/>
      </cdr:nvSpPr>
      <cdr:spPr>
        <a:xfrm xmlns:a="http://schemas.openxmlformats.org/drawingml/2006/main">
          <a:off x="5498094" y="3784538"/>
          <a:ext cx="3384422" cy="254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Corporate &amp; property taxes</a:t>
          </a:r>
        </a:p>
      </cdr:txBody>
    </cdr:sp>
  </cdr:relSizeAnchor>
  <cdr:relSizeAnchor xmlns:cdr="http://schemas.openxmlformats.org/drawingml/2006/chartDrawing">
    <cdr:from>
      <cdr:x>0.13258</cdr:x>
      <cdr:y>0.6823</cdr:y>
    </cdr:from>
    <cdr:to>
      <cdr:x>0.44598</cdr:x>
      <cdr:y>0.72558</cdr:y>
    </cdr:to>
    <cdr:sp macro="" textlink="">
      <cdr:nvSpPr>
        <cdr:cNvPr id="3" name="Rectangle 2"/>
        <cdr:cNvSpPr/>
      </cdr:nvSpPr>
      <cdr:spPr>
        <a:xfrm xmlns:a="http://schemas.openxmlformats.org/drawingml/2006/main">
          <a:off x="1136529" y="3977350"/>
          <a:ext cx="2686622" cy="2522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solidFill>
              <a:effectLst/>
              <a:latin typeface="Palatino"/>
              <a:cs typeface="Palatino"/>
            </a:rPr>
            <a:t>Consumption taxes</a:t>
          </a:r>
        </a:p>
      </cdr:txBody>
    </cdr:sp>
  </cdr:relSizeAnchor>
  <cdr:relSizeAnchor xmlns:cdr="http://schemas.openxmlformats.org/drawingml/2006/chartDrawing">
    <cdr:from>
      <cdr:x>0.13146</cdr:x>
      <cdr:y>0.53792</cdr:y>
    </cdr:from>
    <cdr:to>
      <cdr:x>0.47097</cdr:x>
      <cdr:y>0.57967</cdr:y>
    </cdr:to>
    <cdr:sp macro="" textlink="">
      <cdr:nvSpPr>
        <cdr:cNvPr id="4" name="Rectangle 3"/>
        <cdr:cNvSpPr/>
      </cdr:nvSpPr>
      <cdr:spPr>
        <a:xfrm xmlns:a="http://schemas.openxmlformats.org/drawingml/2006/main">
          <a:off x="1126950" y="3135691"/>
          <a:ext cx="2910450" cy="24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Payroll taxes</a:t>
          </a:r>
        </a:p>
      </cdr:txBody>
    </cdr:sp>
  </cdr:relSizeAnchor>
  <cdr:relSizeAnchor xmlns:cdr="http://schemas.openxmlformats.org/drawingml/2006/chartDrawing">
    <cdr:from>
      <cdr:x>0.54689</cdr:x>
      <cdr:y>0.43789</cdr:y>
    </cdr:from>
    <cdr:to>
      <cdr:x>0.9143</cdr:x>
      <cdr:y>0.45097</cdr:y>
    </cdr:to>
    <cdr:sp macro="" textlink="">
      <cdr:nvSpPr>
        <cdr:cNvPr id="5" name="Rectangle 4"/>
        <cdr:cNvSpPr/>
      </cdr:nvSpPr>
      <cdr:spPr>
        <a:xfrm xmlns:a="http://schemas.openxmlformats.org/drawingml/2006/main">
          <a:off x="4938290" y="2552592"/>
          <a:ext cx="3317602" cy="7624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tx1"/>
              </a:solidFill>
              <a:effectLst/>
              <a:latin typeface="Palatino"/>
              <a:cs typeface="Palatino"/>
            </a:rPr>
            <a:t>Individual income taxes</a:t>
          </a:r>
        </a:p>
      </cdr:txBody>
    </cdr:sp>
  </cdr:relSizeAnchor>
  <cdr:relSizeAnchor xmlns:cdr="http://schemas.openxmlformats.org/drawingml/2006/chartDrawing">
    <cdr:from>
      <cdr:x>0.4993</cdr:x>
      <cdr:y>0.24401</cdr:y>
    </cdr:from>
    <cdr:to>
      <cdr:x>0.79184</cdr:x>
      <cdr:y>0.30501</cdr:y>
    </cdr:to>
    <cdr:sp macro="" textlink="">
      <cdr:nvSpPr>
        <cdr:cNvPr id="8" name="Rectangle 7"/>
        <cdr:cNvSpPr/>
      </cdr:nvSpPr>
      <cdr:spPr>
        <a:xfrm xmlns:a="http://schemas.openxmlformats.org/drawingml/2006/main">
          <a:off x="4508500" y="1422400"/>
          <a:ext cx="2641600" cy="3556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Estate taxes</a:t>
          </a:r>
        </a:p>
      </cdr:txBody>
    </cdr:sp>
  </cdr:relSizeAnchor>
  <cdr:relSizeAnchor xmlns:cdr="http://schemas.openxmlformats.org/drawingml/2006/chartDrawing">
    <cdr:from>
      <cdr:x>0.70183</cdr:x>
      <cdr:y>0.31155</cdr:y>
    </cdr:from>
    <cdr:to>
      <cdr:x>0.76371</cdr:x>
      <cdr:y>0.37473</cdr:y>
    </cdr:to>
    <cdr:cxnSp macro="">
      <cdr:nvCxnSpPr>
        <cdr:cNvPr id="9" name="Connecteur droit avec flèche 7">
          <a:extLst xmlns:a="http://schemas.openxmlformats.org/drawingml/2006/main">
            <a:ext uri="{FF2B5EF4-FFF2-40B4-BE49-F238E27FC236}">
              <a16:creationId xmlns:a16="http://schemas.microsoft.com/office/drawing/2014/main" xmlns="" id="{7E321D20-5DE1-0D4D-9653-CFCF2DA7110C}"/>
            </a:ext>
          </a:extLst>
        </cdr:cNvPr>
        <cdr:cNvCxnSpPr/>
      </cdr:nvCxnSpPr>
      <cdr:spPr>
        <a:xfrm xmlns:a="http://schemas.openxmlformats.org/drawingml/2006/main">
          <a:off x="6337300" y="1816100"/>
          <a:ext cx="558800" cy="3683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61.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2.xml><?xml version="1.0" encoding="utf-8"?>
<c:userShapes xmlns:c="http://schemas.openxmlformats.org/drawingml/2006/chart">
  <cdr:relSizeAnchor xmlns:cdr="http://schemas.openxmlformats.org/drawingml/2006/chartDrawing">
    <cdr:from>
      <cdr:x>0.60889</cdr:x>
      <cdr:y>0.64923</cdr:y>
    </cdr:from>
    <cdr:to>
      <cdr:x>0.9837</cdr:x>
      <cdr:y>0.69281</cdr:y>
    </cdr:to>
    <cdr:sp macro="" textlink="">
      <cdr:nvSpPr>
        <cdr:cNvPr id="2" name="Rectangle 1"/>
        <cdr:cNvSpPr/>
      </cdr:nvSpPr>
      <cdr:spPr>
        <a:xfrm xmlns:a="http://schemas.openxmlformats.org/drawingml/2006/main">
          <a:off x="5498094" y="3784538"/>
          <a:ext cx="3384422" cy="254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Corporate &amp; property taxes</a:t>
          </a:r>
        </a:p>
      </cdr:txBody>
    </cdr:sp>
  </cdr:relSizeAnchor>
  <cdr:relSizeAnchor xmlns:cdr="http://schemas.openxmlformats.org/drawingml/2006/chartDrawing">
    <cdr:from>
      <cdr:x>0.13258</cdr:x>
      <cdr:y>0.6823</cdr:y>
    </cdr:from>
    <cdr:to>
      <cdr:x>0.44598</cdr:x>
      <cdr:y>0.72558</cdr:y>
    </cdr:to>
    <cdr:sp macro="" textlink="">
      <cdr:nvSpPr>
        <cdr:cNvPr id="3" name="Rectangle 2"/>
        <cdr:cNvSpPr/>
      </cdr:nvSpPr>
      <cdr:spPr>
        <a:xfrm xmlns:a="http://schemas.openxmlformats.org/drawingml/2006/main">
          <a:off x="1136529" y="3977350"/>
          <a:ext cx="2686622" cy="2522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solidFill>
              <a:effectLst/>
              <a:latin typeface="Palatino"/>
              <a:cs typeface="Palatino"/>
            </a:rPr>
            <a:t>Consumption taxes</a:t>
          </a:r>
        </a:p>
      </cdr:txBody>
    </cdr:sp>
  </cdr:relSizeAnchor>
  <cdr:relSizeAnchor xmlns:cdr="http://schemas.openxmlformats.org/drawingml/2006/chartDrawing">
    <cdr:from>
      <cdr:x>0.13146</cdr:x>
      <cdr:y>0.53792</cdr:y>
    </cdr:from>
    <cdr:to>
      <cdr:x>0.47097</cdr:x>
      <cdr:y>0.57967</cdr:y>
    </cdr:to>
    <cdr:sp macro="" textlink="">
      <cdr:nvSpPr>
        <cdr:cNvPr id="4" name="Rectangle 3"/>
        <cdr:cNvSpPr/>
      </cdr:nvSpPr>
      <cdr:spPr>
        <a:xfrm xmlns:a="http://schemas.openxmlformats.org/drawingml/2006/main">
          <a:off x="1126950" y="3135691"/>
          <a:ext cx="2910450" cy="24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Payroll taxes</a:t>
          </a:r>
        </a:p>
      </cdr:txBody>
    </cdr:sp>
  </cdr:relSizeAnchor>
  <cdr:relSizeAnchor xmlns:cdr="http://schemas.openxmlformats.org/drawingml/2006/chartDrawing">
    <cdr:from>
      <cdr:x>0.54689</cdr:x>
      <cdr:y>0.43789</cdr:y>
    </cdr:from>
    <cdr:to>
      <cdr:x>0.9143</cdr:x>
      <cdr:y>0.45097</cdr:y>
    </cdr:to>
    <cdr:sp macro="" textlink="">
      <cdr:nvSpPr>
        <cdr:cNvPr id="5" name="Rectangle 4"/>
        <cdr:cNvSpPr/>
      </cdr:nvSpPr>
      <cdr:spPr>
        <a:xfrm xmlns:a="http://schemas.openxmlformats.org/drawingml/2006/main">
          <a:off x="4938290" y="2552592"/>
          <a:ext cx="3317602" cy="7624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tx1"/>
              </a:solidFill>
              <a:effectLst/>
              <a:latin typeface="Palatino"/>
              <a:cs typeface="Palatino"/>
            </a:rPr>
            <a:t>Individual income taxes</a:t>
          </a:r>
        </a:p>
      </cdr:txBody>
    </cdr:sp>
  </cdr:relSizeAnchor>
  <cdr:relSizeAnchor xmlns:cdr="http://schemas.openxmlformats.org/drawingml/2006/chartDrawing">
    <cdr:from>
      <cdr:x>0.84028</cdr:x>
      <cdr:y>0.22222</cdr:y>
    </cdr:from>
    <cdr:to>
      <cdr:x>0.98591</cdr:x>
      <cdr:y>0.35512</cdr:y>
    </cdr:to>
    <cdr:sp macro="" textlink="">
      <cdr:nvSpPr>
        <cdr:cNvPr id="7" name="Rectangle 6"/>
        <cdr:cNvSpPr/>
      </cdr:nvSpPr>
      <cdr:spPr>
        <a:xfrm xmlns:a="http://schemas.openxmlformats.org/drawingml/2006/main">
          <a:off x="7587508" y="1295392"/>
          <a:ext cx="1314995" cy="774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solidFill>
              <a:effectLst/>
              <a:latin typeface="Palatino"/>
              <a:cs typeface="Palatino"/>
            </a:rPr>
            <a:t>Warren wealth tax</a:t>
          </a:r>
        </a:p>
        <a:p xmlns:a="http://schemas.openxmlformats.org/drawingml/2006/main">
          <a:endParaRPr lang="fr-FR" sz="1800">
            <a:solidFill>
              <a:schemeClr val="bg1"/>
            </a:solidFill>
            <a:effectLst/>
            <a:latin typeface="Palatino"/>
            <a:cs typeface="Palatino"/>
          </a:endParaRPr>
        </a:p>
      </cdr:txBody>
    </cdr:sp>
  </cdr:relSizeAnchor>
  <cdr:relSizeAnchor xmlns:cdr="http://schemas.openxmlformats.org/drawingml/2006/chartDrawing">
    <cdr:from>
      <cdr:x>0.4993</cdr:x>
      <cdr:y>0.24401</cdr:y>
    </cdr:from>
    <cdr:to>
      <cdr:x>0.79184</cdr:x>
      <cdr:y>0.30501</cdr:y>
    </cdr:to>
    <cdr:sp macro="" textlink="">
      <cdr:nvSpPr>
        <cdr:cNvPr id="8" name="Rectangle 7"/>
        <cdr:cNvSpPr/>
      </cdr:nvSpPr>
      <cdr:spPr>
        <a:xfrm xmlns:a="http://schemas.openxmlformats.org/drawingml/2006/main">
          <a:off x="4508500" y="1422400"/>
          <a:ext cx="2641600" cy="3556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Estate taxes</a:t>
          </a:r>
        </a:p>
      </cdr:txBody>
    </cdr:sp>
  </cdr:relSizeAnchor>
  <cdr:relSizeAnchor xmlns:cdr="http://schemas.openxmlformats.org/drawingml/2006/chartDrawing">
    <cdr:from>
      <cdr:x>0.70183</cdr:x>
      <cdr:y>0.31155</cdr:y>
    </cdr:from>
    <cdr:to>
      <cdr:x>0.76371</cdr:x>
      <cdr:y>0.37473</cdr:y>
    </cdr:to>
    <cdr:cxnSp macro="">
      <cdr:nvCxnSpPr>
        <cdr:cNvPr id="9" name="Connecteur droit avec flèche 7">
          <a:extLst xmlns:a="http://schemas.openxmlformats.org/drawingml/2006/main">
            <a:ext uri="{FF2B5EF4-FFF2-40B4-BE49-F238E27FC236}">
              <a16:creationId xmlns:a16="http://schemas.microsoft.com/office/drawing/2014/main" xmlns="" id="{743AE7FF-8B1D-574C-803A-6FE0323CF828}"/>
            </a:ext>
          </a:extLst>
        </cdr:cNvPr>
        <cdr:cNvCxnSpPr/>
      </cdr:nvCxnSpPr>
      <cdr:spPr>
        <a:xfrm xmlns:a="http://schemas.openxmlformats.org/drawingml/2006/main">
          <a:off x="6337300" y="1816100"/>
          <a:ext cx="558800" cy="3683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63.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3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4.xml><?xml version="1.0" encoding="utf-8"?>
<c:userShapes xmlns:c="http://schemas.openxmlformats.org/drawingml/2006/chart">
  <cdr:relSizeAnchor xmlns:cdr="http://schemas.openxmlformats.org/drawingml/2006/chartDrawing">
    <cdr:from>
      <cdr:x>0.60889</cdr:x>
      <cdr:y>0.64923</cdr:y>
    </cdr:from>
    <cdr:to>
      <cdr:x>0.9837</cdr:x>
      <cdr:y>0.69281</cdr:y>
    </cdr:to>
    <cdr:sp macro="" textlink="">
      <cdr:nvSpPr>
        <cdr:cNvPr id="2" name="Rectangle 1"/>
        <cdr:cNvSpPr/>
      </cdr:nvSpPr>
      <cdr:spPr>
        <a:xfrm xmlns:a="http://schemas.openxmlformats.org/drawingml/2006/main">
          <a:off x="5498094" y="3784538"/>
          <a:ext cx="3384422" cy="254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Corporate &amp; property taxes</a:t>
          </a:r>
        </a:p>
      </cdr:txBody>
    </cdr:sp>
  </cdr:relSizeAnchor>
  <cdr:relSizeAnchor xmlns:cdr="http://schemas.openxmlformats.org/drawingml/2006/chartDrawing">
    <cdr:from>
      <cdr:x>0.13258</cdr:x>
      <cdr:y>0.6823</cdr:y>
    </cdr:from>
    <cdr:to>
      <cdr:x>0.44598</cdr:x>
      <cdr:y>0.72558</cdr:y>
    </cdr:to>
    <cdr:sp macro="" textlink="">
      <cdr:nvSpPr>
        <cdr:cNvPr id="3" name="Rectangle 2"/>
        <cdr:cNvSpPr/>
      </cdr:nvSpPr>
      <cdr:spPr>
        <a:xfrm xmlns:a="http://schemas.openxmlformats.org/drawingml/2006/main">
          <a:off x="1136529" y="3977350"/>
          <a:ext cx="2686622" cy="2522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solidFill>
              <a:effectLst/>
              <a:latin typeface="Palatino"/>
              <a:cs typeface="Palatino"/>
            </a:rPr>
            <a:t>Consumption taxes</a:t>
          </a:r>
        </a:p>
      </cdr:txBody>
    </cdr:sp>
  </cdr:relSizeAnchor>
  <cdr:relSizeAnchor xmlns:cdr="http://schemas.openxmlformats.org/drawingml/2006/chartDrawing">
    <cdr:from>
      <cdr:x>0.13146</cdr:x>
      <cdr:y>0.53792</cdr:y>
    </cdr:from>
    <cdr:to>
      <cdr:x>0.47097</cdr:x>
      <cdr:y>0.57967</cdr:y>
    </cdr:to>
    <cdr:sp macro="" textlink="">
      <cdr:nvSpPr>
        <cdr:cNvPr id="4" name="Rectangle 3"/>
        <cdr:cNvSpPr/>
      </cdr:nvSpPr>
      <cdr:spPr>
        <a:xfrm xmlns:a="http://schemas.openxmlformats.org/drawingml/2006/main">
          <a:off x="1126950" y="3135691"/>
          <a:ext cx="2910450" cy="24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Payroll taxes</a:t>
          </a:r>
        </a:p>
      </cdr:txBody>
    </cdr:sp>
  </cdr:relSizeAnchor>
  <cdr:relSizeAnchor xmlns:cdr="http://schemas.openxmlformats.org/drawingml/2006/chartDrawing">
    <cdr:from>
      <cdr:x>0.54689</cdr:x>
      <cdr:y>0.43789</cdr:y>
    </cdr:from>
    <cdr:to>
      <cdr:x>0.9143</cdr:x>
      <cdr:y>0.45097</cdr:y>
    </cdr:to>
    <cdr:sp macro="" textlink="">
      <cdr:nvSpPr>
        <cdr:cNvPr id="5" name="Rectangle 4"/>
        <cdr:cNvSpPr/>
      </cdr:nvSpPr>
      <cdr:spPr>
        <a:xfrm xmlns:a="http://schemas.openxmlformats.org/drawingml/2006/main">
          <a:off x="4938290" y="2552592"/>
          <a:ext cx="3317602" cy="7624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tx1"/>
              </a:solidFill>
              <a:effectLst/>
              <a:latin typeface="Palatino"/>
              <a:cs typeface="Palatino"/>
            </a:rPr>
            <a:t>Individual income taxes</a:t>
          </a:r>
        </a:p>
      </cdr:txBody>
    </cdr:sp>
  </cdr:relSizeAnchor>
  <cdr:relSizeAnchor xmlns:cdr="http://schemas.openxmlformats.org/drawingml/2006/chartDrawing">
    <cdr:from>
      <cdr:x>0.84028</cdr:x>
      <cdr:y>0.22222</cdr:y>
    </cdr:from>
    <cdr:to>
      <cdr:x>0.98591</cdr:x>
      <cdr:y>0.35512</cdr:y>
    </cdr:to>
    <cdr:sp macro="" textlink="">
      <cdr:nvSpPr>
        <cdr:cNvPr id="7" name="Rectangle 6"/>
        <cdr:cNvSpPr/>
      </cdr:nvSpPr>
      <cdr:spPr>
        <a:xfrm xmlns:a="http://schemas.openxmlformats.org/drawingml/2006/main">
          <a:off x="7587508" y="1295392"/>
          <a:ext cx="1314995" cy="774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solidFill>
              <a:effectLst/>
              <a:latin typeface="Palatino"/>
              <a:cs typeface="Palatino"/>
            </a:rPr>
            <a:t>Warren wealth tax</a:t>
          </a:r>
        </a:p>
        <a:p xmlns:a="http://schemas.openxmlformats.org/drawingml/2006/main">
          <a:endParaRPr lang="fr-FR" sz="1800">
            <a:solidFill>
              <a:schemeClr val="bg1"/>
            </a:solidFill>
            <a:effectLst/>
            <a:latin typeface="Palatino"/>
            <a:cs typeface="Palatino"/>
          </a:endParaRPr>
        </a:p>
      </cdr:txBody>
    </cdr:sp>
  </cdr:relSizeAnchor>
  <cdr:relSizeAnchor xmlns:cdr="http://schemas.openxmlformats.org/drawingml/2006/chartDrawing">
    <cdr:from>
      <cdr:x>0.4993</cdr:x>
      <cdr:y>0.24401</cdr:y>
    </cdr:from>
    <cdr:to>
      <cdr:x>0.79184</cdr:x>
      <cdr:y>0.30501</cdr:y>
    </cdr:to>
    <cdr:sp macro="" textlink="">
      <cdr:nvSpPr>
        <cdr:cNvPr id="8" name="Rectangle 7"/>
        <cdr:cNvSpPr/>
      </cdr:nvSpPr>
      <cdr:spPr>
        <a:xfrm xmlns:a="http://schemas.openxmlformats.org/drawingml/2006/main">
          <a:off x="4508500" y="1422400"/>
          <a:ext cx="2641600" cy="3556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Estate taxes</a:t>
          </a:r>
        </a:p>
      </cdr:txBody>
    </cdr:sp>
  </cdr:relSizeAnchor>
  <cdr:relSizeAnchor xmlns:cdr="http://schemas.openxmlformats.org/drawingml/2006/chartDrawing">
    <cdr:from>
      <cdr:x>0.70183</cdr:x>
      <cdr:y>0.31155</cdr:y>
    </cdr:from>
    <cdr:to>
      <cdr:x>0.76371</cdr:x>
      <cdr:y>0.37473</cdr:y>
    </cdr:to>
    <cdr:cxnSp macro="">
      <cdr:nvCxnSpPr>
        <cdr:cNvPr id="9" name="Connecteur droit avec flèche 7">
          <a:extLst xmlns:a="http://schemas.openxmlformats.org/drawingml/2006/main">
            <a:ext uri="{FF2B5EF4-FFF2-40B4-BE49-F238E27FC236}">
              <a16:creationId xmlns:a16="http://schemas.microsoft.com/office/drawing/2014/main" xmlns="" id="{9B98E9CE-8482-F14D-AEF5-9ACCD9299081}"/>
            </a:ext>
          </a:extLst>
        </cdr:cNvPr>
        <cdr:cNvCxnSpPr/>
      </cdr:nvCxnSpPr>
      <cdr:spPr>
        <a:xfrm xmlns:a="http://schemas.openxmlformats.org/drawingml/2006/main">
          <a:off x="6337300" y="1816100"/>
          <a:ext cx="558800" cy="3683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65.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3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6.xml><?xml version="1.0" encoding="utf-8"?>
<c:userShapes xmlns:c="http://schemas.openxmlformats.org/drawingml/2006/chart">
  <cdr:relSizeAnchor xmlns:cdr="http://schemas.openxmlformats.org/drawingml/2006/chartDrawing">
    <cdr:from>
      <cdr:x>0.60889</cdr:x>
      <cdr:y>0.64923</cdr:y>
    </cdr:from>
    <cdr:to>
      <cdr:x>0.9837</cdr:x>
      <cdr:y>0.69281</cdr:y>
    </cdr:to>
    <cdr:sp macro="" textlink="">
      <cdr:nvSpPr>
        <cdr:cNvPr id="2" name="Rectangle 1"/>
        <cdr:cNvSpPr/>
      </cdr:nvSpPr>
      <cdr:spPr>
        <a:xfrm xmlns:a="http://schemas.openxmlformats.org/drawingml/2006/main">
          <a:off x="5498094" y="3784538"/>
          <a:ext cx="3384422" cy="254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Corporate &amp; property taxes</a:t>
          </a:r>
        </a:p>
      </cdr:txBody>
    </cdr:sp>
  </cdr:relSizeAnchor>
  <cdr:relSizeAnchor xmlns:cdr="http://schemas.openxmlformats.org/drawingml/2006/chartDrawing">
    <cdr:from>
      <cdr:x>0.13258</cdr:x>
      <cdr:y>0.6823</cdr:y>
    </cdr:from>
    <cdr:to>
      <cdr:x>0.44598</cdr:x>
      <cdr:y>0.72558</cdr:y>
    </cdr:to>
    <cdr:sp macro="" textlink="">
      <cdr:nvSpPr>
        <cdr:cNvPr id="3" name="Rectangle 2"/>
        <cdr:cNvSpPr/>
      </cdr:nvSpPr>
      <cdr:spPr>
        <a:xfrm xmlns:a="http://schemas.openxmlformats.org/drawingml/2006/main">
          <a:off x="1136529" y="3977350"/>
          <a:ext cx="2686622" cy="2522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solidFill>
              <a:effectLst/>
              <a:latin typeface="Palatino"/>
              <a:cs typeface="Palatino"/>
            </a:rPr>
            <a:t>Consumption taxes</a:t>
          </a:r>
        </a:p>
      </cdr:txBody>
    </cdr:sp>
  </cdr:relSizeAnchor>
  <cdr:relSizeAnchor xmlns:cdr="http://schemas.openxmlformats.org/drawingml/2006/chartDrawing">
    <cdr:from>
      <cdr:x>0.13146</cdr:x>
      <cdr:y>0.53792</cdr:y>
    </cdr:from>
    <cdr:to>
      <cdr:x>0.47097</cdr:x>
      <cdr:y>0.57967</cdr:y>
    </cdr:to>
    <cdr:sp macro="" textlink="">
      <cdr:nvSpPr>
        <cdr:cNvPr id="4" name="Rectangle 3"/>
        <cdr:cNvSpPr/>
      </cdr:nvSpPr>
      <cdr:spPr>
        <a:xfrm xmlns:a="http://schemas.openxmlformats.org/drawingml/2006/main">
          <a:off x="1126950" y="3135691"/>
          <a:ext cx="2910450" cy="24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Payroll taxes</a:t>
          </a:r>
        </a:p>
      </cdr:txBody>
    </cdr:sp>
  </cdr:relSizeAnchor>
  <cdr:relSizeAnchor xmlns:cdr="http://schemas.openxmlformats.org/drawingml/2006/chartDrawing">
    <cdr:from>
      <cdr:x>0.54689</cdr:x>
      <cdr:y>0.43789</cdr:y>
    </cdr:from>
    <cdr:to>
      <cdr:x>0.9143</cdr:x>
      <cdr:y>0.45097</cdr:y>
    </cdr:to>
    <cdr:sp macro="" textlink="">
      <cdr:nvSpPr>
        <cdr:cNvPr id="5" name="Rectangle 4"/>
        <cdr:cNvSpPr/>
      </cdr:nvSpPr>
      <cdr:spPr>
        <a:xfrm xmlns:a="http://schemas.openxmlformats.org/drawingml/2006/main">
          <a:off x="4938290" y="2552592"/>
          <a:ext cx="3317602" cy="7624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tx1"/>
              </a:solidFill>
              <a:effectLst/>
              <a:latin typeface="Palatino"/>
              <a:cs typeface="Palatino"/>
            </a:rPr>
            <a:t>Individual income taxes</a:t>
          </a:r>
        </a:p>
      </cdr:txBody>
    </cdr:sp>
  </cdr:relSizeAnchor>
  <cdr:relSizeAnchor xmlns:cdr="http://schemas.openxmlformats.org/drawingml/2006/chartDrawing">
    <cdr:from>
      <cdr:x>0.83325</cdr:x>
      <cdr:y>0.17211</cdr:y>
    </cdr:from>
    <cdr:to>
      <cdr:x>0.97888</cdr:x>
      <cdr:y>0.30501</cdr:y>
    </cdr:to>
    <cdr:sp macro="" textlink="">
      <cdr:nvSpPr>
        <cdr:cNvPr id="7" name="Rectangle 6"/>
        <cdr:cNvSpPr/>
      </cdr:nvSpPr>
      <cdr:spPr>
        <a:xfrm xmlns:a="http://schemas.openxmlformats.org/drawingml/2006/main">
          <a:off x="7523976" y="1003287"/>
          <a:ext cx="1314996" cy="774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tx1"/>
              </a:solidFill>
              <a:effectLst/>
              <a:latin typeface="Palatino"/>
              <a:cs typeface="Palatino"/>
            </a:rPr>
            <a:t>Warren wealth tax</a:t>
          </a:r>
        </a:p>
        <a:p xmlns:a="http://schemas.openxmlformats.org/drawingml/2006/main">
          <a:endParaRPr lang="fr-FR" sz="1800">
            <a:solidFill>
              <a:schemeClr val="bg1"/>
            </a:solidFill>
            <a:effectLst/>
            <a:latin typeface="Palatino"/>
            <a:cs typeface="Palatino"/>
          </a:endParaRPr>
        </a:p>
      </cdr:txBody>
    </cdr:sp>
  </cdr:relSizeAnchor>
  <cdr:relSizeAnchor xmlns:cdr="http://schemas.openxmlformats.org/drawingml/2006/chartDrawing">
    <cdr:from>
      <cdr:x>0.4993</cdr:x>
      <cdr:y>0.24401</cdr:y>
    </cdr:from>
    <cdr:to>
      <cdr:x>0.79184</cdr:x>
      <cdr:y>0.30501</cdr:y>
    </cdr:to>
    <cdr:sp macro="" textlink="">
      <cdr:nvSpPr>
        <cdr:cNvPr id="8" name="Rectangle 7"/>
        <cdr:cNvSpPr/>
      </cdr:nvSpPr>
      <cdr:spPr>
        <a:xfrm xmlns:a="http://schemas.openxmlformats.org/drawingml/2006/main">
          <a:off x="4508500" y="1422400"/>
          <a:ext cx="2641600" cy="3556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rgbClr val="000000"/>
              </a:solidFill>
              <a:effectLst/>
              <a:latin typeface="Palatino"/>
              <a:cs typeface="Palatino"/>
            </a:rPr>
            <a:t>Estate taxes</a:t>
          </a:r>
        </a:p>
      </cdr:txBody>
    </cdr:sp>
  </cdr:relSizeAnchor>
  <cdr:relSizeAnchor xmlns:cdr="http://schemas.openxmlformats.org/drawingml/2006/chartDrawing">
    <cdr:from>
      <cdr:x>0.70183</cdr:x>
      <cdr:y>0.31155</cdr:y>
    </cdr:from>
    <cdr:to>
      <cdr:x>0.76371</cdr:x>
      <cdr:y>0.37473</cdr:y>
    </cdr:to>
    <cdr:cxnSp macro="">
      <cdr:nvCxnSpPr>
        <cdr:cNvPr id="9" name="Connecteur droit avec flèche 7">
          <a:extLst xmlns:a="http://schemas.openxmlformats.org/drawingml/2006/main">
            <a:ext uri="{FF2B5EF4-FFF2-40B4-BE49-F238E27FC236}">
              <a16:creationId xmlns:a16="http://schemas.microsoft.com/office/drawing/2014/main" xmlns="" id="{995E9D12-A8A1-B045-AA18-424D37561B1A}"/>
            </a:ext>
          </a:extLst>
        </cdr:cNvPr>
        <cdr:cNvCxnSpPr/>
      </cdr:nvCxnSpPr>
      <cdr:spPr>
        <a:xfrm xmlns:a="http://schemas.openxmlformats.org/drawingml/2006/main">
          <a:off x="6337300" y="1816100"/>
          <a:ext cx="558800" cy="3683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0.90577</cdr:x>
      <cdr:y>0.27887</cdr:y>
    </cdr:from>
    <cdr:to>
      <cdr:x>0.95077</cdr:x>
      <cdr:y>0.37473</cdr:y>
    </cdr:to>
    <cdr:cxnSp macro="">
      <cdr:nvCxnSpPr>
        <cdr:cNvPr id="10" name="Connecteur droit avec flèche 7">
          <a:extLst xmlns:a="http://schemas.openxmlformats.org/drawingml/2006/main">
            <a:ext uri="{FF2B5EF4-FFF2-40B4-BE49-F238E27FC236}">
              <a16:creationId xmlns:a16="http://schemas.microsoft.com/office/drawing/2014/main" xmlns="" id="{DD1556A1-D9D0-7843-B5A1-7B4BC15E9C55}"/>
            </a:ext>
          </a:extLst>
        </cdr:cNvPr>
        <cdr:cNvCxnSpPr/>
      </cdr:nvCxnSpPr>
      <cdr:spPr>
        <a:xfrm xmlns:a="http://schemas.openxmlformats.org/drawingml/2006/main">
          <a:off x="8178800" y="1625600"/>
          <a:ext cx="406400" cy="558800"/>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67.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4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8.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4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9.xml><?xml version="1.0" encoding="utf-8"?>
<c:userShapes xmlns:c="http://schemas.openxmlformats.org/drawingml/2006/chart">
  <cdr:relSizeAnchor xmlns:cdr="http://schemas.openxmlformats.org/drawingml/2006/chartDrawing">
    <cdr:from>
      <cdr:x>0.69761</cdr:x>
      <cdr:y>0.29848</cdr:y>
    </cdr:from>
    <cdr:to>
      <cdr:x>1</cdr:x>
      <cdr:y>0.42919</cdr:y>
    </cdr:to>
    <cdr:sp macro="" textlink="">
      <cdr:nvSpPr>
        <cdr:cNvPr id="3" name="Rectangle 2"/>
        <cdr:cNvSpPr/>
      </cdr:nvSpPr>
      <cdr:spPr>
        <a:xfrm xmlns:a="http://schemas.openxmlformats.org/drawingml/2006/main">
          <a:off x="6299200" y="1739926"/>
          <a:ext cx="2730500" cy="7619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rgbClr val="000000"/>
              </a:solidFill>
              <a:effectLst/>
              <a:latin typeface="Arial"/>
              <a:cs typeface="Arial"/>
            </a:rPr>
            <a:t>With</a:t>
          </a:r>
          <a:r>
            <a:rPr lang="fr-FR" sz="1600" baseline="0">
              <a:solidFill>
                <a:srgbClr val="000000"/>
              </a:solidFill>
              <a:effectLst/>
              <a:latin typeface="Arial"/>
              <a:cs typeface="Arial"/>
            </a:rPr>
            <a:t> Warren</a:t>
          </a:r>
          <a:r>
            <a:rPr lang="fr-FR" sz="1600">
              <a:solidFill>
                <a:srgbClr val="000000"/>
              </a:solidFill>
              <a:effectLst/>
              <a:latin typeface="Arial"/>
              <a:cs typeface="Arial"/>
            </a:rPr>
            <a:t> wealth tax (3%</a:t>
          </a:r>
          <a:r>
            <a:rPr lang="fr-FR" sz="1600" baseline="0">
              <a:solidFill>
                <a:srgbClr val="000000"/>
              </a:solidFill>
              <a:effectLst/>
              <a:latin typeface="Arial"/>
              <a:cs typeface="Arial"/>
            </a:rPr>
            <a:t> rate above $1bn)</a:t>
          </a:r>
          <a:endParaRPr lang="fr-FR" sz="1600">
            <a:solidFill>
              <a:srgbClr val="000000"/>
            </a:solidFill>
            <a:effectLst/>
            <a:latin typeface="Arial"/>
            <a:cs typeface="Arial"/>
          </a:endParaRPr>
        </a:p>
      </cdr:txBody>
    </cdr:sp>
  </cdr:relSizeAnchor>
  <cdr:relSizeAnchor xmlns:cdr="http://schemas.openxmlformats.org/drawingml/2006/chartDrawing">
    <cdr:from>
      <cdr:x>0.53055</cdr:x>
      <cdr:y>0.0719</cdr:y>
    </cdr:from>
    <cdr:to>
      <cdr:x>0.83685</cdr:x>
      <cdr:y>0.23312</cdr:y>
    </cdr:to>
    <cdr:sp macro="" textlink="">
      <cdr:nvSpPr>
        <cdr:cNvPr id="7" name="Rectangle 4"/>
        <cdr:cNvSpPr/>
      </cdr:nvSpPr>
      <cdr:spPr>
        <a:xfrm xmlns:a="http://schemas.openxmlformats.org/drawingml/2006/main">
          <a:off x="4790732" y="419126"/>
          <a:ext cx="2765797" cy="9398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rgbClr val="000000"/>
              </a:solidFill>
              <a:effectLst/>
              <a:latin typeface="Arial"/>
              <a:cs typeface="Arial"/>
            </a:rPr>
            <a:t>Actual share of wealth owned by the Forbes 400</a:t>
          </a:r>
        </a:p>
      </cdr:txBody>
    </cdr:sp>
  </cdr:relSizeAnchor>
</c:userShapes>
</file>

<file path=xl/drawings/drawing7.xml><?xml version="1.0" encoding="utf-8"?>
<c:userShapes xmlns:c="http://schemas.openxmlformats.org/drawingml/2006/chart">
  <cdr:relSizeAnchor xmlns:cdr="http://schemas.openxmlformats.org/drawingml/2006/chartDrawing">
    <cdr:from>
      <cdr:x>0.56827</cdr:x>
      <cdr:y>0.30091</cdr:y>
    </cdr:from>
    <cdr:to>
      <cdr:x>0.87586</cdr:x>
      <cdr:y>0.39367</cdr:y>
    </cdr:to>
    <cdr:sp macro="" textlink="">
      <cdr:nvSpPr>
        <cdr:cNvPr id="4" name="Rectangle 2"/>
        <cdr:cNvSpPr/>
      </cdr:nvSpPr>
      <cdr:spPr>
        <a:xfrm xmlns:a="http://schemas.openxmlformats.org/drawingml/2006/main">
          <a:off x="5232375" y="1689113"/>
          <a:ext cx="2832135" cy="5206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SCF+Forbes 400</a:t>
          </a:r>
          <a:endParaRPr lang="fr-FR" sz="1600">
            <a:solidFill>
              <a:schemeClr val="tx1"/>
            </a:solidFill>
            <a:effectLst/>
            <a:latin typeface="Arial"/>
            <a:cs typeface="Arial"/>
          </a:endParaRPr>
        </a:p>
      </cdr:txBody>
    </cdr:sp>
  </cdr:relSizeAnchor>
  <cdr:relSizeAnchor xmlns:cdr="http://schemas.openxmlformats.org/drawingml/2006/chartDrawing">
    <cdr:from>
      <cdr:x>0.40828</cdr:x>
      <cdr:y>0.09275</cdr:y>
    </cdr:from>
    <cdr:to>
      <cdr:x>0.61931</cdr:x>
      <cdr:y>0.1742</cdr:y>
    </cdr:to>
    <cdr:sp macro="" textlink="">
      <cdr:nvSpPr>
        <cdr:cNvPr id="6" name="Rectangle 1"/>
        <cdr:cNvSpPr/>
      </cdr:nvSpPr>
      <cdr:spPr>
        <a:xfrm xmlns:a="http://schemas.openxmlformats.org/drawingml/2006/main">
          <a:off x="3759241" y="520670"/>
          <a:ext cx="1943059" cy="4572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baseline="0">
              <a:solidFill>
                <a:schemeClr val="tx1"/>
              </a:solidFill>
              <a:effectLst/>
              <a:latin typeface="Arial"/>
              <a:cs typeface="Arial"/>
            </a:rPr>
            <a:t>Capitalization</a:t>
          </a:r>
          <a:endParaRPr lang="fr-FR" sz="1600">
            <a:solidFill>
              <a:schemeClr val="tx1"/>
            </a:solidFill>
            <a:effectLst/>
            <a:latin typeface="Arial"/>
            <a:cs typeface="Arial"/>
          </a:endParaRPr>
        </a:p>
      </cdr:txBody>
    </cdr:sp>
  </cdr:relSizeAnchor>
  <cdr:relSizeAnchor xmlns:cdr="http://schemas.openxmlformats.org/drawingml/2006/chartDrawing">
    <cdr:from>
      <cdr:x>0.50896</cdr:x>
      <cdr:y>0.16968</cdr:y>
    </cdr:from>
    <cdr:to>
      <cdr:x>0.56689</cdr:x>
      <cdr:y>0.2104</cdr:y>
    </cdr:to>
    <cdr:cxnSp macro="">
      <cdr:nvCxnSpPr>
        <cdr:cNvPr id="8" name="Connecteur droit avec flèche 7">
          <a:extLst xmlns:a="http://schemas.openxmlformats.org/drawingml/2006/main">
            <a:ext uri="{FF2B5EF4-FFF2-40B4-BE49-F238E27FC236}">
              <a16:creationId xmlns:a16="http://schemas.microsoft.com/office/drawing/2014/main" xmlns="" id="{C5C9B5DE-3BD9-614A-A35B-5DB35A110EA0}"/>
            </a:ext>
          </a:extLst>
        </cdr:cNvPr>
        <cdr:cNvCxnSpPr/>
      </cdr:nvCxnSpPr>
      <cdr:spPr>
        <a:xfrm xmlns:a="http://schemas.openxmlformats.org/drawingml/2006/main">
          <a:off x="4686281" y="952507"/>
          <a:ext cx="533390" cy="228577"/>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0.69655</cdr:x>
      <cdr:y>0.22851</cdr:y>
    </cdr:from>
    <cdr:to>
      <cdr:x>0.74483</cdr:x>
      <cdr:y>0.28507</cdr:y>
    </cdr:to>
    <cdr:cxnSp macro="">
      <cdr:nvCxnSpPr>
        <cdr:cNvPr id="11" name="Connecteur droit avec flèche 7">
          <a:extLst xmlns:a="http://schemas.openxmlformats.org/drawingml/2006/main">
            <a:ext uri="{FF2B5EF4-FFF2-40B4-BE49-F238E27FC236}">
              <a16:creationId xmlns:a16="http://schemas.microsoft.com/office/drawing/2014/main" xmlns="" id="{4653C174-73AD-CE41-9D55-9E07F6FD5839}"/>
            </a:ext>
          </a:extLst>
        </cdr:cNvPr>
        <cdr:cNvCxnSpPr/>
      </cdr:nvCxnSpPr>
      <cdr:spPr>
        <a:xfrm xmlns:a="http://schemas.openxmlformats.org/drawingml/2006/main" flipV="1">
          <a:off x="6413446" y="1282700"/>
          <a:ext cx="444554" cy="317522"/>
        </a:xfrm>
        <a:prstGeom xmlns:a="http://schemas.openxmlformats.org/drawingml/2006/main" prst="straightConnector1">
          <a:avLst/>
        </a:prstGeom>
        <a:ln xmlns:a="http://schemas.openxmlformats.org/drawingml/2006/main" w="12700">
          <a:solidFill>
            <a:schemeClr val="tx1"/>
          </a:solidFill>
          <a:tailEnd type="arrow"/>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70.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4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1.xml><?xml version="1.0" encoding="utf-8"?>
<c:userShapes xmlns:c="http://schemas.openxmlformats.org/drawingml/2006/chart">
  <cdr:relSizeAnchor xmlns:cdr="http://schemas.openxmlformats.org/drawingml/2006/chartDrawing">
    <cdr:from>
      <cdr:x>0.69761</cdr:x>
      <cdr:y>0.29194</cdr:y>
    </cdr:from>
    <cdr:to>
      <cdr:x>1</cdr:x>
      <cdr:y>0.42265</cdr:y>
    </cdr:to>
    <cdr:sp macro="" textlink="">
      <cdr:nvSpPr>
        <cdr:cNvPr id="3" name="Rectangle 2"/>
        <cdr:cNvSpPr/>
      </cdr:nvSpPr>
      <cdr:spPr>
        <a:xfrm xmlns:a="http://schemas.openxmlformats.org/drawingml/2006/main">
          <a:off x="6299209" y="1701829"/>
          <a:ext cx="2730491" cy="7619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rgbClr val="000000"/>
              </a:solidFill>
              <a:effectLst/>
              <a:latin typeface="Arial"/>
              <a:cs typeface="Arial"/>
            </a:rPr>
            <a:t>With Warren wealth tax (3%</a:t>
          </a:r>
          <a:r>
            <a:rPr lang="fr-FR" sz="1600" baseline="0">
              <a:solidFill>
                <a:srgbClr val="000000"/>
              </a:solidFill>
              <a:effectLst/>
              <a:latin typeface="Arial"/>
              <a:cs typeface="Arial"/>
            </a:rPr>
            <a:t> rate above $1bn)</a:t>
          </a:r>
          <a:endParaRPr lang="fr-FR" sz="1600">
            <a:solidFill>
              <a:srgbClr val="000000"/>
            </a:solidFill>
            <a:effectLst/>
            <a:latin typeface="Arial"/>
            <a:cs typeface="Arial"/>
          </a:endParaRPr>
        </a:p>
      </cdr:txBody>
    </cdr:sp>
  </cdr:relSizeAnchor>
  <cdr:relSizeAnchor xmlns:cdr="http://schemas.openxmlformats.org/drawingml/2006/chartDrawing">
    <cdr:from>
      <cdr:x>0.6526</cdr:x>
      <cdr:y>0.61689</cdr:y>
    </cdr:from>
    <cdr:to>
      <cdr:x>0.99437</cdr:x>
      <cdr:y>0.76688</cdr:y>
    </cdr:to>
    <cdr:sp macro="" textlink="">
      <cdr:nvSpPr>
        <cdr:cNvPr id="4" name="Rectangle 3"/>
        <cdr:cNvSpPr/>
      </cdr:nvSpPr>
      <cdr:spPr>
        <a:xfrm xmlns:a="http://schemas.openxmlformats.org/drawingml/2006/main">
          <a:off x="5892819" y="3596028"/>
          <a:ext cx="3086081" cy="8743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a:cs typeface="Arial"/>
            </a:rPr>
            <a:t>With Sanders wealth tax</a:t>
          </a:r>
        </a:p>
        <a:p xmlns:a="http://schemas.openxmlformats.org/drawingml/2006/main">
          <a:pPr algn="ctr"/>
          <a:r>
            <a:rPr lang="fr-FR" sz="1600">
              <a:solidFill>
                <a:schemeClr val="tx1"/>
              </a:solidFill>
              <a:effectLst/>
              <a:latin typeface="Arial"/>
              <a:cs typeface="Arial"/>
            </a:rPr>
            <a:t>(5% above $1bn graduated to 8% </a:t>
          </a:r>
          <a:r>
            <a:rPr lang="fr-FR" sz="1600" baseline="0">
              <a:solidFill>
                <a:schemeClr val="tx1"/>
              </a:solidFill>
              <a:effectLst/>
              <a:latin typeface="Arial"/>
              <a:cs typeface="Arial"/>
            </a:rPr>
            <a:t>above $10bn)</a:t>
          </a:r>
          <a:endParaRPr lang="fr-FR" sz="1600">
            <a:solidFill>
              <a:schemeClr val="tx1"/>
            </a:solidFill>
            <a:effectLst/>
            <a:latin typeface="Arial"/>
            <a:cs typeface="Arial"/>
          </a:endParaRPr>
        </a:p>
      </cdr:txBody>
    </cdr:sp>
  </cdr:relSizeAnchor>
  <cdr:relSizeAnchor xmlns:cdr="http://schemas.openxmlformats.org/drawingml/2006/chartDrawing">
    <cdr:from>
      <cdr:x>0.53055</cdr:x>
      <cdr:y>0.0719</cdr:y>
    </cdr:from>
    <cdr:to>
      <cdr:x>0.83685</cdr:x>
      <cdr:y>0.23312</cdr:y>
    </cdr:to>
    <cdr:sp macro="" textlink="">
      <cdr:nvSpPr>
        <cdr:cNvPr id="7" name="Rectangle 4"/>
        <cdr:cNvSpPr/>
      </cdr:nvSpPr>
      <cdr:spPr>
        <a:xfrm xmlns:a="http://schemas.openxmlformats.org/drawingml/2006/main">
          <a:off x="4790732" y="419126"/>
          <a:ext cx="2765797" cy="9398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rgbClr val="000000"/>
              </a:solidFill>
              <a:effectLst/>
              <a:latin typeface="Arial"/>
              <a:cs typeface="Arial"/>
            </a:rPr>
            <a:t>Actual share of wealth owned by the Forbes 400</a:t>
          </a:r>
        </a:p>
      </cdr:txBody>
    </cdr:sp>
  </cdr:relSizeAnchor>
</c:userShapes>
</file>

<file path=xl/drawings/drawing72.xml><?xml version="1.0" encoding="utf-8"?>
<xdr:wsDr xmlns:xdr="http://schemas.openxmlformats.org/drawingml/2006/spreadsheetDrawing" xmlns:a="http://schemas.openxmlformats.org/drawingml/2006/main">
  <xdr:absoluteAnchor>
    <xdr:pos x="0" y="0"/>
    <xdr:ext cx="9029700" cy="5829300"/>
    <xdr:graphicFrame macro="">
      <xdr:nvGraphicFramePr>
        <xdr:cNvPr id="2" name="Chart 1">
          <a:extLst>
            <a:ext uri="{FF2B5EF4-FFF2-40B4-BE49-F238E27FC236}">
              <a16:creationId xmlns:a16="http://schemas.microsoft.com/office/drawing/2014/main" xmlns="" id="{00000000-0008-0000-4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3.xml><?xml version="1.0" encoding="utf-8"?>
<c:userShapes xmlns:c="http://schemas.openxmlformats.org/drawingml/2006/chart">
  <cdr:relSizeAnchor xmlns:cdr="http://schemas.openxmlformats.org/drawingml/2006/chartDrawing">
    <cdr:from>
      <cdr:x>0.69761</cdr:x>
      <cdr:y>0.29848</cdr:y>
    </cdr:from>
    <cdr:to>
      <cdr:x>1</cdr:x>
      <cdr:y>0.42919</cdr:y>
    </cdr:to>
    <cdr:sp macro="" textlink="">
      <cdr:nvSpPr>
        <cdr:cNvPr id="3" name="Rectangle 2"/>
        <cdr:cNvSpPr/>
      </cdr:nvSpPr>
      <cdr:spPr>
        <a:xfrm xmlns:a="http://schemas.openxmlformats.org/drawingml/2006/main">
          <a:off x="6299200" y="1739926"/>
          <a:ext cx="2730500" cy="7619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rgbClr val="000000"/>
              </a:solidFill>
              <a:effectLst/>
              <a:latin typeface="Arial"/>
              <a:cs typeface="Arial"/>
            </a:rPr>
            <a:t>With Warren wealth tax (3%</a:t>
          </a:r>
          <a:r>
            <a:rPr lang="fr-FR" sz="1600" baseline="0">
              <a:solidFill>
                <a:srgbClr val="000000"/>
              </a:solidFill>
              <a:effectLst/>
              <a:latin typeface="Arial"/>
              <a:cs typeface="Arial"/>
            </a:rPr>
            <a:t> rate above $1bn)</a:t>
          </a:r>
          <a:endParaRPr lang="fr-FR" sz="1600">
            <a:solidFill>
              <a:srgbClr val="000000"/>
            </a:solidFill>
            <a:effectLst/>
            <a:latin typeface="Arial"/>
            <a:cs typeface="Arial"/>
          </a:endParaRPr>
        </a:p>
      </cdr:txBody>
    </cdr:sp>
  </cdr:relSizeAnchor>
  <cdr:relSizeAnchor xmlns:cdr="http://schemas.openxmlformats.org/drawingml/2006/chartDrawing">
    <cdr:from>
      <cdr:x>0.67511</cdr:x>
      <cdr:y>0.4488</cdr:y>
    </cdr:from>
    <cdr:to>
      <cdr:x>1</cdr:x>
      <cdr:y>0.59477</cdr:y>
    </cdr:to>
    <cdr:sp macro="" textlink="">
      <cdr:nvSpPr>
        <cdr:cNvPr id="4" name="Rectangle 3"/>
        <cdr:cNvSpPr/>
      </cdr:nvSpPr>
      <cdr:spPr>
        <a:xfrm xmlns:a="http://schemas.openxmlformats.org/drawingml/2006/main">
          <a:off x="6096000" y="2616200"/>
          <a:ext cx="2933700" cy="85086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a:cs typeface="Arial"/>
            </a:rPr>
            <a:t>Sanders wealth</a:t>
          </a:r>
          <a:r>
            <a:rPr lang="fr-FR" sz="1600" baseline="0">
              <a:solidFill>
                <a:schemeClr val="tx1"/>
              </a:solidFill>
              <a:effectLst/>
              <a:latin typeface="Arial"/>
              <a:cs typeface="Arial"/>
            </a:rPr>
            <a:t> tax</a:t>
          </a:r>
          <a:endParaRPr lang="fr-FR" sz="1600">
            <a:solidFill>
              <a:schemeClr val="tx1"/>
            </a:solidFill>
            <a:effectLst/>
            <a:latin typeface="Arial"/>
            <a:cs typeface="Arial"/>
          </a:endParaRPr>
        </a:p>
        <a:p xmlns:a="http://schemas.openxmlformats.org/drawingml/2006/main">
          <a:pPr algn="ctr"/>
          <a:r>
            <a:rPr lang="fr-FR" sz="1600">
              <a:solidFill>
                <a:schemeClr val="tx1"/>
              </a:solidFill>
              <a:effectLst/>
              <a:latin typeface="Arial"/>
              <a:cs typeface="Arial"/>
            </a:rPr>
            <a:t>(up to 8% </a:t>
          </a:r>
          <a:r>
            <a:rPr lang="fr-FR" sz="1600" baseline="0">
              <a:solidFill>
                <a:schemeClr val="tx1"/>
              </a:solidFill>
              <a:effectLst/>
              <a:latin typeface="Arial"/>
              <a:cs typeface="Arial"/>
            </a:rPr>
            <a:t>rate above $10bn)</a:t>
          </a:r>
          <a:endParaRPr lang="fr-FR" sz="1600">
            <a:solidFill>
              <a:schemeClr val="tx1"/>
            </a:solidFill>
            <a:effectLst/>
            <a:latin typeface="Arial"/>
            <a:cs typeface="Arial"/>
          </a:endParaRPr>
        </a:p>
      </cdr:txBody>
    </cdr:sp>
  </cdr:relSizeAnchor>
  <cdr:relSizeAnchor xmlns:cdr="http://schemas.openxmlformats.org/drawingml/2006/chartDrawing">
    <cdr:from>
      <cdr:x>0.45851</cdr:x>
      <cdr:y>0.68661</cdr:y>
    </cdr:from>
    <cdr:to>
      <cdr:x>0.80028</cdr:x>
      <cdr:y>0.8366</cdr:y>
    </cdr:to>
    <cdr:sp macro="" textlink="">
      <cdr:nvSpPr>
        <cdr:cNvPr id="6" name="Rectangle 3"/>
        <cdr:cNvSpPr/>
      </cdr:nvSpPr>
      <cdr:spPr>
        <a:xfrm xmlns:a="http://schemas.openxmlformats.org/drawingml/2006/main">
          <a:off x="4140219" y="4002428"/>
          <a:ext cx="3086081" cy="8743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a:cs typeface="Arial"/>
            </a:rPr>
            <a:t>With radical wealth tax</a:t>
          </a:r>
        </a:p>
        <a:p xmlns:a="http://schemas.openxmlformats.org/drawingml/2006/main">
          <a:pPr algn="ctr"/>
          <a:r>
            <a:rPr lang="fr-FR" sz="1600">
              <a:solidFill>
                <a:schemeClr val="tx1"/>
              </a:solidFill>
              <a:effectLst/>
              <a:latin typeface="Arial"/>
              <a:cs typeface="Arial"/>
            </a:rPr>
            <a:t>(10% </a:t>
          </a:r>
          <a:r>
            <a:rPr lang="fr-FR" sz="1600" baseline="0">
              <a:solidFill>
                <a:schemeClr val="tx1"/>
              </a:solidFill>
              <a:effectLst/>
              <a:latin typeface="Arial"/>
              <a:cs typeface="Arial"/>
            </a:rPr>
            <a:t>rate above $1bn)</a:t>
          </a:r>
          <a:endParaRPr lang="fr-FR" sz="1600">
            <a:solidFill>
              <a:schemeClr val="tx1"/>
            </a:solidFill>
            <a:effectLst/>
            <a:latin typeface="Arial"/>
            <a:cs typeface="Arial"/>
          </a:endParaRPr>
        </a:p>
      </cdr:txBody>
    </cdr:sp>
  </cdr:relSizeAnchor>
  <cdr:relSizeAnchor xmlns:cdr="http://schemas.openxmlformats.org/drawingml/2006/chartDrawing">
    <cdr:from>
      <cdr:x>0.53055</cdr:x>
      <cdr:y>0.0719</cdr:y>
    </cdr:from>
    <cdr:to>
      <cdr:x>0.83685</cdr:x>
      <cdr:y>0.23312</cdr:y>
    </cdr:to>
    <cdr:sp macro="" textlink="">
      <cdr:nvSpPr>
        <cdr:cNvPr id="7" name="Rectangle 4"/>
        <cdr:cNvSpPr/>
      </cdr:nvSpPr>
      <cdr:spPr>
        <a:xfrm xmlns:a="http://schemas.openxmlformats.org/drawingml/2006/main">
          <a:off x="4790732" y="419126"/>
          <a:ext cx="2765797" cy="9398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600">
              <a:solidFill>
                <a:srgbClr val="000000"/>
              </a:solidFill>
              <a:effectLst/>
              <a:latin typeface="Arial"/>
              <a:cs typeface="Arial"/>
            </a:rPr>
            <a:t>Actual share of wealth owned by the Forbes 400</a:t>
          </a:r>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12700</xdr:colOff>
      <xdr:row>62</xdr:row>
      <xdr:rowOff>171450</xdr:rowOff>
    </xdr:from>
    <xdr:to>
      <xdr:col>7</xdr:col>
      <xdr:colOff>774700</xdr:colOff>
      <xdr:row>77</xdr:row>
      <xdr:rowOff>57150</xdr:rowOff>
    </xdr:to>
    <xdr:graphicFrame macro="">
      <xdr:nvGraphicFramePr>
        <xdr:cNvPr id="2" name="Graphique 1">
          <a:extLst>
            <a:ext uri="{FF2B5EF4-FFF2-40B4-BE49-F238E27FC236}">
              <a16:creationId xmlns:a16="http://schemas.microsoft.com/office/drawing/2014/main" xmlns=""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12700</xdr:colOff>
      <xdr:row>59</xdr:row>
      <xdr:rowOff>139700</xdr:rowOff>
    </xdr:from>
    <xdr:to>
      <xdr:col>35</xdr:col>
      <xdr:colOff>647700</xdr:colOff>
      <xdr:row>75</xdr:row>
      <xdr:rowOff>0</xdr:rowOff>
    </xdr:to>
    <xdr:graphicFrame macro="">
      <xdr:nvGraphicFramePr>
        <xdr:cNvPr id="3" name="Graphique 2">
          <a:extLst>
            <a:ext uri="{FF2B5EF4-FFF2-40B4-BE49-F238E27FC236}">
              <a16:creationId xmlns:a16="http://schemas.microsoft.com/office/drawing/2014/main" xmlns=""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52</xdr:col>
      <xdr:colOff>450850</xdr:colOff>
      <xdr:row>57</xdr:row>
      <xdr:rowOff>76206</xdr:rowOff>
    </xdr:from>
    <xdr:to>
      <xdr:col>57</xdr:col>
      <xdr:colOff>374650</xdr:colOff>
      <xdr:row>71</xdr:row>
      <xdr:rowOff>127006</xdr:rowOff>
    </xdr:to>
    <xdr:graphicFrame macro="">
      <xdr:nvGraphicFramePr>
        <xdr:cNvPr id="4" name="Chart 3">
          <a:extLst>
            <a:ext uri="{FF2B5EF4-FFF2-40B4-BE49-F238E27FC236}">
              <a16:creationId xmlns:a16="http://schemas.microsoft.com/office/drawing/2014/main" xmlns=""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xmlns=""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zucman/Dropbox/TorslovEtal17/RawData/TWZRawData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ppendixTables(Other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nu/Dropbox/SaezZucman2014/usdina/DINA(Aggre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zucman/Dropbox/SaezZucman2014/usdina/DINA(Aggre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nu/Dropbox/SaezZucman2014/usdina/DINA(Distri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nu/Dropbox/SaezZucman2014/SCF/AppendixTables(Other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zucman/Dropbox/SaezZucman2014/usdina/DINA(Distrib).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anu/Dropbox/SaezZucman2014/PaperWealth/ExcelFiles/AppendixTables(OtherEstimat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Z2019AppendixTabl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ppendixTables(Distribution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adMe"/>
      <sheetName val="FX"/>
      <sheetName val="OECD_GDP"/>
      <sheetName val="OECDTable14a"/>
      <sheetName val="OECDTable14a(small)"/>
      <sheetName val="OECDTable14a2014"/>
      <sheetName val="OECDTable14a2014(small)"/>
      <sheetName val="OECDnew.xls"/>
      <sheetName val="OECDCorpTaxRev"/>
      <sheetName val="UNnataccount.xls"/>
      <sheetName val="UNnataccount_labour_corp_share."/>
      <sheetName val="UNnataccount_corp_va_gdpshare.x"/>
      <sheetName val="EurostatCorpTaxRev"/>
      <sheetName val="ResourceRentsWDI"/>
      <sheetName val="AustralianNA"/>
      <sheetName val="AustralianNA2"/>
      <sheetName val="AustralianNA3"/>
      <sheetName val="AustralianNA4"/>
      <sheetName val="AustralianNA5"/>
      <sheetName val="EurostatFATSHavenByCtry"/>
      <sheetName val="Data"/>
      <sheetName val="Data2"/>
      <sheetName val="Data3"/>
      <sheetName val="Data4"/>
      <sheetName val="Data5"/>
      <sheetName val="Data6"/>
      <sheetName val="NbEmployed"/>
      <sheetName val="EurostatOutwardFATSbyCtry"/>
      <sheetName val="MainSeries"/>
      <sheetName val="Turnover"/>
      <sheetName val="NbEmployed (2)"/>
      <sheetName val="NbEnt"/>
      <sheetName val="SuppSeries"/>
      <sheetName val="PersoCost"/>
      <sheetName val="VA"/>
      <sheetName val="Inv"/>
      <sheetName val="EurostatInwardFATS"/>
      <sheetName val="Comput"/>
      <sheetName val="DataForGraph"/>
      <sheetName val="Data (2)"/>
      <sheetName val="Data2 (2)"/>
      <sheetName val="Data3 (2)"/>
      <sheetName val="Data4 (2)"/>
      <sheetName val="Data5 (2)"/>
      <sheetName val="Data6 (2)"/>
      <sheetName val="Data7"/>
      <sheetName val="Data8"/>
      <sheetName val="Data9"/>
      <sheetName val="Data10"/>
      <sheetName val="Data11"/>
      <sheetName val="Data12"/>
      <sheetName val="Data13"/>
      <sheetName val="Data14"/>
      <sheetName val="Data15"/>
      <sheetName val="Data16"/>
      <sheetName val="MissingSectors"/>
      <sheetName val="Data (3)"/>
      <sheetName val="Data2 (3)"/>
      <sheetName val="Data3 (3)"/>
      <sheetName val="Data4 (3)"/>
      <sheetName val="Data5 (3)"/>
      <sheetName val="Data6 (3)"/>
      <sheetName val="Data7 (2)"/>
      <sheetName val="Data8 (2)"/>
      <sheetName val="Data9 (2)"/>
      <sheetName val="Data10 (2)"/>
      <sheetName val="Data11 (2)"/>
      <sheetName val="Data12 (2)"/>
      <sheetName val="Data C33-37"/>
      <sheetName val="Eurostat Fats"/>
      <sheetName val="OECD FATS"/>
      <sheetName val="TangibleAsssets"/>
      <sheetName val="Switzerland"/>
      <sheetName val="Singapore"/>
      <sheetName val="Ireland"/>
      <sheetName val="TangibleAsset2015"/>
      <sheetName val="China"/>
      <sheetName val="Puerto Rico"/>
      <sheetName val="Penn World Tables"/>
      <sheetName val="UNimputedcapitalstock2015"/>
      <sheetName val="CBC- IRS"/>
      <sheetName val="World Bank Data Labor Force"/>
    </sheetNames>
    <sheetDataSet>
      <sheetData sheetId="0"/>
      <sheetData sheetId="1">
        <row r="2">
          <cell r="B2" t="str">
            <v>Argentina</v>
          </cell>
        </row>
      </sheetData>
      <sheetData sheetId="2"/>
      <sheetData sheetId="3">
        <row r="15">
          <cell r="A15" t="str">
            <v>Australia</v>
          </cell>
        </row>
      </sheetData>
      <sheetData sheetId="4">
        <row r="1">
          <cell r="B1" t="str">
            <v>Operating Surplus</v>
          </cell>
        </row>
      </sheetData>
      <sheetData sheetId="5">
        <row r="16">
          <cell r="A16" t="str">
            <v>Australia</v>
          </cell>
        </row>
      </sheetData>
      <sheetData sheetId="6">
        <row r="39">
          <cell r="I39">
            <v>1480692</v>
          </cell>
        </row>
      </sheetData>
      <sheetData sheetId="7">
        <row r="104">
          <cell r="D104">
            <v>421219.9</v>
          </cell>
        </row>
      </sheetData>
      <sheetData sheetId="8">
        <row r="8">
          <cell r="A8" t="str">
            <v>Australia</v>
          </cell>
        </row>
      </sheetData>
      <sheetData sheetId="9">
        <row r="1">
          <cell r="A1" t="str">
            <v>CountryName</v>
          </cell>
        </row>
      </sheetData>
      <sheetData sheetId="10">
        <row r="18">
          <cell r="B18">
            <v>0.71513000000000004</v>
          </cell>
        </row>
      </sheetData>
      <sheetData sheetId="11">
        <row r="18">
          <cell r="B18">
            <v>0.53137999999999996</v>
          </cell>
        </row>
      </sheetData>
      <sheetData sheetId="12">
        <row r="11">
          <cell r="A11" t="str">
            <v>GEO/TIME</v>
          </cell>
        </row>
      </sheetData>
      <sheetData sheetId="13"/>
      <sheetData sheetId="14">
        <row r="1">
          <cell r="B1" t="str">
            <v>Compensation of employees - Wages and salaries ;</v>
          </cell>
          <cell r="C1" t="str">
            <v>Compensation of employees - Employers' social contributions ;</v>
          </cell>
          <cell r="D1" t="str">
            <v>Compensation of employees ;</v>
          </cell>
          <cell r="E1" t="str">
            <v>Private non-financial corporations ;  Gross operating surplus ;</v>
          </cell>
          <cell r="F1" t="str">
            <v>Public non-financial corporations ;  Gross operating surplus ;</v>
          </cell>
          <cell r="G1" t="str">
            <v>Non-financial corporations ;  Gross operating surplus ;</v>
          </cell>
          <cell r="H1" t="str">
            <v>Financial corporations ;  Gross operating surplus ;</v>
          </cell>
          <cell r="I1" t="str">
            <v>Total corporations ;  Gross operating surplus ;</v>
          </cell>
          <cell r="K1" t="str">
            <v>Dwellings owned by persons ;  Gross operating surplus ;</v>
          </cell>
          <cell r="L1" t="str">
            <v>All sectors ;  Gross operating surplus ;</v>
          </cell>
          <cell r="M1" t="str">
            <v>Gross mixed income ;</v>
          </cell>
          <cell r="N1" t="str">
            <v>Total factor income ;</v>
          </cell>
          <cell r="O1" t="str">
            <v>Taxes less subsidies on production and imports ;</v>
          </cell>
          <cell r="Q1" t="str">
            <v>GROSS DOMESTIC PRODUCT ;</v>
          </cell>
          <cell r="T1" t="str">
            <v>Compensation of employees: Percentage changes ;</v>
          </cell>
          <cell r="U1" t="str">
            <v>Private non-financial corporations ;  Gross operating surplus: Percentage changes ;</v>
          </cell>
          <cell r="V1" t="str">
            <v>Public non-financial corporations ;  Gross operating surplus: Percentage changes ;</v>
          </cell>
          <cell r="W1" t="str">
            <v>Non-financial corporations ;  Gross operating surplus: Percentage changes ;</v>
          </cell>
          <cell r="X1" t="str">
            <v>Financial corporations ;  Gross operating surplus: Percentage changes ;</v>
          </cell>
          <cell r="Y1" t="str">
            <v>Total corporations ;  Gross operating surplus: Percentage changes ;</v>
          </cell>
          <cell r="AA1" t="str">
            <v>Dwellings owned by persons ;  Gross operating surplus: Percentage changes ;</v>
          </cell>
          <cell r="AB1" t="str">
            <v>All sectors ;  Gross operating surplus: Percentage changes ;</v>
          </cell>
          <cell r="AD1" t="str">
            <v>Total factor income: Percentage changes ;</v>
          </cell>
          <cell r="AE1" t="str">
            <v>Taxes less subsidies on production and imports: Percentage changes ;</v>
          </cell>
          <cell r="AF1" t="str">
            <v>GROSS DOMESTIC PRODUCT: Percentage changes ;</v>
          </cell>
          <cell r="AH1" t="str">
            <v>Compensation of employees - Employers' social contributions ;</v>
          </cell>
          <cell r="AI1" t="str">
            <v>Compensation of employees ;</v>
          </cell>
          <cell r="AJ1" t="str">
            <v>Private non-financial corporations ;  Gross operating surplus ;</v>
          </cell>
          <cell r="AK1" t="str">
            <v>Public non-financial corporations ;  Gross operating surplus ;</v>
          </cell>
          <cell r="AL1" t="str">
            <v>Non-financial corporations ;  Gross operating surplus ;</v>
          </cell>
          <cell r="AM1" t="str">
            <v>Financial corporations ;  Gross operating surplus ;</v>
          </cell>
          <cell r="AN1" t="str">
            <v>Total corporations ;  Gross operating surplus ;</v>
          </cell>
          <cell r="AP1" t="str">
            <v>Dwellings owned by persons ;  Gross operating surplus ;</v>
          </cell>
          <cell r="AQ1" t="str">
            <v>All sectors ;  Gross operating surplus ;</v>
          </cell>
          <cell r="AR1" t="str">
            <v>Gross mixed income ;</v>
          </cell>
          <cell r="AS1" t="str">
            <v>Total factor income ;</v>
          </cell>
          <cell r="AT1" t="str">
            <v>Taxes less subsidies on production and imports ;</v>
          </cell>
          <cell r="AU1" t="str">
            <v>Statistical discrepancy (I) ;</v>
          </cell>
          <cell r="AV1" t="str">
            <v>GROSS DOMESTIC PRODUCT ;</v>
          </cell>
          <cell r="AW1" t="str">
            <v>Compensation of employees - Wages and salaries: Percentage changes ;</v>
          </cell>
          <cell r="AX1" t="str">
            <v>Compensation of employees - Employers' social contributions: Percentage changes ;</v>
          </cell>
          <cell r="AY1" t="str">
            <v>Compensation of employees: Percentage changes ;</v>
          </cell>
          <cell r="AZ1" t="str">
            <v>Private non-financial corporations ;  Gross operating surplus: Percentage changes ;</v>
          </cell>
          <cell r="BA1" t="str">
            <v>Public non-financial corporations ;  Gross operating surplus: Percentage changes ;</v>
          </cell>
          <cell r="BB1" t="str">
            <v>Non-financial corporations ;  Gross operating surplus: Percentage changes ;</v>
          </cell>
          <cell r="BC1" t="str">
            <v>Financial corporations ;  Gross operating surplus: Percentage changes ;</v>
          </cell>
          <cell r="BD1" t="str">
            <v>Total corporations ;  Gross operating surplus: Percentage changes ;</v>
          </cell>
          <cell r="BF1" t="str">
            <v>Dwellings owned by persons ;  Gross operating surplus: Percentage changes ;</v>
          </cell>
          <cell r="BG1" t="str">
            <v>All sectors ;  Gross operating surplus: Percentage changes ;</v>
          </cell>
          <cell r="BH1" t="str">
            <v>Gross mixed income: Percentage changes ;</v>
          </cell>
          <cell r="BI1" t="str">
            <v>Total factor income: Percentage changes ;</v>
          </cell>
          <cell r="BJ1" t="str">
            <v>Taxes less subsidies on production and imports: Percentage changes ;</v>
          </cell>
          <cell r="BK1" t="str">
            <v>GROSS DOMESTIC PRODUCT: Percentage changes ;</v>
          </cell>
          <cell r="BO1" t="str">
            <v>Private non-financial corporations ;  Gross operating surplus ;</v>
          </cell>
          <cell r="CC1" t="str">
            <v>Private non-financial corporations ;  Gross operating surplus: Revisions ;</v>
          </cell>
          <cell r="CD1" t="str">
            <v>Public non-financial corporations ;  Gross operating surplus: Revisions ;</v>
          </cell>
        </row>
        <row r="2">
          <cell r="B2" t="str">
            <v>$ Millions</v>
          </cell>
          <cell r="C2" t="str">
            <v>$ Millions</v>
          </cell>
          <cell r="D2" t="str">
            <v>$ Millions</v>
          </cell>
          <cell r="E2" t="str">
            <v>$ Millions</v>
          </cell>
          <cell r="F2" t="str">
            <v>$ Millions</v>
          </cell>
          <cell r="G2" t="str">
            <v>$ Millions</v>
          </cell>
          <cell r="H2" t="str">
            <v>$ Millions</v>
          </cell>
          <cell r="I2" t="str">
            <v>$ Millions</v>
          </cell>
          <cell r="K2" t="str">
            <v>$ Millions</v>
          </cell>
          <cell r="L2" t="str">
            <v>$ Millions</v>
          </cell>
          <cell r="M2" t="str">
            <v>$ Millions</v>
          </cell>
          <cell r="N2" t="str">
            <v>$ Millions</v>
          </cell>
          <cell r="O2" t="str">
            <v>$ Millions</v>
          </cell>
          <cell r="Q2" t="str">
            <v>$ Millions</v>
          </cell>
          <cell r="T2" t="str">
            <v>Percent</v>
          </cell>
          <cell r="U2" t="str">
            <v>Percent</v>
          </cell>
          <cell r="V2" t="str">
            <v>Percent</v>
          </cell>
          <cell r="W2" t="str">
            <v>Percent</v>
          </cell>
          <cell r="X2" t="str">
            <v>Percent</v>
          </cell>
          <cell r="Y2" t="str">
            <v>Percent</v>
          </cell>
          <cell r="AA2" t="str">
            <v>Percent</v>
          </cell>
          <cell r="AB2" t="str">
            <v>Percent</v>
          </cell>
          <cell r="AD2" t="str">
            <v>Percent</v>
          </cell>
          <cell r="AE2" t="str">
            <v>Percent</v>
          </cell>
          <cell r="AF2" t="str">
            <v>Percent</v>
          </cell>
          <cell r="AH2" t="str">
            <v>$ Millions</v>
          </cell>
          <cell r="AI2" t="str">
            <v>$ Millions</v>
          </cell>
          <cell r="AJ2" t="str">
            <v>$ Millions</v>
          </cell>
          <cell r="AK2" t="str">
            <v>$ Millions</v>
          </cell>
          <cell r="AL2" t="str">
            <v>$ Millions</v>
          </cell>
          <cell r="AM2" t="str">
            <v>$ Millions</v>
          </cell>
          <cell r="AN2" t="str">
            <v>$ Millions</v>
          </cell>
          <cell r="AP2" t="str">
            <v>$ Millions</v>
          </cell>
          <cell r="AQ2" t="str">
            <v>$ Millions</v>
          </cell>
          <cell r="AR2" t="str">
            <v>$ Millions</v>
          </cell>
          <cell r="AS2" t="str">
            <v>$ Millions</v>
          </cell>
          <cell r="AT2" t="str">
            <v>$ Millions</v>
          </cell>
          <cell r="AU2" t="str">
            <v>$ Millions</v>
          </cell>
          <cell r="AV2" t="str">
            <v>$ Millions</v>
          </cell>
          <cell r="AW2" t="str">
            <v>Percent</v>
          </cell>
          <cell r="AX2" t="str">
            <v>Percent</v>
          </cell>
          <cell r="AY2" t="str">
            <v>Percent</v>
          </cell>
          <cell r="AZ2" t="str">
            <v>Percent</v>
          </cell>
          <cell r="BA2" t="str">
            <v>Percent</v>
          </cell>
          <cell r="BB2" t="str">
            <v>Percent</v>
          </cell>
          <cell r="BC2" t="str">
            <v>Percent</v>
          </cell>
          <cell r="BD2" t="str">
            <v>Percent</v>
          </cell>
          <cell r="BF2" t="str">
            <v>Percent</v>
          </cell>
          <cell r="BG2" t="str">
            <v>Percent</v>
          </cell>
          <cell r="BH2" t="str">
            <v>Percent</v>
          </cell>
          <cell r="BI2" t="str">
            <v>Percent</v>
          </cell>
          <cell r="BJ2" t="str">
            <v>Percent</v>
          </cell>
          <cell r="BK2" t="str">
            <v>Percent</v>
          </cell>
          <cell r="BO2" t="str">
            <v>$ Millions</v>
          </cell>
          <cell r="CC2" t="str">
            <v>$ Millions</v>
          </cell>
          <cell r="CD2" t="str">
            <v>$ Millions</v>
          </cell>
        </row>
        <row r="3">
          <cell r="B3" t="str">
            <v>Trend</v>
          </cell>
          <cell r="C3" t="str">
            <v>Trend</v>
          </cell>
          <cell r="D3" t="str">
            <v>Trend</v>
          </cell>
          <cell r="E3" t="str">
            <v>Trend</v>
          </cell>
          <cell r="F3" t="str">
            <v>Trend</v>
          </cell>
          <cell r="G3" t="str">
            <v>Trend</v>
          </cell>
          <cell r="H3" t="str">
            <v>Trend</v>
          </cell>
          <cell r="I3" t="str">
            <v>Trend</v>
          </cell>
          <cell r="K3" t="str">
            <v>Trend</v>
          </cell>
          <cell r="L3" t="str">
            <v>Trend</v>
          </cell>
          <cell r="M3" t="str">
            <v>Trend</v>
          </cell>
          <cell r="N3" t="str">
            <v>Trend</v>
          </cell>
          <cell r="O3" t="str">
            <v>Trend</v>
          </cell>
          <cell r="Q3" t="str">
            <v>Trend</v>
          </cell>
          <cell r="T3" t="str">
            <v>Trend</v>
          </cell>
          <cell r="U3" t="str">
            <v>Trend</v>
          </cell>
          <cell r="V3" t="str">
            <v>Trend</v>
          </cell>
          <cell r="W3" t="str">
            <v>Trend</v>
          </cell>
          <cell r="X3" t="str">
            <v>Trend</v>
          </cell>
          <cell r="Y3" t="str">
            <v>Trend</v>
          </cell>
          <cell r="AA3" t="str">
            <v>Trend</v>
          </cell>
          <cell r="AB3" t="str">
            <v>Trend</v>
          </cell>
          <cell r="AD3" t="str">
            <v>Trend</v>
          </cell>
          <cell r="AE3" t="str">
            <v>Trend</v>
          </cell>
          <cell r="AF3" t="str">
            <v>Trend</v>
          </cell>
          <cell r="AH3" t="str">
            <v>Seasonally Adjusted</v>
          </cell>
          <cell r="AI3" t="str">
            <v>Seasonally Adjusted</v>
          </cell>
          <cell r="AJ3" t="str">
            <v>Seasonally Adjusted</v>
          </cell>
          <cell r="AK3" t="str">
            <v>Seasonally Adjusted</v>
          </cell>
          <cell r="AL3" t="str">
            <v>Seasonally Adjusted</v>
          </cell>
          <cell r="AM3" t="str">
            <v>Seasonally Adjusted</v>
          </cell>
          <cell r="AN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F3" t="str">
            <v>Seasonally Adjusted</v>
          </cell>
          <cell r="BG3" t="str">
            <v>Seasonally Adjusted</v>
          </cell>
          <cell r="BH3" t="str">
            <v>Seasonally Adjusted</v>
          </cell>
          <cell r="BI3" t="str">
            <v>Seasonally Adjusted</v>
          </cell>
          <cell r="BJ3" t="str">
            <v>Seasonally Adjusted</v>
          </cell>
          <cell r="BK3" t="str">
            <v>Seasonally Adjusted</v>
          </cell>
          <cell r="BO3" t="str">
            <v>Original</v>
          </cell>
          <cell r="CC3" t="str">
            <v>Seasonally Adjusted</v>
          </cell>
          <cell r="CD3" t="str">
            <v>Seasonally Adjusted</v>
          </cell>
        </row>
        <row r="4">
          <cell r="B4" t="str">
            <v>DERIVED</v>
          </cell>
          <cell r="C4" t="str">
            <v>DERIVED</v>
          </cell>
          <cell r="D4" t="str">
            <v>DERIVED</v>
          </cell>
          <cell r="E4" t="str">
            <v>DERIVED</v>
          </cell>
          <cell r="F4" t="str">
            <v>DERIVED</v>
          </cell>
          <cell r="G4" t="str">
            <v>DERIVED</v>
          </cell>
          <cell r="H4" t="str">
            <v>DERIVED</v>
          </cell>
          <cell r="I4" t="str">
            <v>DERIVED</v>
          </cell>
          <cell r="K4" t="str">
            <v>DERIVED</v>
          </cell>
          <cell r="L4" t="str">
            <v>DERIVED</v>
          </cell>
          <cell r="M4" t="str">
            <v>DERIVED</v>
          </cell>
          <cell r="N4" t="str">
            <v>DERIVED</v>
          </cell>
          <cell r="O4" t="str">
            <v>DERIVED</v>
          </cell>
          <cell r="Q4" t="str">
            <v>DERIVED</v>
          </cell>
          <cell r="T4" t="str">
            <v>DERIVED</v>
          </cell>
          <cell r="U4" t="str">
            <v>DERIVED</v>
          </cell>
          <cell r="V4" t="str">
            <v>DERIVED</v>
          </cell>
          <cell r="W4" t="str">
            <v>DERIVED</v>
          </cell>
          <cell r="X4" t="str">
            <v>DERIVED</v>
          </cell>
          <cell r="Y4" t="str">
            <v>DERIVED</v>
          </cell>
          <cell r="AA4" t="str">
            <v>DERIVED</v>
          </cell>
          <cell r="AB4" t="str">
            <v>DERIVED</v>
          </cell>
          <cell r="AD4" t="str">
            <v>DERIVED</v>
          </cell>
          <cell r="AE4" t="str">
            <v>DERIVED</v>
          </cell>
          <cell r="AF4" t="str">
            <v>DERIVED</v>
          </cell>
          <cell r="AH4" t="str">
            <v>DERIVED</v>
          </cell>
          <cell r="AI4" t="str">
            <v>DERIVED</v>
          </cell>
          <cell r="AJ4" t="str">
            <v>DERIVED</v>
          </cell>
          <cell r="AK4" t="str">
            <v>DERIVED</v>
          </cell>
          <cell r="AL4" t="str">
            <v>DERIVED</v>
          </cell>
          <cell r="AM4" t="str">
            <v>DERIVED</v>
          </cell>
          <cell r="AN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F4" t="str">
            <v>DERIVED</v>
          </cell>
          <cell r="BG4" t="str">
            <v>DERIVED</v>
          </cell>
          <cell r="BH4" t="str">
            <v>DERIVED</v>
          </cell>
          <cell r="BI4" t="str">
            <v>DERIVED</v>
          </cell>
          <cell r="BJ4" t="str">
            <v>DERIVED</v>
          </cell>
          <cell r="BK4" t="str">
            <v>DERIVED</v>
          </cell>
          <cell r="BO4" t="str">
            <v>DERIVED</v>
          </cell>
          <cell r="CC4" t="str">
            <v>DERIVED</v>
          </cell>
          <cell r="CD4" t="str">
            <v>DERIVED</v>
          </cell>
        </row>
        <row r="5">
          <cell r="B5" t="str">
            <v>Quarter</v>
          </cell>
          <cell r="C5" t="str">
            <v>Quarter</v>
          </cell>
          <cell r="D5" t="str">
            <v>Quarter</v>
          </cell>
          <cell r="E5" t="str">
            <v>Quarter</v>
          </cell>
          <cell r="F5" t="str">
            <v>Quarter</v>
          </cell>
          <cell r="G5" t="str">
            <v>Quarter</v>
          </cell>
          <cell r="H5" t="str">
            <v>Quarter</v>
          </cell>
          <cell r="I5" t="str">
            <v>Quarter</v>
          </cell>
          <cell r="K5" t="str">
            <v>Quarter</v>
          </cell>
          <cell r="L5" t="str">
            <v>Quarter</v>
          </cell>
          <cell r="M5" t="str">
            <v>Quarter</v>
          </cell>
          <cell r="N5" t="str">
            <v>Quarter</v>
          </cell>
          <cell r="O5" t="str">
            <v>Quarter</v>
          </cell>
          <cell r="Q5" t="str">
            <v>Quarter</v>
          </cell>
          <cell r="T5" t="str">
            <v>Quarter</v>
          </cell>
          <cell r="U5" t="str">
            <v>Quarter</v>
          </cell>
          <cell r="V5" t="str">
            <v>Quarter</v>
          </cell>
          <cell r="W5" t="str">
            <v>Quarter</v>
          </cell>
          <cell r="X5" t="str">
            <v>Quarter</v>
          </cell>
          <cell r="Y5" t="str">
            <v>Quarter</v>
          </cell>
          <cell r="AA5" t="str">
            <v>Quarter</v>
          </cell>
          <cell r="AB5" t="str">
            <v>Quarter</v>
          </cell>
          <cell r="AD5" t="str">
            <v>Quarter</v>
          </cell>
          <cell r="AE5" t="str">
            <v>Quarter</v>
          </cell>
          <cell r="AF5" t="str">
            <v>Quarter</v>
          </cell>
          <cell r="AH5" t="str">
            <v>Quarter</v>
          </cell>
          <cell r="AI5" t="str">
            <v>Quarter</v>
          </cell>
          <cell r="AJ5" t="str">
            <v>Quarter</v>
          </cell>
          <cell r="AK5" t="str">
            <v>Quarter</v>
          </cell>
          <cell r="AL5" t="str">
            <v>Quarter</v>
          </cell>
          <cell r="AM5" t="str">
            <v>Quarter</v>
          </cell>
          <cell r="AN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F5" t="str">
            <v>Quarter</v>
          </cell>
          <cell r="BG5" t="str">
            <v>Quarter</v>
          </cell>
          <cell r="BH5" t="str">
            <v>Quarter</v>
          </cell>
          <cell r="BI5" t="str">
            <v>Quarter</v>
          </cell>
          <cell r="BJ5" t="str">
            <v>Quarter</v>
          </cell>
          <cell r="BK5" t="str">
            <v>Quarter</v>
          </cell>
          <cell r="BO5" t="str">
            <v>Quarter</v>
          </cell>
          <cell r="CC5" t="str">
            <v>Quarter</v>
          </cell>
          <cell r="CD5" t="str">
            <v>Quarter</v>
          </cell>
        </row>
        <row r="6">
          <cell r="B6">
            <v>3</v>
          </cell>
          <cell r="C6">
            <v>3</v>
          </cell>
          <cell r="D6">
            <v>3</v>
          </cell>
          <cell r="E6">
            <v>3</v>
          </cell>
          <cell r="F6">
            <v>3</v>
          </cell>
          <cell r="G6">
            <v>3</v>
          </cell>
          <cell r="H6">
            <v>3</v>
          </cell>
          <cell r="I6">
            <v>3</v>
          </cell>
          <cell r="K6">
            <v>3</v>
          </cell>
          <cell r="L6">
            <v>3</v>
          </cell>
          <cell r="M6">
            <v>3</v>
          </cell>
          <cell r="N6">
            <v>3</v>
          </cell>
          <cell r="O6">
            <v>3</v>
          </cell>
          <cell r="Q6">
            <v>3</v>
          </cell>
          <cell r="T6">
            <v>3</v>
          </cell>
          <cell r="U6">
            <v>3</v>
          </cell>
          <cell r="V6">
            <v>3</v>
          </cell>
          <cell r="W6">
            <v>3</v>
          </cell>
          <cell r="X6">
            <v>3</v>
          </cell>
          <cell r="Y6">
            <v>3</v>
          </cell>
          <cell r="AA6">
            <v>3</v>
          </cell>
          <cell r="AB6">
            <v>3</v>
          </cell>
          <cell r="AD6">
            <v>3</v>
          </cell>
          <cell r="AE6">
            <v>3</v>
          </cell>
          <cell r="AF6">
            <v>3</v>
          </cell>
          <cell r="AH6">
            <v>3</v>
          </cell>
          <cell r="AI6">
            <v>3</v>
          </cell>
          <cell r="AJ6">
            <v>3</v>
          </cell>
          <cell r="AK6">
            <v>3</v>
          </cell>
          <cell r="AL6">
            <v>3</v>
          </cell>
          <cell r="AM6">
            <v>3</v>
          </cell>
          <cell r="AN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F6">
            <v>3</v>
          </cell>
          <cell r="BG6">
            <v>3</v>
          </cell>
          <cell r="BH6">
            <v>3</v>
          </cell>
          <cell r="BI6">
            <v>3</v>
          </cell>
          <cell r="BJ6">
            <v>3</v>
          </cell>
          <cell r="BK6">
            <v>3</v>
          </cell>
          <cell r="BO6">
            <v>3</v>
          </cell>
          <cell r="CC6">
            <v>3</v>
          </cell>
          <cell r="CD6">
            <v>3</v>
          </cell>
        </row>
        <row r="7">
          <cell r="B7">
            <v>30560</v>
          </cell>
          <cell r="C7">
            <v>30560</v>
          </cell>
          <cell r="D7">
            <v>21794</v>
          </cell>
          <cell r="E7">
            <v>21794</v>
          </cell>
          <cell r="F7">
            <v>21794</v>
          </cell>
          <cell r="G7">
            <v>21794</v>
          </cell>
          <cell r="H7">
            <v>21794</v>
          </cell>
          <cell r="I7">
            <v>21794</v>
          </cell>
          <cell r="K7">
            <v>21794</v>
          </cell>
          <cell r="L7">
            <v>21794</v>
          </cell>
          <cell r="M7">
            <v>21794</v>
          </cell>
          <cell r="N7">
            <v>21794</v>
          </cell>
          <cell r="O7">
            <v>21794</v>
          </cell>
          <cell r="Q7">
            <v>21794</v>
          </cell>
          <cell r="T7">
            <v>21885</v>
          </cell>
          <cell r="U7">
            <v>21885</v>
          </cell>
          <cell r="V7">
            <v>21885</v>
          </cell>
          <cell r="W7">
            <v>21885</v>
          </cell>
          <cell r="X7">
            <v>21885</v>
          </cell>
          <cell r="Y7">
            <v>21885</v>
          </cell>
          <cell r="AA7">
            <v>21885</v>
          </cell>
          <cell r="AB7">
            <v>21885</v>
          </cell>
          <cell r="AD7">
            <v>21885</v>
          </cell>
          <cell r="AE7">
            <v>21885</v>
          </cell>
          <cell r="AF7">
            <v>21885</v>
          </cell>
          <cell r="AH7">
            <v>30560</v>
          </cell>
          <cell r="AI7">
            <v>21794</v>
          </cell>
          <cell r="AJ7">
            <v>21794</v>
          </cell>
          <cell r="AK7">
            <v>21794</v>
          </cell>
          <cell r="AL7">
            <v>21794</v>
          </cell>
          <cell r="AM7">
            <v>21794</v>
          </cell>
          <cell r="AN7">
            <v>21794</v>
          </cell>
          <cell r="AP7">
            <v>21794</v>
          </cell>
          <cell r="AQ7">
            <v>21794</v>
          </cell>
          <cell r="AR7">
            <v>21794</v>
          </cell>
          <cell r="AS7">
            <v>21794</v>
          </cell>
          <cell r="AT7">
            <v>21794</v>
          </cell>
          <cell r="AU7">
            <v>21794</v>
          </cell>
          <cell r="AV7">
            <v>21794</v>
          </cell>
          <cell r="AW7">
            <v>30651</v>
          </cell>
          <cell r="AX7">
            <v>30651</v>
          </cell>
          <cell r="AY7">
            <v>21885</v>
          </cell>
          <cell r="AZ7">
            <v>21885</v>
          </cell>
          <cell r="BA7">
            <v>21885</v>
          </cell>
          <cell r="BB7">
            <v>21885</v>
          </cell>
          <cell r="BC7">
            <v>21885</v>
          </cell>
          <cell r="BD7">
            <v>21885</v>
          </cell>
          <cell r="BF7">
            <v>21885</v>
          </cell>
          <cell r="BG7">
            <v>21885</v>
          </cell>
          <cell r="BH7">
            <v>21885</v>
          </cell>
          <cell r="BI7">
            <v>21885</v>
          </cell>
          <cell r="BJ7">
            <v>21885</v>
          </cell>
          <cell r="BK7">
            <v>21885</v>
          </cell>
          <cell r="BO7">
            <v>21794</v>
          </cell>
          <cell r="CC7">
            <v>21794</v>
          </cell>
          <cell r="CD7">
            <v>21794</v>
          </cell>
        </row>
        <row r="8">
          <cell r="B8">
            <v>43070</v>
          </cell>
          <cell r="C8">
            <v>43070</v>
          </cell>
          <cell r="D8">
            <v>43070</v>
          </cell>
          <cell r="E8">
            <v>43070</v>
          </cell>
          <cell r="F8">
            <v>43070</v>
          </cell>
          <cell r="G8">
            <v>43070</v>
          </cell>
          <cell r="H8">
            <v>43070</v>
          </cell>
          <cell r="I8">
            <v>43070</v>
          </cell>
          <cell r="K8">
            <v>43070</v>
          </cell>
          <cell r="L8">
            <v>43070</v>
          </cell>
          <cell r="M8">
            <v>43070</v>
          </cell>
          <cell r="N8">
            <v>43070</v>
          </cell>
          <cell r="O8">
            <v>43070</v>
          </cell>
          <cell r="Q8">
            <v>43070</v>
          </cell>
          <cell r="T8">
            <v>43070</v>
          </cell>
          <cell r="U8">
            <v>43070</v>
          </cell>
          <cell r="V8">
            <v>43070</v>
          </cell>
          <cell r="W8">
            <v>43070</v>
          </cell>
          <cell r="X8">
            <v>43070</v>
          </cell>
          <cell r="Y8">
            <v>43070</v>
          </cell>
          <cell r="AA8">
            <v>43070</v>
          </cell>
          <cell r="AB8">
            <v>43070</v>
          </cell>
          <cell r="AD8">
            <v>43070</v>
          </cell>
          <cell r="AE8">
            <v>43070</v>
          </cell>
          <cell r="AF8">
            <v>43070</v>
          </cell>
          <cell r="AH8">
            <v>43070</v>
          </cell>
          <cell r="AI8">
            <v>43070</v>
          </cell>
          <cell r="AJ8">
            <v>43070</v>
          </cell>
          <cell r="AK8">
            <v>43070</v>
          </cell>
          <cell r="AL8">
            <v>43070</v>
          </cell>
          <cell r="AM8">
            <v>43070</v>
          </cell>
          <cell r="AN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F8">
            <v>43070</v>
          </cell>
          <cell r="BG8">
            <v>43070</v>
          </cell>
          <cell r="BH8">
            <v>43070</v>
          </cell>
          <cell r="BI8">
            <v>43070</v>
          </cell>
          <cell r="BJ8">
            <v>43070</v>
          </cell>
          <cell r="BK8">
            <v>43070</v>
          </cell>
          <cell r="BO8">
            <v>43070</v>
          </cell>
          <cell r="CC8">
            <v>42979</v>
          </cell>
          <cell r="CD8">
            <v>42979</v>
          </cell>
        </row>
        <row r="9">
          <cell r="B9">
            <v>138</v>
          </cell>
          <cell r="C9">
            <v>138</v>
          </cell>
          <cell r="D9">
            <v>234</v>
          </cell>
          <cell r="E9">
            <v>234</v>
          </cell>
          <cell r="F9">
            <v>234</v>
          </cell>
          <cell r="G9">
            <v>234</v>
          </cell>
          <cell r="H9">
            <v>234</v>
          </cell>
          <cell r="I9">
            <v>234</v>
          </cell>
          <cell r="K9">
            <v>234</v>
          </cell>
          <cell r="L9">
            <v>234</v>
          </cell>
          <cell r="M9">
            <v>234</v>
          </cell>
          <cell r="N9">
            <v>234</v>
          </cell>
          <cell r="O9">
            <v>234</v>
          </cell>
          <cell r="Q9">
            <v>234</v>
          </cell>
          <cell r="T9">
            <v>233</v>
          </cell>
          <cell r="U9">
            <v>233</v>
          </cell>
          <cell r="V9">
            <v>233</v>
          </cell>
          <cell r="W9">
            <v>233</v>
          </cell>
          <cell r="X9">
            <v>233</v>
          </cell>
          <cell r="Y9">
            <v>233</v>
          </cell>
          <cell r="AA9">
            <v>233</v>
          </cell>
          <cell r="AB9">
            <v>233</v>
          </cell>
          <cell r="AD9">
            <v>233</v>
          </cell>
          <cell r="AE9">
            <v>233</v>
          </cell>
          <cell r="AF9">
            <v>233</v>
          </cell>
          <cell r="AH9">
            <v>138</v>
          </cell>
          <cell r="AI9">
            <v>234</v>
          </cell>
          <cell r="AJ9">
            <v>234</v>
          </cell>
          <cell r="AK9">
            <v>234</v>
          </cell>
          <cell r="AL9">
            <v>234</v>
          </cell>
          <cell r="AM9">
            <v>234</v>
          </cell>
          <cell r="AN9">
            <v>234</v>
          </cell>
          <cell r="AP9">
            <v>234</v>
          </cell>
          <cell r="AQ9">
            <v>234</v>
          </cell>
          <cell r="AR9">
            <v>234</v>
          </cell>
          <cell r="AS9">
            <v>234</v>
          </cell>
          <cell r="AT9">
            <v>234</v>
          </cell>
          <cell r="AU9">
            <v>234</v>
          </cell>
          <cell r="AV9">
            <v>234</v>
          </cell>
          <cell r="AW9">
            <v>137</v>
          </cell>
          <cell r="AX9">
            <v>137</v>
          </cell>
          <cell r="AY9">
            <v>233</v>
          </cell>
          <cell r="AZ9">
            <v>233</v>
          </cell>
          <cell r="BA9">
            <v>233</v>
          </cell>
          <cell r="BB9">
            <v>233</v>
          </cell>
          <cell r="BC9">
            <v>233</v>
          </cell>
          <cell r="BD9">
            <v>233</v>
          </cell>
          <cell r="BF9">
            <v>233</v>
          </cell>
          <cell r="BG9">
            <v>233</v>
          </cell>
          <cell r="BH9">
            <v>233</v>
          </cell>
          <cell r="BI9">
            <v>233</v>
          </cell>
          <cell r="BJ9">
            <v>233</v>
          </cell>
          <cell r="BK9">
            <v>233</v>
          </cell>
          <cell r="BO9">
            <v>234</v>
          </cell>
          <cell r="CC9">
            <v>233</v>
          </cell>
          <cell r="CD9">
            <v>233</v>
          </cell>
        </row>
        <row r="10">
          <cell r="B10" t="str">
            <v>A2303552L</v>
          </cell>
          <cell r="C10" t="str">
            <v>A2303554T</v>
          </cell>
          <cell r="D10" t="str">
            <v>A2303556W</v>
          </cell>
          <cell r="E10" t="str">
            <v>A2323378R</v>
          </cell>
          <cell r="F10" t="str">
            <v>A2303560L</v>
          </cell>
          <cell r="G10" t="str">
            <v>A2303562T</v>
          </cell>
          <cell r="H10" t="str">
            <v>A2303564W</v>
          </cell>
          <cell r="I10" t="str">
            <v>A2303566A</v>
          </cell>
          <cell r="K10" t="str">
            <v>A2303570T</v>
          </cell>
          <cell r="L10" t="str">
            <v>A2303572W</v>
          </cell>
          <cell r="M10" t="str">
            <v>A2303574A</v>
          </cell>
          <cell r="N10" t="str">
            <v>A2303576F</v>
          </cell>
          <cell r="O10" t="str">
            <v>A2303578K</v>
          </cell>
          <cell r="Q10" t="str">
            <v>A2304350J</v>
          </cell>
          <cell r="T10" t="str">
            <v>A2303331J</v>
          </cell>
          <cell r="U10" t="str">
            <v>A2323376K</v>
          </cell>
          <cell r="V10" t="str">
            <v>A2303335T</v>
          </cell>
          <cell r="W10" t="str">
            <v>A2303337W</v>
          </cell>
          <cell r="X10" t="str">
            <v>A2303339A</v>
          </cell>
          <cell r="Y10" t="str">
            <v>A2303341L</v>
          </cell>
          <cell r="AA10" t="str">
            <v>A2303345W</v>
          </cell>
          <cell r="AB10" t="str">
            <v>A2303347A</v>
          </cell>
          <cell r="AD10" t="str">
            <v>A2303351T</v>
          </cell>
          <cell r="AE10" t="str">
            <v>A2303353W</v>
          </cell>
          <cell r="AF10" t="str">
            <v>A2304322X</v>
          </cell>
          <cell r="AH10" t="str">
            <v>A2303357F</v>
          </cell>
          <cell r="AI10" t="str">
            <v>A2303359K</v>
          </cell>
          <cell r="AJ10" t="str">
            <v>A2323372A</v>
          </cell>
          <cell r="AK10" t="str">
            <v>A2303363A</v>
          </cell>
          <cell r="AL10" t="str">
            <v>A2303365F</v>
          </cell>
          <cell r="AM10" t="str">
            <v>A2303367K</v>
          </cell>
          <cell r="AN10" t="str">
            <v>A2303369R</v>
          </cell>
          <cell r="AP10" t="str">
            <v>A2303373F</v>
          </cell>
          <cell r="AQ10" t="str">
            <v>A2303375K</v>
          </cell>
          <cell r="AR10" t="str">
            <v>A2303377R</v>
          </cell>
          <cell r="AS10" t="str">
            <v>A2303379V</v>
          </cell>
          <cell r="AT10" t="str">
            <v>A2303381F</v>
          </cell>
          <cell r="AU10" t="str">
            <v>A2303383K</v>
          </cell>
          <cell r="AV10" t="str">
            <v>A2304418T</v>
          </cell>
          <cell r="AW10" t="str">
            <v>A2303385R</v>
          </cell>
          <cell r="AX10" t="str">
            <v>A2303387V</v>
          </cell>
          <cell r="AY10" t="str">
            <v>A2303389X</v>
          </cell>
          <cell r="AZ10" t="str">
            <v>A2323370W</v>
          </cell>
          <cell r="BA10" t="str">
            <v>A2303393R</v>
          </cell>
          <cell r="BB10" t="str">
            <v>A2303395V</v>
          </cell>
          <cell r="BC10" t="str">
            <v>A2303397X</v>
          </cell>
          <cell r="BD10" t="str">
            <v>A2303399C</v>
          </cell>
          <cell r="BF10" t="str">
            <v>A2303403J</v>
          </cell>
          <cell r="BG10" t="str">
            <v>A2303405L</v>
          </cell>
          <cell r="BH10" t="str">
            <v>A2303407T</v>
          </cell>
          <cell r="BI10" t="str">
            <v>A2303409W</v>
          </cell>
          <cell r="BJ10" t="str">
            <v>A2303411J</v>
          </cell>
          <cell r="BK10" t="str">
            <v>A2304386K</v>
          </cell>
          <cell r="BO10" t="str">
            <v>A2323369L</v>
          </cell>
          <cell r="CC10" t="str">
            <v>A2323374F</v>
          </cell>
          <cell r="CD10" t="str">
            <v>A2302667V</v>
          </cell>
        </row>
        <row r="11">
          <cell r="D11">
            <v>1848</v>
          </cell>
          <cell r="E11">
            <v>566</v>
          </cell>
          <cell r="F11">
            <v>92</v>
          </cell>
          <cell r="G11">
            <v>659</v>
          </cell>
          <cell r="H11">
            <v>41</v>
          </cell>
          <cell r="I11">
            <v>700</v>
          </cell>
          <cell r="K11">
            <v>87</v>
          </cell>
          <cell r="L11">
            <v>884</v>
          </cell>
          <cell r="M11">
            <v>986</v>
          </cell>
          <cell r="N11">
            <v>3716</v>
          </cell>
          <cell r="O11">
            <v>350</v>
          </cell>
          <cell r="Q11">
            <v>3961</v>
          </cell>
          <cell r="AI11">
            <v>1855</v>
          </cell>
          <cell r="AJ11">
            <v>559</v>
          </cell>
          <cell r="AK11">
            <v>89</v>
          </cell>
          <cell r="AL11">
            <v>648</v>
          </cell>
          <cell r="AM11">
            <v>41</v>
          </cell>
          <cell r="AN11">
            <v>689</v>
          </cell>
          <cell r="AP11">
            <v>89</v>
          </cell>
          <cell r="AQ11">
            <v>875</v>
          </cell>
          <cell r="AR11">
            <v>997</v>
          </cell>
          <cell r="AS11">
            <v>3727</v>
          </cell>
          <cell r="AT11">
            <v>347</v>
          </cell>
          <cell r="AU11">
            <v>-107</v>
          </cell>
          <cell r="AV11">
            <v>3967</v>
          </cell>
          <cell r="BO11">
            <v>571</v>
          </cell>
          <cell r="CC11">
            <v>0</v>
          </cell>
          <cell r="CD11">
            <v>0</v>
          </cell>
        </row>
        <row r="12">
          <cell r="D12">
            <v>1905</v>
          </cell>
          <cell r="E12">
            <v>583</v>
          </cell>
          <cell r="F12">
            <v>92</v>
          </cell>
          <cell r="G12">
            <v>675</v>
          </cell>
          <cell r="H12">
            <v>42</v>
          </cell>
          <cell r="I12">
            <v>716</v>
          </cell>
          <cell r="K12">
            <v>90</v>
          </cell>
          <cell r="L12">
            <v>905</v>
          </cell>
          <cell r="M12">
            <v>985</v>
          </cell>
          <cell r="N12">
            <v>3795</v>
          </cell>
          <cell r="O12">
            <v>359</v>
          </cell>
          <cell r="Q12">
            <v>4070</v>
          </cell>
          <cell r="T12">
            <v>3.1</v>
          </cell>
          <cell r="U12">
            <v>2.9</v>
          </cell>
          <cell r="V12">
            <v>-0.7</v>
          </cell>
          <cell r="W12">
            <v>2.4</v>
          </cell>
          <cell r="X12">
            <v>2.4</v>
          </cell>
          <cell r="Y12">
            <v>2.4</v>
          </cell>
          <cell r="AA12">
            <v>3.4</v>
          </cell>
          <cell r="AB12">
            <v>2.4</v>
          </cell>
          <cell r="AC12">
            <v>-0.1</v>
          </cell>
          <cell r="AD12">
            <v>2.1</v>
          </cell>
          <cell r="AE12">
            <v>2.4</v>
          </cell>
          <cell r="AF12">
            <v>2.8</v>
          </cell>
          <cell r="AI12">
            <v>1894</v>
          </cell>
          <cell r="AJ12">
            <v>584</v>
          </cell>
          <cell r="AK12">
            <v>97</v>
          </cell>
          <cell r="AL12">
            <v>680</v>
          </cell>
          <cell r="AM12">
            <v>42</v>
          </cell>
          <cell r="AN12">
            <v>722</v>
          </cell>
          <cell r="AP12">
            <v>90</v>
          </cell>
          <cell r="AQ12">
            <v>911</v>
          </cell>
          <cell r="AR12">
            <v>987</v>
          </cell>
          <cell r="AS12">
            <v>3791</v>
          </cell>
          <cell r="AT12">
            <v>364</v>
          </cell>
          <cell r="AU12">
            <v>-72</v>
          </cell>
          <cell r="AV12">
            <v>4083</v>
          </cell>
          <cell r="AY12">
            <v>2.1</v>
          </cell>
          <cell r="AZ12">
            <v>4.4000000000000004</v>
          </cell>
          <cell r="BA12">
            <v>8.6</v>
          </cell>
          <cell r="BB12">
            <v>5</v>
          </cell>
          <cell r="BC12">
            <v>2.5</v>
          </cell>
          <cell r="BD12">
            <v>4.9000000000000004</v>
          </cell>
          <cell r="BF12">
            <v>2</v>
          </cell>
          <cell r="BG12">
            <v>4.0999999999999996</v>
          </cell>
          <cell r="BH12">
            <v>-1</v>
          </cell>
          <cell r="BI12">
            <v>1.7</v>
          </cell>
          <cell r="BJ12">
            <v>4.8</v>
          </cell>
          <cell r="BK12">
            <v>2.9</v>
          </cell>
          <cell r="BO12">
            <v>653</v>
          </cell>
          <cell r="CC12">
            <v>0</v>
          </cell>
          <cell r="CD12">
            <v>0</v>
          </cell>
        </row>
        <row r="13">
          <cell r="D13">
            <v>1966</v>
          </cell>
          <cell r="E13">
            <v>603</v>
          </cell>
          <cell r="F13">
            <v>93</v>
          </cell>
          <cell r="G13">
            <v>697</v>
          </cell>
          <cell r="H13">
            <v>43</v>
          </cell>
          <cell r="I13">
            <v>739</v>
          </cell>
          <cell r="K13">
            <v>94</v>
          </cell>
          <cell r="L13">
            <v>933</v>
          </cell>
          <cell r="M13">
            <v>984</v>
          </cell>
          <cell r="N13">
            <v>3884</v>
          </cell>
          <cell r="O13">
            <v>368</v>
          </cell>
          <cell r="Q13">
            <v>4210</v>
          </cell>
          <cell r="T13">
            <v>3.2</v>
          </cell>
          <cell r="U13">
            <v>3.5</v>
          </cell>
          <cell r="V13">
            <v>1.7</v>
          </cell>
          <cell r="W13">
            <v>3.2</v>
          </cell>
          <cell r="X13">
            <v>2.6</v>
          </cell>
          <cell r="Y13">
            <v>3.2</v>
          </cell>
          <cell r="AA13">
            <v>4.9000000000000004</v>
          </cell>
          <cell r="AB13">
            <v>3.2</v>
          </cell>
          <cell r="AC13">
            <v>-0.1</v>
          </cell>
          <cell r="AD13">
            <v>2.2999999999999998</v>
          </cell>
          <cell r="AE13">
            <v>2.7</v>
          </cell>
          <cell r="AF13">
            <v>3.4</v>
          </cell>
          <cell r="AI13">
            <v>1969</v>
          </cell>
          <cell r="AJ13">
            <v>611</v>
          </cell>
          <cell r="AK13">
            <v>93</v>
          </cell>
          <cell r="AL13">
            <v>704</v>
          </cell>
          <cell r="AM13">
            <v>43</v>
          </cell>
          <cell r="AN13">
            <v>747</v>
          </cell>
          <cell r="AP13">
            <v>90</v>
          </cell>
          <cell r="AQ13">
            <v>936</v>
          </cell>
          <cell r="AR13">
            <v>961</v>
          </cell>
          <cell r="AS13">
            <v>3867</v>
          </cell>
          <cell r="AT13">
            <v>364</v>
          </cell>
          <cell r="AU13">
            <v>-68</v>
          </cell>
          <cell r="AV13">
            <v>4162</v>
          </cell>
          <cell r="AY13">
            <v>4</v>
          </cell>
          <cell r="AZ13">
            <v>4.5999999999999996</v>
          </cell>
          <cell r="BA13">
            <v>-3.6</v>
          </cell>
          <cell r="BB13">
            <v>3.5</v>
          </cell>
          <cell r="BC13">
            <v>2.5</v>
          </cell>
          <cell r="BD13">
            <v>3.4</v>
          </cell>
          <cell r="BF13">
            <v>-0.2</v>
          </cell>
          <cell r="BG13">
            <v>2.8</v>
          </cell>
          <cell r="BH13">
            <v>-2.6</v>
          </cell>
          <cell r="BI13">
            <v>2</v>
          </cell>
          <cell r="BJ13">
            <v>0.2</v>
          </cell>
          <cell r="BK13">
            <v>1.9</v>
          </cell>
          <cell r="BO13">
            <v>542</v>
          </cell>
          <cell r="CC13">
            <v>0</v>
          </cell>
          <cell r="CD13">
            <v>0</v>
          </cell>
        </row>
        <row r="14">
          <cell r="D14">
            <v>2030</v>
          </cell>
          <cell r="E14">
            <v>625</v>
          </cell>
          <cell r="F14">
            <v>99</v>
          </cell>
          <cell r="G14">
            <v>724</v>
          </cell>
          <cell r="H14">
            <v>44</v>
          </cell>
          <cell r="I14">
            <v>768</v>
          </cell>
          <cell r="K14">
            <v>100</v>
          </cell>
          <cell r="L14">
            <v>969</v>
          </cell>
          <cell r="M14">
            <v>981</v>
          </cell>
          <cell r="N14">
            <v>3980</v>
          </cell>
          <cell r="O14">
            <v>381</v>
          </cell>
          <cell r="Q14">
            <v>4324</v>
          </cell>
          <cell r="T14">
            <v>3.3</v>
          </cell>
          <cell r="U14">
            <v>3.7</v>
          </cell>
          <cell r="V14">
            <v>5.7</v>
          </cell>
          <cell r="W14">
            <v>3.9</v>
          </cell>
          <cell r="X14">
            <v>3.2</v>
          </cell>
          <cell r="Y14">
            <v>3.9</v>
          </cell>
          <cell r="AA14">
            <v>6.3</v>
          </cell>
          <cell r="AB14">
            <v>3.9</v>
          </cell>
          <cell r="AC14">
            <v>-0.4</v>
          </cell>
          <cell r="AD14">
            <v>2.5</v>
          </cell>
          <cell r="AE14">
            <v>3.4</v>
          </cell>
          <cell r="AF14">
            <v>2.7</v>
          </cell>
          <cell r="AI14">
            <v>2030</v>
          </cell>
          <cell r="AJ14">
            <v>605</v>
          </cell>
          <cell r="AK14">
            <v>89</v>
          </cell>
          <cell r="AL14">
            <v>694</v>
          </cell>
          <cell r="AM14">
            <v>44</v>
          </cell>
          <cell r="AN14">
            <v>738</v>
          </cell>
          <cell r="AP14">
            <v>103</v>
          </cell>
          <cell r="AQ14">
            <v>942</v>
          </cell>
          <cell r="AR14">
            <v>1020</v>
          </cell>
          <cell r="AS14">
            <v>3991</v>
          </cell>
          <cell r="AT14">
            <v>378</v>
          </cell>
          <cell r="AU14">
            <v>3</v>
          </cell>
          <cell r="AV14">
            <v>4372</v>
          </cell>
          <cell r="AY14">
            <v>3.1</v>
          </cell>
          <cell r="AZ14">
            <v>-0.9</v>
          </cell>
          <cell r="BA14">
            <v>-4.9000000000000004</v>
          </cell>
          <cell r="BB14">
            <v>-1.4</v>
          </cell>
          <cell r="BC14">
            <v>2.5</v>
          </cell>
          <cell r="BD14">
            <v>-1.2</v>
          </cell>
          <cell r="BF14">
            <v>14</v>
          </cell>
          <cell r="BG14">
            <v>0.6</v>
          </cell>
          <cell r="BH14">
            <v>6.1</v>
          </cell>
          <cell r="BI14">
            <v>3.2</v>
          </cell>
          <cell r="BJ14">
            <v>3.7</v>
          </cell>
          <cell r="BK14">
            <v>5</v>
          </cell>
          <cell r="BO14">
            <v>590</v>
          </cell>
          <cell r="CC14">
            <v>0</v>
          </cell>
          <cell r="CD14">
            <v>0</v>
          </cell>
        </row>
        <row r="15">
          <cell r="D15">
            <v>2080</v>
          </cell>
          <cell r="E15">
            <v>630</v>
          </cell>
          <cell r="F15">
            <v>108</v>
          </cell>
          <cell r="G15">
            <v>738</v>
          </cell>
          <cell r="H15">
            <v>46</v>
          </cell>
          <cell r="I15">
            <v>783</v>
          </cell>
          <cell r="K15">
            <v>106</v>
          </cell>
          <cell r="L15">
            <v>992</v>
          </cell>
          <cell r="M15">
            <v>986</v>
          </cell>
          <cell r="N15">
            <v>4057</v>
          </cell>
          <cell r="O15">
            <v>393</v>
          </cell>
          <cell r="Q15">
            <v>4406</v>
          </cell>
          <cell r="T15">
            <v>2.4</v>
          </cell>
          <cell r="U15">
            <v>0.8</v>
          </cell>
          <cell r="V15">
            <v>9.1</v>
          </cell>
          <cell r="W15">
            <v>1.9</v>
          </cell>
          <cell r="X15">
            <v>3.3</v>
          </cell>
          <cell r="Y15">
            <v>2</v>
          </cell>
          <cell r="AA15">
            <v>5.6</v>
          </cell>
          <cell r="AB15">
            <v>2.2999999999999998</v>
          </cell>
          <cell r="AC15">
            <v>0.5</v>
          </cell>
          <cell r="AD15">
            <v>1.9</v>
          </cell>
          <cell r="AE15">
            <v>3.3</v>
          </cell>
          <cell r="AF15">
            <v>1.9</v>
          </cell>
          <cell r="AI15">
            <v>2081</v>
          </cell>
          <cell r="AJ15">
            <v>649</v>
          </cell>
          <cell r="AK15">
            <v>117</v>
          </cell>
          <cell r="AL15">
            <v>766</v>
          </cell>
          <cell r="AM15">
            <v>46</v>
          </cell>
          <cell r="AN15">
            <v>812</v>
          </cell>
          <cell r="AP15">
            <v>107</v>
          </cell>
          <cell r="AQ15">
            <v>1022</v>
          </cell>
          <cell r="AR15">
            <v>960</v>
          </cell>
          <cell r="AS15">
            <v>4063</v>
          </cell>
          <cell r="AT15">
            <v>395</v>
          </cell>
          <cell r="AU15">
            <v>-63</v>
          </cell>
          <cell r="AV15">
            <v>4394</v>
          </cell>
          <cell r="AY15">
            <v>2.5</v>
          </cell>
          <cell r="AZ15">
            <v>7.3</v>
          </cell>
          <cell r="BA15">
            <v>32</v>
          </cell>
          <cell r="BB15">
            <v>10.4</v>
          </cell>
          <cell r="BC15">
            <v>4.7</v>
          </cell>
          <cell r="BD15">
            <v>10.1</v>
          </cell>
          <cell r="BF15">
            <v>3.8</v>
          </cell>
          <cell r="BG15">
            <v>8.5</v>
          </cell>
          <cell r="BH15">
            <v>-5.8</v>
          </cell>
          <cell r="BI15">
            <v>1.8</v>
          </cell>
          <cell r="BJ15">
            <v>4.5999999999999996</v>
          </cell>
          <cell r="BK15">
            <v>0.5</v>
          </cell>
          <cell r="BO15">
            <v>664</v>
          </cell>
          <cell r="CC15">
            <v>0</v>
          </cell>
          <cell r="CD15">
            <v>0</v>
          </cell>
        </row>
        <row r="16">
          <cell r="D16">
            <v>2101</v>
          </cell>
          <cell r="E16">
            <v>608</v>
          </cell>
          <cell r="F16">
            <v>110</v>
          </cell>
          <cell r="G16">
            <v>718</v>
          </cell>
          <cell r="H16">
            <v>47</v>
          </cell>
          <cell r="I16">
            <v>764</v>
          </cell>
          <cell r="K16">
            <v>109</v>
          </cell>
          <cell r="L16">
            <v>978</v>
          </cell>
          <cell r="M16">
            <v>1002</v>
          </cell>
          <cell r="N16">
            <v>4080</v>
          </cell>
          <cell r="O16">
            <v>397</v>
          </cell>
          <cell r="Q16">
            <v>4424</v>
          </cell>
          <cell r="T16">
            <v>1</v>
          </cell>
          <cell r="U16">
            <v>-3.5</v>
          </cell>
          <cell r="V16">
            <v>1.8</v>
          </cell>
          <cell r="W16">
            <v>-2.7</v>
          </cell>
          <cell r="X16">
            <v>2.6</v>
          </cell>
          <cell r="Y16">
            <v>-2.4</v>
          </cell>
          <cell r="AA16">
            <v>3</v>
          </cell>
          <cell r="AB16">
            <v>-1.4</v>
          </cell>
          <cell r="AC16">
            <v>1.7</v>
          </cell>
          <cell r="AD16">
            <v>0.6</v>
          </cell>
          <cell r="AE16">
            <v>0.8</v>
          </cell>
          <cell r="AF16">
            <v>0.4</v>
          </cell>
          <cell r="AI16">
            <v>2113</v>
          </cell>
          <cell r="AJ16">
            <v>619</v>
          </cell>
          <cell r="AK16">
            <v>110</v>
          </cell>
          <cell r="AL16">
            <v>729</v>
          </cell>
          <cell r="AM16">
            <v>47</v>
          </cell>
          <cell r="AN16">
            <v>776</v>
          </cell>
          <cell r="AP16">
            <v>108</v>
          </cell>
          <cell r="AQ16">
            <v>988</v>
          </cell>
          <cell r="AR16">
            <v>986</v>
          </cell>
          <cell r="AS16">
            <v>4087</v>
          </cell>
          <cell r="AT16">
            <v>402</v>
          </cell>
          <cell r="AU16">
            <v>-66</v>
          </cell>
          <cell r="AV16">
            <v>4422</v>
          </cell>
          <cell r="AY16">
            <v>1.6</v>
          </cell>
          <cell r="AZ16">
            <v>-4.7</v>
          </cell>
          <cell r="BA16">
            <v>-5.8</v>
          </cell>
          <cell r="BB16">
            <v>-4.9000000000000004</v>
          </cell>
          <cell r="BC16">
            <v>2.4</v>
          </cell>
          <cell r="BD16">
            <v>-4.5</v>
          </cell>
          <cell r="BF16">
            <v>0.9</v>
          </cell>
          <cell r="BG16">
            <v>-3.3</v>
          </cell>
          <cell r="BH16">
            <v>2.7</v>
          </cell>
          <cell r="BI16">
            <v>0.6</v>
          </cell>
          <cell r="BJ16">
            <v>1.7</v>
          </cell>
          <cell r="BK16">
            <v>0.6</v>
          </cell>
          <cell r="BO16">
            <v>691</v>
          </cell>
          <cell r="CC16">
            <v>0</v>
          </cell>
          <cell r="CD16">
            <v>0</v>
          </cell>
        </row>
        <row r="17">
          <cell r="D17">
            <v>2104</v>
          </cell>
          <cell r="E17">
            <v>567</v>
          </cell>
          <cell r="F17">
            <v>105</v>
          </cell>
          <cell r="G17">
            <v>672</v>
          </cell>
          <cell r="H17">
            <v>47</v>
          </cell>
          <cell r="I17">
            <v>720</v>
          </cell>
          <cell r="K17">
            <v>111</v>
          </cell>
          <cell r="L17">
            <v>936</v>
          </cell>
          <cell r="M17">
            <v>1015</v>
          </cell>
          <cell r="N17">
            <v>4055</v>
          </cell>
          <cell r="O17">
            <v>384</v>
          </cell>
          <cell r="Q17">
            <v>4387</v>
          </cell>
          <cell r="T17">
            <v>0.2</v>
          </cell>
          <cell r="U17">
            <v>-6.7</v>
          </cell>
          <cell r="V17">
            <v>-4.2</v>
          </cell>
          <cell r="W17">
            <v>-6.3</v>
          </cell>
          <cell r="X17">
            <v>0.7</v>
          </cell>
          <cell r="Y17">
            <v>-5.9</v>
          </cell>
          <cell r="AA17">
            <v>1.7</v>
          </cell>
          <cell r="AB17">
            <v>-4.3</v>
          </cell>
          <cell r="AC17">
            <v>1.3</v>
          </cell>
          <cell r="AD17">
            <v>-0.6</v>
          </cell>
          <cell r="AE17">
            <v>-3.2</v>
          </cell>
          <cell r="AF17">
            <v>-0.8</v>
          </cell>
          <cell r="AI17">
            <v>2097</v>
          </cell>
          <cell r="AJ17">
            <v>554</v>
          </cell>
          <cell r="AK17">
            <v>109</v>
          </cell>
          <cell r="AL17">
            <v>663</v>
          </cell>
          <cell r="AM17">
            <v>47</v>
          </cell>
          <cell r="AN17">
            <v>710</v>
          </cell>
          <cell r="AP17">
            <v>111</v>
          </cell>
          <cell r="AQ17">
            <v>927</v>
          </cell>
          <cell r="AR17">
            <v>1046</v>
          </cell>
          <cell r="AS17">
            <v>4069</v>
          </cell>
          <cell r="AT17">
            <v>387</v>
          </cell>
          <cell r="AU17">
            <v>-41</v>
          </cell>
          <cell r="AV17">
            <v>4415</v>
          </cell>
          <cell r="AY17">
            <v>-0.8</v>
          </cell>
          <cell r="AZ17">
            <v>-10.5</v>
          </cell>
          <cell r="BA17">
            <v>-1</v>
          </cell>
          <cell r="BB17">
            <v>-9</v>
          </cell>
          <cell r="BC17">
            <v>0.2</v>
          </cell>
          <cell r="BD17">
            <v>-8.5</v>
          </cell>
          <cell r="BF17">
            <v>3.2</v>
          </cell>
          <cell r="BG17">
            <v>-6.2</v>
          </cell>
          <cell r="BH17">
            <v>6.1</v>
          </cell>
          <cell r="BI17">
            <v>-0.4</v>
          </cell>
          <cell r="BJ17">
            <v>-3.7</v>
          </cell>
          <cell r="BK17">
            <v>-0.2</v>
          </cell>
          <cell r="BO17">
            <v>491</v>
          </cell>
          <cell r="CC17">
            <v>0</v>
          </cell>
          <cell r="CD17">
            <v>0</v>
          </cell>
        </row>
        <row r="18">
          <cell r="D18">
            <v>2103</v>
          </cell>
          <cell r="E18">
            <v>538</v>
          </cell>
          <cell r="F18">
            <v>102</v>
          </cell>
          <cell r="G18">
            <v>640</v>
          </cell>
          <cell r="H18">
            <v>47</v>
          </cell>
          <cell r="I18">
            <v>687</v>
          </cell>
          <cell r="K18">
            <v>114</v>
          </cell>
          <cell r="L18">
            <v>907</v>
          </cell>
          <cell r="M18">
            <v>1007</v>
          </cell>
          <cell r="N18">
            <v>4017</v>
          </cell>
          <cell r="O18">
            <v>364</v>
          </cell>
          <cell r="Q18">
            <v>4342</v>
          </cell>
          <cell r="T18">
            <v>0</v>
          </cell>
          <cell r="U18">
            <v>-5.0999999999999996</v>
          </cell>
          <cell r="V18">
            <v>-3.2</v>
          </cell>
          <cell r="W18">
            <v>-4.8</v>
          </cell>
          <cell r="X18">
            <v>-1.2</v>
          </cell>
          <cell r="Y18">
            <v>-4.5999999999999996</v>
          </cell>
          <cell r="AA18">
            <v>3</v>
          </cell>
          <cell r="AB18">
            <v>-3.1</v>
          </cell>
          <cell r="AC18">
            <v>-0.8</v>
          </cell>
          <cell r="AD18">
            <v>-0.9</v>
          </cell>
          <cell r="AE18">
            <v>-5.2</v>
          </cell>
          <cell r="AF18">
            <v>-1</v>
          </cell>
          <cell r="AI18">
            <v>2097</v>
          </cell>
          <cell r="AJ18">
            <v>537</v>
          </cell>
          <cell r="AK18">
            <v>87</v>
          </cell>
          <cell r="AL18">
            <v>624</v>
          </cell>
          <cell r="AM18">
            <v>47</v>
          </cell>
          <cell r="AN18">
            <v>671</v>
          </cell>
          <cell r="AP18">
            <v>113</v>
          </cell>
          <cell r="AQ18">
            <v>890</v>
          </cell>
          <cell r="AR18">
            <v>1009</v>
          </cell>
          <cell r="AS18">
            <v>3996</v>
          </cell>
          <cell r="AT18">
            <v>361</v>
          </cell>
          <cell r="AU18">
            <v>-39</v>
          </cell>
          <cell r="AV18">
            <v>4317</v>
          </cell>
          <cell r="AY18">
            <v>0</v>
          </cell>
          <cell r="AZ18">
            <v>-3.1</v>
          </cell>
          <cell r="BA18">
            <v>-20.5</v>
          </cell>
          <cell r="BB18">
            <v>-6</v>
          </cell>
          <cell r="BC18">
            <v>0.2</v>
          </cell>
          <cell r="BD18">
            <v>-5.6</v>
          </cell>
          <cell r="BF18">
            <v>2</v>
          </cell>
          <cell r="BG18">
            <v>-3.9</v>
          </cell>
          <cell r="BH18">
            <v>-3.5</v>
          </cell>
          <cell r="BI18">
            <v>-1.8</v>
          </cell>
          <cell r="BJ18">
            <v>-6.7</v>
          </cell>
          <cell r="BK18">
            <v>-2.2000000000000002</v>
          </cell>
          <cell r="BO18">
            <v>524</v>
          </cell>
          <cell r="CC18">
            <v>0</v>
          </cell>
          <cell r="CD18">
            <v>0</v>
          </cell>
        </row>
        <row r="19">
          <cell r="D19">
            <v>2115</v>
          </cell>
          <cell r="E19">
            <v>554</v>
          </cell>
          <cell r="F19">
            <v>106</v>
          </cell>
          <cell r="G19">
            <v>660</v>
          </cell>
          <cell r="H19">
            <v>46</v>
          </cell>
          <cell r="I19">
            <v>706</v>
          </cell>
          <cell r="K19">
            <v>118</v>
          </cell>
          <cell r="L19">
            <v>931</v>
          </cell>
          <cell r="M19">
            <v>969</v>
          </cell>
          <cell r="N19">
            <v>4015</v>
          </cell>
          <cell r="O19">
            <v>354</v>
          </cell>
          <cell r="Q19">
            <v>4327</v>
          </cell>
          <cell r="T19">
            <v>0.6</v>
          </cell>
          <cell r="U19">
            <v>2.9</v>
          </cell>
          <cell r="V19">
            <v>4.0999999999999996</v>
          </cell>
          <cell r="W19">
            <v>3.1</v>
          </cell>
          <cell r="X19">
            <v>-1.7</v>
          </cell>
          <cell r="Y19">
            <v>2.7</v>
          </cell>
          <cell r="AA19">
            <v>3.6</v>
          </cell>
          <cell r="AB19">
            <v>2.6</v>
          </cell>
          <cell r="AC19">
            <v>-3.7</v>
          </cell>
          <cell r="AD19">
            <v>-0.1</v>
          </cell>
          <cell r="AE19">
            <v>-2.8</v>
          </cell>
          <cell r="AF19">
            <v>-0.3</v>
          </cell>
          <cell r="AI19">
            <v>2125</v>
          </cell>
          <cell r="AJ19">
            <v>544</v>
          </cell>
          <cell r="AK19">
            <v>119</v>
          </cell>
          <cell r="AL19">
            <v>663</v>
          </cell>
          <cell r="AM19">
            <v>45</v>
          </cell>
          <cell r="AN19">
            <v>709</v>
          </cell>
          <cell r="AP19">
            <v>119</v>
          </cell>
          <cell r="AQ19">
            <v>934</v>
          </cell>
          <cell r="AR19">
            <v>960</v>
          </cell>
          <cell r="AS19">
            <v>4018</v>
          </cell>
          <cell r="AT19">
            <v>349</v>
          </cell>
          <cell r="AU19">
            <v>-42</v>
          </cell>
          <cell r="AV19">
            <v>4326</v>
          </cell>
          <cell r="AY19">
            <v>1.3</v>
          </cell>
          <cell r="AZ19">
            <v>1.4</v>
          </cell>
          <cell r="BA19">
            <v>37</v>
          </cell>
          <cell r="BB19">
            <v>6.4</v>
          </cell>
          <cell r="BC19">
            <v>-4</v>
          </cell>
          <cell r="BD19">
            <v>5.7</v>
          </cell>
          <cell r="BF19">
            <v>4.5</v>
          </cell>
          <cell r="BG19">
            <v>4.9000000000000004</v>
          </cell>
          <cell r="BH19">
            <v>-4.8</v>
          </cell>
          <cell r="BI19">
            <v>0.6</v>
          </cell>
          <cell r="BJ19">
            <v>-3.2</v>
          </cell>
          <cell r="BK19">
            <v>0.2</v>
          </cell>
          <cell r="BO19">
            <v>557</v>
          </cell>
          <cell r="CC19">
            <v>0</v>
          </cell>
          <cell r="CD19">
            <v>0</v>
          </cell>
        </row>
        <row r="20">
          <cell r="D20">
            <v>2149</v>
          </cell>
          <cell r="E20">
            <v>602</v>
          </cell>
          <cell r="F20">
            <v>114</v>
          </cell>
          <cell r="G20">
            <v>716</v>
          </cell>
          <cell r="H20">
            <v>45</v>
          </cell>
          <cell r="I20">
            <v>761</v>
          </cell>
          <cell r="K20">
            <v>123</v>
          </cell>
          <cell r="L20">
            <v>991</v>
          </cell>
          <cell r="M20">
            <v>943</v>
          </cell>
          <cell r="N20">
            <v>4083</v>
          </cell>
          <cell r="O20">
            <v>358</v>
          </cell>
          <cell r="Q20">
            <v>4380</v>
          </cell>
          <cell r="T20">
            <v>1.6</v>
          </cell>
          <cell r="U20">
            <v>8.8000000000000007</v>
          </cell>
          <cell r="V20">
            <v>7.2</v>
          </cell>
          <cell r="W20">
            <v>8.5</v>
          </cell>
          <cell r="X20">
            <v>-1.2</v>
          </cell>
          <cell r="Y20">
            <v>7.9</v>
          </cell>
          <cell r="AA20">
            <v>3.8</v>
          </cell>
          <cell r="AB20">
            <v>6.5</v>
          </cell>
          <cell r="AC20">
            <v>-2.7</v>
          </cell>
          <cell r="AD20">
            <v>1.7</v>
          </cell>
          <cell r="AE20">
            <v>1.3</v>
          </cell>
          <cell r="AF20">
            <v>1.2</v>
          </cell>
          <cell r="AI20">
            <v>2133</v>
          </cell>
          <cell r="AJ20">
            <v>600</v>
          </cell>
          <cell r="AK20">
            <v>109</v>
          </cell>
          <cell r="AL20">
            <v>708</v>
          </cell>
          <cell r="AM20">
            <v>45</v>
          </cell>
          <cell r="AN20">
            <v>754</v>
          </cell>
          <cell r="AP20">
            <v>123</v>
          </cell>
          <cell r="AQ20">
            <v>985</v>
          </cell>
          <cell r="AR20">
            <v>940</v>
          </cell>
          <cell r="AS20">
            <v>4058</v>
          </cell>
          <cell r="AT20">
            <v>357</v>
          </cell>
          <cell r="AU20">
            <v>-53</v>
          </cell>
          <cell r="AV20">
            <v>4362</v>
          </cell>
          <cell r="AY20">
            <v>0.4</v>
          </cell>
          <cell r="AZ20">
            <v>10.1</v>
          </cell>
          <cell r="BA20">
            <v>-8.4</v>
          </cell>
          <cell r="BB20">
            <v>6.8</v>
          </cell>
          <cell r="BC20">
            <v>0.1</v>
          </cell>
          <cell r="BD20">
            <v>6.4</v>
          </cell>
          <cell r="BF20">
            <v>4.0999999999999996</v>
          </cell>
          <cell r="BG20">
            <v>5.5</v>
          </cell>
          <cell r="BH20">
            <v>-2.1</v>
          </cell>
          <cell r="BI20">
            <v>1</v>
          </cell>
          <cell r="BJ20">
            <v>2.2999999999999998</v>
          </cell>
          <cell r="BK20">
            <v>0.8</v>
          </cell>
          <cell r="BO20">
            <v>668</v>
          </cell>
          <cell r="CC20">
            <v>0</v>
          </cell>
          <cell r="CD20">
            <v>0</v>
          </cell>
        </row>
        <row r="21">
          <cell r="D21">
            <v>2190</v>
          </cell>
          <cell r="E21">
            <v>651</v>
          </cell>
          <cell r="F21">
            <v>119</v>
          </cell>
          <cell r="G21">
            <v>770</v>
          </cell>
          <cell r="H21">
            <v>45</v>
          </cell>
          <cell r="I21">
            <v>815</v>
          </cell>
          <cell r="K21">
            <v>128</v>
          </cell>
          <cell r="L21">
            <v>1051</v>
          </cell>
          <cell r="M21">
            <v>950</v>
          </cell>
          <cell r="N21">
            <v>4191</v>
          </cell>
          <cell r="O21">
            <v>370</v>
          </cell>
          <cell r="Q21">
            <v>4475</v>
          </cell>
          <cell r="T21">
            <v>1.9</v>
          </cell>
          <cell r="U21">
            <v>8</v>
          </cell>
          <cell r="V21">
            <v>5</v>
          </cell>
          <cell r="W21">
            <v>7.6</v>
          </cell>
          <cell r="X21">
            <v>-0.3</v>
          </cell>
          <cell r="Y21">
            <v>7.1</v>
          </cell>
          <cell r="AA21">
            <v>3.9</v>
          </cell>
          <cell r="AB21">
            <v>6</v>
          </cell>
          <cell r="AC21">
            <v>0.7</v>
          </cell>
          <cell r="AD21">
            <v>2.6</v>
          </cell>
          <cell r="AE21">
            <v>3.4</v>
          </cell>
          <cell r="AF21">
            <v>2.2000000000000002</v>
          </cell>
          <cell r="AI21">
            <v>2193</v>
          </cell>
          <cell r="AJ21">
            <v>667</v>
          </cell>
          <cell r="AK21">
            <v>118</v>
          </cell>
          <cell r="AL21">
            <v>785</v>
          </cell>
          <cell r="AM21">
            <v>45</v>
          </cell>
          <cell r="AN21">
            <v>830</v>
          </cell>
          <cell r="AP21">
            <v>126</v>
          </cell>
          <cell r="AQ21">
            <v>1065</v>
          </cell>
          <cell r="AR21">
            <v>941</v>
          </cell>
          <cell r="AS21">
            <v>4198</v>
          </cell>
          <cell r="AT21">
            <v>377</v>
          </cell>
          <cell r="AU21">
            <v>-83</v>
          </cell>
          <cell r="AV21">
            <v>4492</v>
          </cell>
          <cell r="AY21">
            <v>2.8</v>
          </cell>
          <cell r="AZ21">
            <v>11.2</v>
          </cell>
          <cell r="BA21">
            <v>8.3000000000000007</v>
          </cell>
          <cell r="BB21">
            <v>10.8</v>
          </cell>
          <cell r="BC21">
            <v>0</v>
          </cell>
          <cell r="BD21">
            <v>10.1</v>
          </cell>
          <cell r="BF21">
            <v>2.2999999999999998</v>
          </cell>
          <cell r="BG21">
            <v>8.1</v>
          </cell>
          <cell r="BH21">
            <v>0.1</v>
          </cell>
          <cell r="BI21">
            <v>3.5</v>
          </cell>
          <cell r="BJ21">
            <v>5.7</v>
          </cell>
          <cell r="BK21">
            <v>3</v>
          </cell>
          <cell r="BO21">
            <v>589</v>
          </cell>
          <cell r="CC21">
            <v>0</v>
          </cell>
          <cell r="CD21">
            <v>0</v>
          </cell>
        </row>
        <row r="22">
          <cell r="D22">
            <v>2221</v>
          </cell>
          <cell r="E22">
            <v>676</v>
          </cell>
          <cell r="F22">
            <v>120</v>
          </cell>
          <cell r="G22">
            <v>796</v>
          </cell>
          <cell r="H22">
            <v>45</v>
          </cell>
          <cell r="I22">
            <v>841</v>
          </cell>
          <cell r="K22">
            <v>132</v>
          </cell>
          <cell r="L22">
            <v>1083</v>
          </cell>
          <cell r="M22">
            <v>978</v>
          </cell>
          <cell r="N22">
            <v>4282</v>
          </cell>
          <cell r="O22">
            <v>380</v>
          </cell>
          <cell r="Q22">
            <v>4570</v>
          </cell>
          <cell r="T22">
            <v>1.4</v>
          </cell>
          <cell r="U22">
            <v>3.9</v>
          </cell>
          <cell r="V22">
            <v>0.8</v>
          </cell>
          <cell r="W22">
            <v>3.4</v>
          </cell>
          <cell r="X22">
            <v>-0.1</v>
          </cell>
          <cell r="Y22">
            <v>3.2</v>
          </cell>
          <cell r="AA22">
            <v>3.8</v>
          </cell>
          <cell r="AB22">
            <v>3</v>
          </cell>
          <cell r="AC22">
            <v>3</v>
          </cell>
          <cell r="AD22">
            <v>2.2000000000000002</v>
          </cell>
          <cell r="AE22">
            <v>2.6</v>
          </cell>
          <cell r="AF22">
            <v>2.1</v>
          </cell>
          <cell r="AI22">
            <v>2242</v>
          </cell>
          <cell r="AJ22">
            <v>681</v>
          </cell>
          <cell r="AK22">
            <v>126</v>
          </cell>
          <cell r="AL22">
            <v>806</v>
          </cell>
          <cell r="AM22">
            <v>45</v>
          </cell>
          <cell r="AN22">
            <v>851</v>
          </cell>
          <cell r="AP22">
            <v>134</v>
          </cell>
          <cell r="AQ22">
            <v>1094</v>
          </cell>
          <cell r="AR22">
            <v>988</v>
          </cell>
          <cell r="AS22">
            <v>4324</v>
          </cell>
          <cell r="AT22">
            <v>377</v>
          </cell>
          <cell r="AU22">
            <v>-113</v>
          </cell>
          <cell r="AV22">
            <v>4589</v>
          </cell>
          <cell r="AY22">
            <v>2.2999999999999998</v>
          </cell>
          <cell r="AZ22">
            <v>2.1</v>
          </cell>
          <cell r="BA22">
            <v>6.5</v>
          </cell>
          <cell r="BB22">
            <v>2.7</v>
          </cell>
          <cell r="BC22">
            <v>-0.1</v>
          </cell>
          <cell r="BD22">
            <v>2.6</v>
          </cell>
          <cell r="BF22">
            <v>5.8</v>
          </cell>
          <cell r="BG22">
            <v>2.8</v>
          </cell>
          <cell r="BH22">
            <v>5</v>
          </cell>
          <cell r="BI22">
            <v>3</v>
          </cell>
          <cell r="BJ22">
            <v>-0.1</v>
          </cell>
          <cell r="BK22">
            <v>2.2000000000000002</v>
          </cell>
          <cell r="BO22">
            <v>669</v>
          </cell>
          <cell r="CC22">
            <v>0</v>
          </cell>
          <cell r="CD22">
            <v>-1</v>
          </cell>
        </row>
        <row r="23">
          <cell r="D23">
            <v>2244</v>
          </cell>
          <cell r="E23">
            <v>688</v>
          </cell>
          <cell r="F23">
            <v>121</v>
          </cell>
          <cell r="G23">
            <v>810</v>
          </cell>
          <cell r="H23">
            <v>45</v>
          </cell>
          <cell r="I23">
            <v>855</v>
          </cell>
          <cell r="K23">
            <v>138</v>
          </cell>
          <cell r="L23">
            <v>1103</v>
          </cell>
          <cell r="M23">
            <v>1006</v>
          </cell>
          <cell r="N23">
            <v>4353</v>
          </cell>
          <cell r="O23">
            <v>387</v>
          </cell>
          <cell r="Q23">
            <v>4677</v>
          </cell>
          <cell r="T23">
            <v>1.1000000000000001</v>
          </cell>
          <cell r="U23">
            <v>1.9</v>
          </cell>
          <cell r="V23">
            <v>1</v>
          </cell>
          <cell r="W23">
            <v>1.7</v>
          </cell>
          <cell r="X23">
            <v>-0.3</v>
          </cell>
          <cell r="Y23">
            <v>1.6</v>
          </cell>
          <cell r="AA23">
            <v>4</v>
          </cell>
          <cell r="AB23">
            <v>1.8</v>
          </cell>
          <cell r="AC23">
            <v>2.8</v>
          </cell>
          <cell r="AD23">
            <v>1.7</v>
          </cell>
          <cell r="AE23">
            <v>1.8</v>
          </cell>
          <cell r="AF23">
            <v>2.2999999999999998</v>
          </cell>
          <cell r="AI23">
            <v>2232</v>
          </cell>
          <cell r="AJ23">
            <v>677</v>
          </cell>
          <cell r="AK23">
            <v>118</v>
          </cell>
          <cell r="AL23">
            <v>795</v>
          </cell>
          <cell r="AM23">
            <v>45</v>
          </cell>
          <cell r="AN23">
            <v>840</v>
          </cell>
          <cell r="AP23">
            <v>137</v>
          </cell>
          <cell r="AQ23">
            <v>1088</v>
          </cell>
          <cell r="AR23">
            <v>1004</v>
          </cell>
          <cell r="AS23">
            <v>4324</v>
          </cell>
          <cell r="AT23">
            <v>389</v>
          </cell>
          <cell r="AU23">
            <v>-68</v>
          </cell>
          <cell r="AV23">
            <v>4645</v>
          </cell>
          <cell r="AY23">
            <v>-0.4</v>
          </cell>
          <cell r="AZ23">
            <v>-0.5</v>
          </cell>
          <cell r="BA23">
            <v>-5.9</v>
          </cell>
          <cell r="BB23">
            <v>-1.3</v>
          </cell>
          <cell r="BC23">
            <v>-0.3</v>
          </cell>
          <cell r="BD23">
            <v>-1.3</v>
          </cell>
          <cell r="BF23">
            <v>2.6</v>
          </cell>
          <cell r="BG23">
            <v>-0.6</v>
          </cell>
          <cell r="BH23">
            <v>1.6</v>
          </cell>
          <cell r="BI23">
            <v>0</v>
          </cell>
          <cell r="BJ23">
            <v>3.3</v>
          </cell>
          <cell r="BK23">
            <v>1.2</v>
          </cell>
          <cell r="BO23">
            <v>693</v>
          </cell>
          <cell r="CC23">
            <v>0</v>
          </cell>
          <cell r="CD23">
            <v>0</v>
          </cell>
        </row>
        <row r="24">
          <cell r="D24">
            <v>2270</v>
          </cell>
          <cell r="E24">
            <v>697</v>
          </cell>
          <cell r="F24">
            <v>121</v>
          </cell>
          <cell r="G24">
            <v>819</v>
          </cell>
          <cell r="H24">
            <v>45</v>
          </cell>
          <cell r="I24">
            <v>864</v>
          </cell>
          <cell r="K24">
            <v>143</v>
          </cell>
          <cell r="L24">
            <v>1118</v>
          </cell>
          <cell r="M24">
            <v>1018</v>
          </cell>
          <cell r="N24">
            <v>4407</v>
          </cell>
          <cell r="O24">
            <v>396</v>
          </cell>
          <cell r="Q24">
            <v>4770</v>
          </cell>
          <cell r="T24">
            <v>1.2</v>
          </cell>
          <cell r="U24">
            <v>1.3</v>
          </cell>
          <cell r="V24">
            <v>0</v>
          </cell>
          <cell r="W24">
            <v>1.1000000000000001</v>
          </cell>
          <cell r="X24">
            <v>0.6</v>
          </cell>
          <cell r="Y24">
            <v>1.1000000000000001</v>
          </cell>
          <cell r="AA24">
            <v>3.7</v>
          </cell>
          <cell r="AB24">
            <v>1.4</v>
          </cell>
          <cell r="AC24">
            <v>1.2</v>
          </cell>
          <cell r="AD24">
            <v>1.2</v>
          </cell>
          <cell r="AE24">
            <v>2.4</v>
          </cell>
          <cell r="AF24">
            <v>2</v>
          </cell>
          <cell r="AI24">
            <v>2257</v>
          </cell>
          <cell r="AJ24">
            <v>690</v>
          </cell>
          <cell r="AK24">
            <v>121</v>
          </cell>
          <cell r="AL24">
            <v>811</v>
          </cell>
          <cell r="AM24">
            <v>45</v>
          </cell>
          <cell r="AN24">
            <v>856</v>
          </cell>
          <cell r="AP24">
            <v>142</v>
          </cell>
          <cell r="AQ24">
            <v>1109</v>
          </cell>
          <cell r="AR24">
            <v>1034</v>
          </cell>
          <cell r="AS24">
            <v>4400</v>
          </cell>
          <cell r="AT24">
            <v>391</v>
          </cell>
          <cell r="AU24">
            <v>-16</v>
          </cell>
          <cell r="AV24">
            <v>4776</v>
          </cell>
          <cell r="AY24">
            <v>1.1000000000000001</v>
          </cell>
          <cell r="AZ24">
            <v>1.9</v>
          </cell>
          <cell r="BA24">
            <v>2.2999999999999998</v>
          </cell>
          <cell r="BB24">
            <v>2</v>
          </cell>
          <cell r="BC24">
            <v>-0.2</v>
          </cell>
          <cell r="BD24">
            <v>1.9</v>
          </cell>
          <cell r="BF24">
            <v>3.8</v>
          </cell>
          <cell r="BG24">
            <v>2</v>
          </cell>
          <cell r="BH24">
            <v>3</v>
          </cell>
          <cell r="BI24">
            <v>1.8</v>
          </cell>
          <cell r="BJ24">
            <v>0.5</v>
          </cell>
          <cell r="BK24">
            <v>2.8</v>
          </cell>
          <cell r="BO24">
            <v>767</v>
          </cell>
          <cell r="CC24">
            <v>0</v>
          </cell>
          <cell r="CD24">
            <v>0</v>
          </cell>
        </row>
        <row r="25">
          <cell r="D25">
            <v>2311</v>
          </cell>
          <cell r="E25">
            <v>713</v>
          </cell>
          <cell r="F25">
            <v>126</v>
          </cell>
          <cell r="G25">
            <v>839</v>
          </cell>
          <cell r="H25">
            <v>47</v>
          </cell>
          <cell r="I25">
            <v>886</v>
          </cell>
          <cell r="K25">
            <v>147</v>
          </cell>
          <cell r="L25">
            <v>1145</v>
          </cell>
          <cell r="M25">
            <v>1038</v>
          </cell>
          <cell r="N25">
            <v>4494</v>
          </cell>
          <cell r="O25">
            <v>408</v>
          </cell>
          <cell r="Q25">
            <v>4864</v>
          </cell>
          <cell r="T25">
            <v>1.8</v>
          </cell>
          <cell r="U25">
            <v>2.2000000000000002</v>
          </cell>
          <cell r="V25">
            <v>4.0999999999999996</v>
          </cell>
          <cell r="W25">
            <v>2.5</v>
          </cell>
          <cell r="X25">
            <v>4.2</v>
          </cell>
          <cell r="Y25">
            <v>2.5</v>
          </cell>
          <cell r="AA25">
            <v>2.9</v>
          </cell>
          <cell r="AB25">
            <v>2.4</v>
          </cell>
          <cell r="AC25">
            <v>1.9</v>
          </cell>
          <cell r="AD25">
            <v>2</v>
          </cell>
          <cell r="AE25">
            <v>3.1</v>
          </cell>
          <cell r="AF25">
            <v>2</v>
          </cell>
          <cell r="AI25">
            <v>2329</v>
          </cell>
          <cell r="AJ25">
            <v>740</v>
          </cell>
          <cell r="AK25">
            <v>127</v>
          </cell>
          <cell r="AL25">
            <v>867</v>
          </cell>
          <cell r="AM25">
            <v>47</v>
          </cell>
          <cell r="AN25">
            <v>914</v>
          </cell>
          <cell r="AP25">
            <v>149</v>
          </cell>
          <cell r="AQ25">
            <v>1175</v>
          </cell>
          <cell r="AR25">
            <v>1022</v>
          </cell>
          <cell r="AS25">
            <v>4526</v>
          </cell>
          <cell r="AT25">
            <v>411</v>
          </cell>
          <cell r="AU25">
            <v>-18</v>
          </cell>
          <cell r="AV25">
            <v>4919</v>
          </cell>
          <cell r="AY25">
            <v>3.2</v>
          </cell>
          <cell r="AZ25">
            <v>7.2</v>
          </cell>
          <cell r="BA25">
            <v>5.5</v>
          </cell>
          <cell r="BB25">
            <v>6.9</v>
          </cell>
          <cell r="BC25">
            <v>4.3</v>
          </cell>
          <cell r="BD25">
            <v>6.8</v>
          </cell>
          <cell r="BF25">
            <v>4.5</v>
          </cell>
          <cell r="BG25">
            <v>5.9</v>
          </cell>
          <cell r="BH25">
            <v>-1.2</v>
          </cell>
          <cell r="BI25">
            <v>2.9</v>
          </cell>
          <cell r="BJ25">
            <v>5</v>
          </cell>
          <cell r="BK25">
            <v>3</v>
          </cell>
          <cell r="BO25">
            <v>651</v>
          </cell>
          <cell r="CC25">
            <v>0</v>
          </cell>
          <cell r="CD25">
            <v>0</v>
          </cell>
        </row>
        <row r="26">
          <cell r="D26">
            <v>2370</v>
          </cell>
          <cell r="E26">
            <v>732</v>
          </cell>
          <cell r="F26">
            <v>135</v>
          </cell>
          <cell r="G26">
            <v>867</v>
          </cell>
          <cell r="H26">
            <v>51</v>
          </cell>
          <cell r="I26">
            <v>918</v>
          </cell>
          <cell r="K26">
            <v>151</v>
          </cell>
          <cell r="L26">
            <v>1182</v>
          </cell>
          <cell r="M26">
            <v>1078</v>
          </cell>
          <cell r="N26">
            <v>4630</v>
          </cell>
          <cell r="O26">
            <v>417</v>
          </cell>
          <cell r="Q26">
            <v>4975</v>
          </cell>
          <cell r="T26">
            <v>2.5</v>
          </cell>
          <cell r="U26">
            <v>2.6</v>
          </cell>
          <cell r="V26">
            <v>7</v>
          </cell>
          <cell r="W26">
            <v>3.3</v>
          </cell>
          <cell r="X26">
            <v>8.4</v>
          </cell>
          <cell r="Y26">
            <v>3.6</v>
          </cell>
          <cell r="AA26">
            <v>2.4</v>
          </cell>
          <cell r="AB26">
            <v>3.2</v>
          </cell>
          <cell r="AC26">
            <v>3.9</v>
          </cell>
          <cell r="AD26">
            <v>3</v>
          </cell>
          <cell r="AE26">
            <v>2.2000000000000002</v>
          </cell>
          <cell r="AF26">
            <v>2.2999999999999998</v>
          </cell>
          <cell r="AI26">
            <v>2358</v>
          </cell>
          <cell r="AJ26">
            <v>698</v>
          </cell>
          <cell r="AK26">
            <v>131</v>
          </cell>
          <cell r="AL26">
            <v>830</v>
          </cell>
          <cell r="AM26">
            <v>50</v>
          </cell>
          <cell r="AN26">
            <v>880</v>
          </cell>
          <cell r="AP26">
            <v>150</v>
          </cell>
          <cell r="AQ26">
            <v>1143</v>
          </cell>
          <cell r="AR26">
            <v>1059</v>
          </cell>
          <cell r="AS26">
            <v>4559</v>
          </cell>
          <cell r="AT26">
            <v>419</v>
          </cell>
          <cell r="AU26">
            <v>-94</v>
          </cell>
          <cell r="AV26">
            <v>4884</v>
          </cell>
          <cell r="AY26">
            <v>1.2</v>
          </cell>
          <cell r="AZ26">
            <v>-5.6</v>
          </cell>
          <cell r="BA26">
            <v>3</v>
          </cell>
          <cell r="BB26">
            <v>-4.3</v>
          </cell>
          <cell r="BC26">
            <v>6.4</v>
          </cell>
          <cell r="BD26">
            <v>-3.8</v>
          </cell>
          <cell r="BF26">
            <v>0.5</v>
          </cell>
          <cell r="BG26">
            <v>-2.7</v>
          </cell>
          <cell r="BH26">
            <v>3.6</v>
          </cell>
          <cell r="BI26">
            <v>0.7</v>
          </cell>
          <cell r="BJ26">
            <v>2</v>
          </cell>
          <cell r="BK26">
            <v>-0.7</v>
          </cell>
          <cell r="BO26">
            <v>692</v>
          </cell>
          <cell r="CC26">
            <v>0</v>
          </cell>
          <cell r="CD26">
            <v>0</v>
          </cell>
        </row>
        <row r="27">
          <cell r="D27">
            <v>2428</v>
          </cell>
          <cell r="E27">
            <v>753</v>
          </cell>
          <cell r="F27">
            <v>143</v>
          </cell>
          <cell r="G27">
            <v>896</v>
          </cell>
          <cell r="H27">
            <v>56</v>
          </cell>
          <cell r="I27">
            <v>952</v>
          </cell>
          <cell r="K27">
            <v>154</v>
          </cell>
          <cell r="L27">
            <v>1220</v>
          </cell>
          <cell r="M27">
            <v>1126</v>
          </cell>
          <cell r="N27">
            <v>4775</v>
          </cell>
          <cell r="O27">
            <v>420</v>
          </cell>
          <cell r="Q27">
            <v>5097</v>
          </cell>
          <cell r="T27">
            <v>2.5</v>
          </cell>
          <cell r="U27">
            <v>3</v>
          </cell>
          <cell r="V27">
            <v>5.7</v>
          </cell>
          <cell r="W27">
            <v>3.4</v>
          </cell>
          <cell r="X27">
            <v>9.6</v>
          </cell>
          <cell r="Y27">
            <v>3.7</v>
          </cell>
          <cell r="AA27">
            <v>1.9</v>
          </cell>
          <cell r="AB27">
            <v>3.3</v>
          </cell>
          <cell r="AC27">
            <v>4.4000000000000004</v>
          </cell>
          <cell r="AD27">
            <v>3.1</v>
          </cell>
          <cell r="AE27">
            <v>0.8</v>
          </cell>
          <cell r="AF27">
            <v>2.5</v>
          </cell>
          <cell r="AI27">
            <v>2422</v>
          </cell>
          <cell r="AJ27">
            <v>773</v>
          </cell>
          <cell r="AK27">
            <v>148</v>
          </cell>
          <cell r="AL27">
            <v>921</v>
          </cell>
          <cell r="AM27">
            <v>57</v>
          </cell>
          <cell r="AN27">
            <v>978</v>
          </cell>
          <cell r="AP27">
            <v>154</v>
          </cell>
          <cell r="AQ27">
            <v>1246</v>
          </cell>
          <cell r="AR27">
            <v>1159</v>
          </cell>
          <cell r="AS27">
            <v>4828</v>
          </cell>
          <cell r="AT27">
            <v>422</v>
          </cell>
          <cell r="AU27">
            <v>-105</v>
          </cell>
          <cell r="AV27">
            <v>5144</v>
          </cell>
          <cell r="AY27">
            <v>2.7</v>
          </cell>
          <cell r="AZ27">
            <v>10.7</v>
          </cell>
          <cell r="BA27">
            <v>12.9</v>
          </cell>
          <cell r="BB27">
            <v>11</v>
          </cell>
          <cell r="BC27">
            <v>14.1</v>
          </cell>
          <cell r="BD27">
            <v>11.2</v>
          </cell>
          <cell r="BF27">
            <v>2.6</v>
          </cell>
          <cell r="BG27">
            <v>9.1</v>
          </cell>
          <cell r="BH27">
            <v>9.5</v>
          </cell>
          <cell r="BI27">
            <v>5.9</v>
          </cell>
          <cell r="BJ27">
            <v>0.6</v>
          </cell>
          <cell r="BK27">
            <v>5.3</v>
          </cell>
          <cell r="BO27">
            <v>789</v>
          </cell>
          <cell r="CC27">
            <v>0</v>
          </cell>
          <cell r="CD27">
            <v>0</v>
          </cell>
        </row>
        <row r="28">
          <cell r="D28">
            <v>2481</v>
          </cell>
          <cell r="E28">
            <v>781</v>
          </cell>
          <cell r="F28">
            <v>148</v>
          </cell>
          <cell r="G28">
            <v>928</v>
          </cell>
          <cell r="H28">
            <v>60</v>
          </cell>
          <cell r="I28">
            <v>988</v>
          </cell>
          <cell r="K28">
            <v>157</v>
          </cell>
          <cell r="L28">
            <v>1261</v>
          </cell>
          <cell r="M28">
            <v>1156</v>
          </cell>
          <cell r="N28">
            <v>4899</v>
          </cell>
          <cell r="O28">
            <v>421</v>
          </cell>
          <cell r="Q28">
            <v>5231</v>
          </cell>
          <cell r="T28">
            <v>2.2000000000000002</v>
          </cell>
          <cell r="U28">
            <v>3.6</v>
          </cell>
          <cell r="V28">
            <v>3.2</v>
          </cell>
          <cell r="W28">
            <v>3.6</v>
          </cell>
          <cell r="X28">
            <v>7.4</v>
          </cell>
          <cell r="Y28">
            <v>3.8</v>
          </cell>
          <cell r="AA28">
            <v>2.2999999999999998</v>
          </cell>
          <cell r="AB28">
            <v>3.4</v>
          </cell>
          <cell r="AC28">
            <v>2.7</v>
          </cell>
          <cell r="AD28">
            <v>2.6</v>
          </cell>
          <cell r="AE28">
            <v>0.3</v>
          </cell>
          <cell r="AF28">
            <v>2.6</v>
          </cell>
          <cell r="AI28">
            <v>2510</v>
          </cell>
          <cell r="AJ28">
            <v>777</v>
          </cell>
          <cell r="AK28">
            <v>146</v>
          </cell>
          <cell r="AL28">
            <v>923</v>
          </cell>
          <cell r="AM28">
            <v>60</v>
          </cell>
          <cell r="AN28">
            <v>983</v>
          </cell>
          <cell r="AP28">
            <v>158</v>
          </cell>
          <cell r="AQ28">
            <v>1257</v>
          </cell>
          <cell r="AR28">
            <v>1147</v>
          </cell>
          <cell r="AS28">
            <v>4913</v>
          </cell>
          <cell r="AT28">
            <v>420</v>
          </cell>
          <cell r="AU28">
            <v>-82</v>
          </cell>
          <cell r="AV28">
            <v>5251</v>
          </cell>
          <cell r="AY28">
            <v>3.6</v>
          </cell>
          <cell r="AZ28">
            <v>0.5</v>
          </cell>
          <cell r="BA28">
            <v>-1.6</v>
          </cell>
          <cell r="BB28">
            <v>0.2</v>
          </cell>
          <cell r="BC28">
            <v>5.3</v>
          </cell>
          <cell r="BD28">
            <v>0.5</v>
          </cell>
          <cell r="BF28">
            <v>2.9</v>
          </cell>
          <cell r="BG28">
            <v>0.8</v>
          </cell>
          <cell r="BH28">
            <v>-1.1000000000000001</v>
          </cell>
          <cell r="BI28">
            <v>1.8</v>
          </cell>
          <cell r="BJ28">
            <v>-0.4</v>
          </cell>
          <cell r="BK28">
            <v>2.1</v>
          </cell>
          <cell r="BO28">
            <v>862</v>
          </cell>
          <cell r="CC28">
            <v>0</v>
          </cell>
          <cell r="CD28">
            <v>0</v>
          </cell>
        </row>
        <row r="29">
          <cell r="D29">
            <v>2532</v>
          </cell>
          <cell r="E29">
            <v>810</v>
          </cell>
          <cell r="F29">
            <v>148</v>
          </cell>
          <cell r="G29">
            <v>959</v>
          </cell>
          <cell r="H29">
            <v>62</v>
          </cell>
          <cell r="I29">
            <v>1020</v>
          </cell>
          <cell r="K29">
            <v>162</v>
          </cell>
          <cell r="L29">
            <v>1300</v>
          </cell>
          <cell r="M29">
            <v>1162</v>
          </cell>
          <cell r="N29">
            <v>4995</v>
          </cell>
          <cell r="O29">
            <v>428</v>
          </cell>
          <cell r="Q29">
            <v>5353</v>
          </cell>
          <cell r="T29">
            <v>2</v>
          </cell>
          <cell r="U29">
            <v>3.8</v>
          </cell>
          <cell r="V29">
            <v>0.4</v>
          </cell>
          <cell r="W29">
            <v>3.3</v>
          </cell>
          <cell r="X29">
            <v>2.9</v>
          </cell>
          <cell r="Y29">
            <v>3.3</v>
          </cell>
          <cell r="AA29">
            <v>3</v>
          </cell>
          <cell r="AB29">
            <v>3.1</v>
          </cell>
          <cell r="AC29">
            <v>0.6</v>
          </cell>
          <cell r="AD29">
            <v>2</v>
          </cell>
          <cell r="AE29">
            <v>1.5</v>
          </cell>
          <cell r="AF29">
            <v>2.2999999999999998</v>
          </cell>
          <cell r="AI29">
            <v>2513</v>
          </cell>
          <cell r="AJ29">
            <v>805</v>
          </cell>
          <cell r="AK29">
            <v>148</v>
          </cell>
          <cell r="AL29">
            <v>953</v>
          </cell>
          <cell r="AM29">
            <v>62</v>
          </cell>
          <cell r="AN29">
            <v>1015</v>
          </cell>
          <cell r="AP29">
            <v>160</v>
          </cell>
          <cell r="AQ29">
            <v>1293</v>
          </cell>
          <cell r="AR29">
            <v>1162</v>
          </cell>
          <cell r="AS29">
            <v>4968</v>
          </cell>
          <cell r="AT29">
            <v>425</v>
          </cell>
          <cell r="AU29">
            <v>-80</v>
          </cell>
          <cell r="AV29">
            <v>5313</v>
          </cell>
          <cell r="AY29">
            <v>0.1</v>
          </cell>
          <cell r="AZ29">
            <v>3.6</v>
          </cell>
          <cell r="BA29">
            <v>1.4</v>
          </cell>
          <cell r="BB29">
            <v>3.3</v>
          </cell>
          <cell r="BC29">
            <v>3.4</v>
          </cell>
          <cell r="BD29">
            <v>3.3</v>
          </cell>
          <cell r="BF29">
            <v>1.4</v>
          </cell>
          <cell r="BG29">
            <v>2.9</v>
          </cell>
          <cell r="BH29">
            <v>1.3</v>
          </cell>
          <cell r="BI29">
            <v>1.1000000000000001</v>
          </cell>
          <cell r="BJ29">
            <v>1.2</v>
          </cell>
          <cell r="BK29">
            <v>1.2</v>
          </cell>
          <cell r="BO29">
            <v>706</v>
          </cell>
          <cell r="CC29">
            <v>0</v>
          </cell>
          <cell r="CD29">
            <v>0</v>
          </cell>
        </row>
        <row r="30">
          <cell r="D30">
            <v>2598</v>
          </cell>
          <cell r="E30">
            <v>833</v>
          </cell>
          <cell r="F30">
            <v>148</v>
          </cell>
          <cell r="G30">
            <v>981</v>
          </cell>
          <cell r="H30">
            <v>61</v>
          </cell>
          <cell r="I30">
            <v>1042</v>
          </cell>
          <cell r="K30">
            <v>167</v>
          </cell>
          <cell r="L30">
            <v>1329</v>
          </cell>
          <cell r="M30">
            <v>1158</v>
          </cell>
          <cell r="N30">
            <v>5085</v>
          </cell>
          <cell r="O30">
            <v>443</v>
          </cell>
          <cell r="Q30">
            <v>5467</v>
          </cell>
          <cell r="T30">
            <v>2.6</v>
          </cell>
          <cell r="U30">
            <v>2.8</v>
          </cell>
          <cell r="V30">
            <v>-0.2</v>
          </cell>
          <cell r="W30">
            <v>2.2999999999999998</v>
          </cell>
          <cell r="X30">
            <v>-1</v>
          </cell>
          <cell r="Y30">
            <v>2.1</v>
          </cell>
          <cell r="AA30">
            <v>3.1</v>
          </cell>
          <cell r="AB30">
            <v>2.2000000000000002</v>
          </cell>
          <cell r="AC30">
            <v>-0.4</v>
          </cell>
          <cell r="AD30">
            <v>1.8</v>
          </cell>
          <cell r="AE30">
            <v>3.6</v>
          </cell>
          <cell r="AF30">
            <v>2.1</v>
          </cell>
          <cell r="AI30">
            <v>2594</v>
          </cell>
          <cell r="AJ30">
            <v>838</v>
          </cell>
          <cell r="AK30">
            <v>149</v>
          </cell>
          <cell r="AL30">
            <v>987</v>
          </cell>
          <cell r="AM30">
            <v>62</v>
          </cell>
          <cell r="AN30">
            <v>1049</v>
          </cell>
          <cell r="AP30">
            <v>168</v>
          </cell>
          <cell r="AQ30">
            <v>1337</v>
          </cell>
          <cell r="AR30">
            <v>1154</v>
          </cell>
          <cell r="AS30">
            <v>5084</v>
          </cell>
          <cell r="AT30">
            <v>444</v>
          </cell>
          <cell r="AU30">
            <v>-34</v>
          </cell>
          <cell r="AV30">
            <v>5494</v>
          </cell>
          <cell r="AY30">
            <v>3.2</v>
          </cell>
          <cell r="AZ30">
            <v>4.0999999999999996</v>
          </cell>
          <cell r="BA30">
            <v>0.5</v>
          </cell>
          <cell r="BB30">
            <v>3.6</v>
          </cell>
          <cell r="BC30">
            <v>0</v>
          </cell>
          <cell r="BD30">
            <v>3.3</v>
          </cell>
          <cell r="BF30">
            <v>4.9000000000000004</v>
          </cell>
          <cell r="BG30">
            <v>3.4</v>
          </cell>
          <cell r="BH30">
            <v>-0.7</v>
          </cell>
          <cell r="BI30">
            <v>2.2999999999999998</v>
          </cell>
          <cell r="BJ30">
            <v>4.5</v>
          </cell>
          <cell r="BK30">
            <v>3.4</v>
          </cell>
          <cell r="BO30">
            <v>835</v>
          </cell>
          <cell r="CC30">
            <v>0</v>
          </cell>
          <cell r="CD30">
            <v>0</v>
          </cell>
        </row>
        <row r="31">
          <cell r="D31">
            <v>2688</v>
          </cell>
          <cell r="E31">
            <v>850</v>
          </cell>
          <cell r="F31">
            <v>151</v>
          </cell>
          <cell r="G31">
            <v>1001</v>
          </cell>
          <cell r="H31">
            <v>60</v>
          </cell>
          <cell r="I31">
            <v>1061</v>
          </cell>
          <cell r="K31">
            <v>171</v>
          </cell>
          <cell r="L31">
            <v>1354</v>
          </cell>
          <cell r="M31">
            <v>1165</v>
          </cell>
          <cell r="N31">
            <v>5207</v>
          </cell>
          <cell r="O31">
            <v>462</v>
          </cell>
          <cell r="Q31">
            <v>5603</v>
          </cell>
          <cell r="T31">
            <v>3.5</v>
          </cell>
          <cell r="U31">
            <v>2</v>
          </cell>
          <cell r="V31">
            <v>2.1</v>
          </cell>
          <cell r="W31">
            <v>2</v>
          </cell>
          <cell r="X31">
            <v>-1.9</v>
          </cell>
          <cell r="Y31">
            <v>1.8</v>
          </cell>
          <cell r="AA31">
            <v>2.5</v>
          </cell>
          <cell r="AB31">
            <v>1.9</v>
          </cell>
          <cell r="AC31">
            <v>0.6</v>
          </cell>
          <cell r="AD31">
            <v>2.4</v>
          </cell>
          <cell r="AE31">
            <v>4.3</v>
          </cell>
          <cell r="AF31">
            <v>2.5</v>
          </cell>
          <cell r="AI31">
            <v>2681</v>
          </cell>
          <cell r="AJ31">
            <v>855</v>
          </cell>
          <cell r="AK31">
            <v>148</v>
          </cell>
          <cell r="AL31">
            <v>1004</v>
          </cell>
          <cell r="AM31">
            <v>59</v>
          </cell>
          <cell r="AN31">
            <v>1063</v>
          </cell>
          <cell r="AP31">
            <v>172</v>
          </cell>
          <cell r="AQ31">
            <v>1356</v>
          </cell>
          <cell r="AR31">
            <v>1174</v>
          </cell>
          <cell r="AS31">
            <v>5211</v>
          </cell>
          <cell r="AT31">
            <v>460</v>
          </cell>
          <cell r="AU31">
            <v>-93</v>
          </cell>
          <cell r="AV31">
            <v>5578</v>
          </cell>
          <cell r="AY31">
            <v>3.4</v>
          </cell>
          <cell r="AZ31">
            <v>2.1</v>
          </cell>
          <cell r="BA31">
            <v>-0.4</v>
          </cell>
          <cell r="BB31">
            <v>1.7</v>
          </cell>
          <cell r="BC31">
            <v>-4.9000000000000004</v>
          </cell>
          <cell r="BD31">
            <v>1.3</v>
          </cell>
          <cell r="BF31">
            <v>2.1</v>
          </cell>
          <cell r="BG31">
            <v>1.5</v>
          </cell>
          <cell r="BH31">
            <v>1.7</v>
          </cell>
          <cell r="BI31">
            <v>2.5</v>
          </cell>
          <cell r="BJ31">
            <v>3.6</v>
          </cell>
          <cell r="BK31">
            <v>1.5</v>
          </cell>
          <cell r="BO31">
            <v>870</v>
          </cell>
          <cell r="CC31">
            <v>0</v>
          </cell>
          <cell r="CD31">
            <v>0</v>
          </cell>
        </row>
        <row r="32">
          <cell r="D32">
            <v>2783</v>
          </cell>
          <cell r="E32">
            <v>865</v>
          </cell>
          <cell r="F32">
            <v>158</v>
          </cell>
          <cell r="G32">
            <v>1023</v>
          </cell>
          <cell r="H32">
            <v>60</v>
          </cell>
          <cell r="I32">
            <v>1083</v>
          </cell>
          <cell r="K32">
            <v>174</v>
          </cell>
          <cell r="L32">
            <v>1381</v>
          </cell>
          <cell r="M32">
            <v>1177</v>
          </cell>
          <cell r="N32">
            <v>5341</v>
          </cell>
          <cell r="O32">
            <v>476</v>
          </cell>
          <cell r="Q32">
            <v>5740</v>
          </cell>
          <cell r="T32">
            <v>3.5</v>
          </cell>
          <cell r="U32">
            <v>1.8</v>
          </cell>
          <cell r="V32">
            <v>4.4000000000000004</v>
          </cell>
          <cell r="W32">
            <v>2.2000000000000002</v>
          </cell>
          <cell r="X32">
            <v>-0.3</v>
          </cell>
          <cell r="Y32">
            <v>2.1</v>
          </cell>
          <cell r="AA32">
            <v>1.7</v>
          </cell>
          <cell r="AB32">
            <v>2</v>
          </cell>
          <cell r="AC32">
            <v>1</v>
          </cell>
          <cell r="AD32">
            <v>2.6</v>
          </cell>
          <cell r="AE32">
            <v>3.1</v>
          </cell>
          <cell r="AF32">
            <v>2.4</v>
          </cell>
          <cell r="AI32">
            <v>2807</v>
          </cell>
          <cell r="AJ32">
            <v>861</v>
          </cell>
          <cell r="AK32">
            <v>157</v>
          </cell>
          <cell r="AL32">
            <v>1018</v>
          </cell>
          <cell r="AM32">
            <v>60</v>
          </cell>
          <cell r="AN32">
            <v>1078</v>
          </cell>
          <cell r="AP32">
            <v>175</v>
          </cell>
          <cell r="AQ32">
            <v>1377</v>
          </cell>
          <cell r="AR32">
            <v>1151</v>
          </cell>
          <cell r="AS32">
            <v>5334</v>
          </cell>
          <cell r="AT32">
            <v>484</v>
          </cell>
          <cell r="AU32">
            <v>-60</v>
          </cell>
          <cell r="AV32">
            <v>5758</v>
          </cell>
          <cell r="AY32">
            <v>4.7</v>
          </cell>
          <cell r="AZ32">
            <v>0.7</v>
          </cell>
          <cell r="BA32">
            <v>5.7</v>
          </cell>
          <cell r="BB32">
            <v>1.4</v>
          </cell>
          <cell r="BC32">
            <v>1.7</v>
          </cell>
          <cell r="BD32">
            <v>1.4</v>
          </cell>
          <cell r="BF32">
            <v>1.7</v>
          </cell>
          <cell r="BG32">
            <v>1.5</v>
          </cell>
          <cell r="BH32">
            <v>-1.9</v>
          </cell>
          <cell r="BI32">
            <v>2.4</v>
          </cell>
          <cell r="BJ32">
            <v>5.2</v>
          </cell>
          <cell r="BK32">
            <v>3.2</v>
          </cell>
          <cell r="BO32">
            <v>955</v>
          </cell>
          <cell r="CC32">
            <v>0</v>
          </cell>
          <cell r="CD32">
            <v>0</v>
          </cell>
        </row>
        <row r="33">
          <cell r="D33">
            <v>2862</v>
          </cell>
          <cell r="E33">
            <v>887</v>
          </cell>
          <cell r="F33">
            <v>162</v>
          </cell>
          <cell r="G33">
            <v>1048</v>
          </cell>
          <cell r="H33">
            <v>62</v>
          </cell>
          <cell r="I33">
            <v>1111</v>
          </cell>
          <cell r="K33">
            <v>176</v>
          </cell>
          <cell r="L33">
            <v>1414</v>
          </cell>
          <cell r="M33">
            <v>1181</v>
          </cell>
          <cell r="N33">
            <v>5458</v>
          </cell>
          <cell r="O33">
            <v>487</v>
          </cell>
          <cell r="Q33">
            <v>5853</v>
          </cell>
          <cell r="T33">
            <v>2.9</v>
          </cell>
          <cell r="U33">
            <v>2.5</v>
          </cell>
          <cell r="V33">
            <v>2.6</v>
          </cell>
          <cell r="W33">
            <v>2.5</v>
          </cell>
          <cell r="X33">
            <v>4.3</v>
          </cell>
          <cell r="Y33">
            <v>2.6</v>
          </cell>
          <cell r="AA33">
            <v>1.4</v>
          </cell>
          <cell r="AB33">
            <v>2.4</v>
          </cell>
          <cell r="AC33">
            <v>0.4</v>
          </cell>
          <cell r="AD33">
            <v>2.2000000000000002</v>
          </cell>
          <cell r="AE33">
            <v>2.2000000000000002</v>
          </cell>
          <cell r="AF33">
            <v>2</v>
          </cell>
          <cell r="AI33">
            <v>2848</v>
          </cell>
          <cell r="AJ33">
            <v>868</v>
          </cell>
          <cell r="AK33">
            <v>164</v>
          </cell>
          <cell r="AL33">
            <v>1032</v>
          </cell>
          <cell r="AM33">
            <v>62</v>
          </cell>
          <cell r="AN33">
            <v>1094</v>
          </cell>
          <cell r="AP33">
            <v>175</v>
          </cell>
          <cell r="AQ33">
            <v>1396</v>
          </cell>
          <cell r="AR33">
            <v>1212</v>
          </cell>
          <cell r="AS33">
            <v>5456</v>
          </cell>
          <cell r="AT33">
            <v>483</v>
          </cell>
          <cell r="AU33">
            <v>-94</v>
          </cell>
          <cell r="AV33">
            <v>5844</v>
          </cell>
          <cell r="AY33">
            <v>1.5</v>
          </cell>
          <cell r="AZ33">
            <v>0.8</v>
          </cell>
          <cell r="BA33">
            <v>4.5999999999999996</v>
          </cell>
          <cell r="BB33">
            <v>1.4</v>
          </cell>
          <cell r="BC33">
            <v>3.3</v>
          </cell>
          <cell r="BD33">
            <v>1.5</v>
          </cell>
          <cell r="BF33">
            <v>0.5</v>
          </cell>
          <cell r="BG33">
            <v>1.4</v>
          </cell>
          <cell r="BH33">
            <v>5.3</v>
          </cell>
          <cell r="BI33">
            <v>2.2999999999999998</v>
          </cell>
          <cell r="BJ33">
            <v>-0.2</v>
          </cell>
          <cell r="BK33">
            <v>1.5</v>
          </cell>
          <cell r="BO33">
            <v>762</v>
          </cell>
          <cell r="CC33">
            <v>0</v>
          </cell>
          <cell r="CD33">
            <v>0</v>
          </cell>
        </row>
        <row r="34">
          <cell r="D34">
            <v>2922</v>
          </cell>
          <cell r="E34">
            <v>903</v>
          </cell>
          <cell r="F34">
            <v>160</v>
          </cell>
          <cell r="G34">
            <v>1063</v>
          </cell>
          <cell r="H34">
            <v>68</v>
          </cell>
          <cell r="I34">
            <v>1130</v>
          </cell>
          <cell r="K34">
            <v>180</v>
          </cell>
          <cell r="L34">
            <v>1439</v>
          </cell>
          <cell r="M34">
            <v>1167</v>
          </cell>
          <cell r="N34">
            <v>5528</v>
          </cell>
          <cell r="O34">
            <v>499</v>
          </cell>
          <cell r="Q34">
            <v>5939</v>
          </cell>
          <cell r="T34">
            <v>2.1</v>
          </cell>
          <cell r="U34">
            <v>1.8</v>
          </cell>
          <cell r="V34">
            <v>-1.3</v>
          </cell>
          <cell r="W34">
            <v>1.3</v>
          </cell>
          <cell r="X34">
            <v>8.6</v>
          </cell>
          <cell r="Y34">
            <v>1.8</v>
          </cell>
          <cell r="AA34">
            <v>1.9</v>
          </cell>
          <cell r="AB34">
            <v>1.8</v>
          </cell>
          <cell r="AC34">
            <v>-1.2</v>
          </cell>
          <cell r="AD34">
            <v>1.3</v>
          </cell>
          <cell r="AE34">
            <v>2.5</v>
          </cell>
          <cell r="AF34">
            <v>1.5</v>
          </cell>
          <cell r="AI34">
            <v>2922</v>
          </cell>
          <cell r="AJ34">
            <v>930</v>
          </cell>
          <cell r="AK34">
            <v>165</v>
          </cell>
          <cell r="AL34">
            <v>1095</v>
          </cell>
          <cell r="AM34">
            <v>67</v>
          </cell>
          <cell r="AN34">
            <v>1162</v>
          </cell>
          <cell r="AP34">
            <v>180</v>
          </cell>
          <cell r="AQ34">
            <v>1471</v>
          </cell>
          <cell r="AR34">
            <v>1165</v>
          </cell>
          <cell r="AS34">
            <v>5558</v>
          </cell>
          <cell r="AT34">
            <v>493</v>
          </cell>
          <cell r="AU34">
            <v>-93</v>
          </cell>
          <cell r="AV34">
            <v>5958</v>
          </cell>
          <cell r="AY34">
            <v>2.6</v>
          </cell>
          <cell r="AZ34">
            <v>7.2</v>
          </cell>
          <cell r="BA34">
            <v>0.5</v>
          </cell>
          <cell r="BB34">
            <v>6.1</v>
          </cell>
          <cell r="BC34">
            <v>8.1</v>
          </cell>
          <cell r="BD34">
            <v>6.2</v>
          </cell>
          <cell r="BF34">
            <v>2.8</v>
          </cell>
          <cell r="BG34">
            <v>5.4</v>
          </cell>
          <cell r="BH34">
            <v>-3.9</v>
          </cell>
          <cell r="BI34">
            <v>1.9</v>
          </cell>
          <cell r="BJ34">
            <v>2</v>
          </cell>
          <cell r="BK34">
            <v>2</v>
          </cell>
          <cell r="BO34">
            <v>928</v>
          </cell>
          <cell r="CC34">
            <v>0</v>
          </cell>
          <cell r="CD34">
            <v>0</v>
          </cell>
        </row>
        <row r="35">
          <cell r="D35">
            <v>2974</v>
          </cell>
          <cell r="E35">
            <v>898</v>
          </cell>
          <cell r="F35">
            <v>151</v>
          </cell>
          <cell r="G35">
            <v>1048</v>
          </cell>
          <cell r="H35">
            <v>74</v>
          </cell>
          <cell r="I35">
            <v>1122</v>
          </cell>
          <cell r="K35">
            <v>185</v>
          </cell>
          <cell r="L35">
            <v>1438</v>
          </cell>
          <cell r="M35">
            <v>1140</v>
          </cell>
          <cell r="N35">
            <v>5551</v>
          </cell>
          <cell r="O35">
            <v>509</v>
          </cell>
          <cell r="Q35">
            <v>5989</v>
          </cell>
          <cell r="T35">
            <v>1.8</v>
          </cell>
          <cell r="U35">
            <v>-0.6</v>
          </cell>
          <cell r="V35">
            <v>-5.7</v>
          </cell>
          <cell r="W35">
            <v>-1.4</v>
          </cell>
          <cell r="X35">
            <v>9.3000000000000007</v>
          </cell>
          <cell r="Y35">
            <v>-0.7</v>
          </cell>
          <cell r="AA35">
            <v>2.8</v>
          </cell>
          <cell r="AB35">
            <v>-0.1</v>
          </cell>
          <cell r="AC35">
            <v>-2.2999999999999998</v>
          </cell>
          <cell r="AD35">
            <v>0.4</v>
          </cell>
          <cell r="AE35">
            <v>2.1</v>
          </cell>
          <cell r="AF35">
            <v>0.8</v>
          </cell>
          <cell r="AI35">
            <v>2991</v>
          </cell>
          <cell r="AJ35">
            <v>897</v>
          </cell>
          <cell r="AK35">
            <v>143</v>
          </cell>
          <cell r="AL35">
            <v>1040</v>
          </cell>
          <cell r="AM35">
            <v>75</v>
          </cell>
          <cell r="AN35">
            <v>1115</v>
          </cell>
          <cell r="AP35">
            <v>185</v>
          </cell>
          <cell r="AQ35">
            <v>1430</v>
          </cell>
          <cell r="AR35">
            <v>1130</v>
          </cell>
          <cell r="AS35">
            <v>5551</v>
          </cell>
          <cell r="AT35">
            <v>516</v>
          </cell>
          <cell r="AU35">
            <v>-89</v>
          </cell>
          <cell r="AV35">
            <v>5979</v>
          </cell>
          <cell r="AY35">
            <v>2.4</v>
          </cell>
          <cell r="AZ35">
            <v>-3.6</v>
          </cell>
          <cell r="BA35">
            <v>-13.4</v>
          </cell>
          <cell r="BB35">
            <v>-5.0999999999999996</v>
          </cell>
          <cell r="BC35">
            <v>11.9</v>
          </cell>
          <cell r="BD35">
            <v>-4.0999999999999996</v>
          </cell>
          <cell r="BF35">
            <v>2.4</v>
          </cell>
          <cell r="BG35">
            <v>-2.8</v>
          </cell>
          <cell r="BH35">
            <v>-3</v>
          </cell>
          <cell r="BI35">
            <v>-0.1</v>
          </cell>
          <cell r="BJ35">
            <v>4.8</v>
          </cell>
          <cell r="BK35">
            <v>0.3</v>
          </cell>
          <cell r="BO35">
            <v>911</v>
          </cell>
          <cell r="CC35">
            <v>0</v>
          </cell>
          <cell r="CD35">
            <v>0</v>
          </cell>
        </row>
        <row r="36">
          <cell r="D36">
            <v>3027</v>
          </cell>
          <cell r="E36">
            <v>882</v>
          </cell>
          <cell r="F36">
            <v>140</v>
          </cell>
          <cell r="G36">
            <v>1022</v>
          </cell>
          <cell r="H36">
            <v>80</v>
          </cell>
          <cell r="I36">
            <v>1101</v>
          </cell>
          <cell r="K36">
            <v>190</v>
          </cell>
          <cell r="L36">
            <v>1424</v>
          </cell>
          <cell r="M36">
            <v>1121</v>
          </cell>
          <cell r="N36">
            <v>5572</v>
          </cell>
          <cell r="O36">
            <v>516</v>
          </cell>
          <cell r="Q36">
            <v>6029</v>
          </cell>
          <cell r="T36">
            <v>1.8</v>
          </cell>
          <cell r="U36">
            <v>-1.8</v>
          </cell>
          <cell r="V36">
            <v>-7</v>
          </cell>
          <cell r="W36">
            <v>-2.5</v>
          </cell>
          <cell r="X36">
            <v>7.5</v>
          </cell>
          <cell r="Y36">
            <v>-1.9</v>
          </cell>
          <cell r="AA36">
            <v>2.5</v>
          </cell>
          <cell r="AB36">
            <v>-1</v>
          </cell>
          <cell r="AC36">
            <v>-1.6</v>
          </cell>
          <cell r="AD36">
            <v>0.4</v>
          </cell>
          <cell r="AE36">
            <v>1.4</v>
          </cell>
          <cell r="AF36">
            <v>0.7</v>
          </cell>
          <cell r="AI36">
            <v>3000</v>
          </cell>
          <cell r="AJ36">
            <v>874</v>
          </cell>
          <cell r="AK36">
            <v>147</v>
          </cell>
          <cell r="AL36">
            <v>1021</v>
          </cell>
          <cell r="AM36">
            <v>80</v>
          </cell>
          <cell r="AN36">
            <v>1101</v>
          </cell>
          <cell r="AP36">
            <v>189</v>
          </cell>
          <cell r="AQ36">
            <v>1423</v>
          </cell>
          <cell r="AR36">
            <v>1128</v>
          </cell>
          <cell r="AS36">
            <v>5551</v>
          </cell>
          <cell r="AT36">
            <v>521</v>
          </cell>
          <cell r="AU36">
            <v>-22</v>
          </cell>
          <cell r="AV36">
            <v>6050</v>
          </cell>
          <cell r="AY36">
            <v>0.3</v>
          </cell>
          <cell r="AZ36">
            <v>-2.6</v>
          </cell>
          <cell r="BA36">
            <v>3.1</v>
          </cell>
          <cell r="BB36">
            <v>-1.8</v>
          </cell>
          <cell r="BC36">
            <v>6.7</v>
          </cell>
          <cell r="BD36">
            <v>-1.2</v>
          </cell>
          <cell r="BF36">
            <v>2.2999999999999998</v>
          </cell>
          <cell r="BG36">
            <v>-0.5</v>
          </cell>
          <cell r="BH36">
            <v>-0.1</v>
          </cell>
          <cell r="BI36">
            <v>0</v>
          </cell>
          <cell r="BJ36">
            <v>0.8</v>
          </cell>
          <cell r="BK36">
            <v>1.2</v>
          </cell>
          <cell r="BO36">
            <v>970</v>
          </cell>
          <cell r="CC36">
            <v>0</v>
          </cell>
          <cell r="CD36">
            <v>0</v>
          </cell>
        </row>
        <row r="37">
          <cell r="D37">
            <v>3083</v>
          </cell>
          <cell r="E37">
            <v>877</v>
          </cell>
          <cell r="F37">
            <v>135</v>
          </cell>
          <cell r="G37">
            <v>1012</v>
          </cell>
          <cell r="H37">
            <v>83</v>
          </cell>
          <cell r="I37">
            <v>1095</v>
          </cell>
          <cell r="K37">
            <v>192</v>
          </cell>
          <cell r="L37">
            <v>1423</v>
          </cell>
          <cell r="M37">
            <v>1139</v>
          </cell>
          <cell r="N37">
            <v>5646</v>
          </cell>
          <cell r="O37">
            <v>520</v>
          </cell>
          <cell r="Q37">
            <v>6113</v>
          </cell>
          <cell r="T37">
            <v>1.9</v>
          </cell>
          <cell r="U37">
            <v>-0.5</v>
          </cell>
          <cell r="V37">
            <v>-3.8</v>
          </cell>
          <cell r="W37">
            <v>-1</v>
          </cell>
          <cell r="X37">
            <v>4.7</v>
          </cell>
          <cell r="Y37">
            <v>-0.6</v>
          </cell>
          <cell r="AA37">
            <v>1.5</v>
          </cell>
          <cell r="AB37">
            <v>0</v>
          </cell>
          <cell r="AC37">
            <v>1.6</v>
          </cell>
          <cell r="AD37">
            <v>1.3</v>
          </cell>
          <cell r="AE37">
            <v>0.8</v>
          </cell>
          <cell r="AF37">
            <v>1.4</v>
          </cell>
          <cell r="AI37">
            <v>3101</v>
          </cell>
          <cell r="AJ37">
            <v>867</v>
          </cell>
          <cell r="AK37">
            <v>129</v>
          </cell>
          <cell r="AL37">
            <v>996</v>
          </cell>
          <cell r="AM37">
            <v>83</v>
          </cell>
          <cell r="AN37">
            <v>1079</v>
          </cell>
          <cell r="AP37">
            <v>197</v>
          </cell>
          <cell r="AQ37">
            <v>1411</v>
          </cell>
          <cell r="AR37">
            <v>1127</v>
          </cell>
          <cell r="AS37">
            <v>5640</v>
          </cell>
          <cell r="AT37">
            <v>509</v>
          </cell>
          <cell r="AU37">
            <v>-64</v>
          </cell>
          <cell r="AV37">
            <v>6085</v>
          </cell>
          <cell r="AY37">
            <v>3.4</v>
          </cell>
          <cell r="AZ37">
            <v>-0.8</v>
          </cell>
          <cell r="BA37">
            <v>-12.3</v>
          </cell>
          <cell r="BB37">
            <v>-2.5</v>
          </cell>
          <cell r="BC37">
            <v>3.8</v>
          </cell>
          <cell r="BD37">
            <v>-2</v>
          </cell>
          <cell r="BF37">
            <v>4.0999999999999996</v>
          </cell>
          <cell r="BG37">
            <v>-0.8</v>
          </cell>
          <cell r="BH37">
            <v>-0.1</v>
          </cell>
          <cell r="BI37">
            <v>1.6</v>
          </cell>
          <cell r="BJ37">
            <v>-2.2000000000000002</v>
          </cell>
          <cell r="BK37">
            <v>0.6</v>
          </cell>
          <cell r="BO37">
            <v>762</v>
          </cell>
          <cell r="CC37">
            <v>0</v>
          </cell>
          <cell r="CD37">
            <v>0</v>
          </cell>
        </row>
        <row r="38">
          <cell r="D38">
            <v>3149</v>
          </cell>
          <cell r="E38">
            <v>898</v>
          </cell>
          <cell r="F38">
            <v>137</v>
          </cell>
          <cell r="G38">
            <v>1035</v>
          </cell>
          <cell r="H38">
            <v>86</v>
          </cell>
          <cell r="I38">
            <v>1121</v>
          </cell>
          <cell r="K38">
            <v>196</v>
          </cell>
          <cell r="L38">
            <v>1456</v>
          </cell>
          <cell r="M38">
            <v>1185</v>
          </cell>
          <cell r="N38">
            <v>5790</v>
          </cell>
          <cell r="O38">
            <v>523</v>
          </cell>
          <cell r="Q38">
            <v>6270</v>
          </cell>
          <cell r="T38">
            <v>2.1</v>
          </cell>
          <cell r="U38">
            <v>2.2999999999999998</v>
          </cell>
          <cell r="V38">
            <v>1.7</v>
          </cell>
          <cell r="W38">
            <v>2.2999999999999998</v>
          </cell>
          <cell r="X38">
            <v>3.1</v>
          </cell>
          <cell r="Y38">
            <v>2.2999999999999998</v>
          </cell>
          <cell r="AA38">
            <v>1.8</v>
          </cell>
          <cell r="AB38">
            <v>2.2999999999999998</v>
          </cell>
          <cell r="AC38">
            <v>4</v>
          </cell>
          <cell r="AD38">
            <v>2.6</v>
          </cell>
          <cell r="AE38">
            <v>0.5</v>
          </cell>
          <cell r="AF38">
            <v>2.6</v>
          </cell>
          <cell r="AI38">
            <v>3141</v>
          </cell>
          <cell r="AJ38">
            <v>914</v>
          </cell>
          <cell r="AK38">
            <v>136</v>
          </cell>
          <cell r="AL38">
            <v>1049</v>
          </cell>
          <cell r="AM38">
            <v>86</v>
          </cell>
          <cell r="AN38">
            <v>1135</v>
          </cell>
          <cell r="AP38">
            <v>191</v>
          </cell>
          <cell r="AQ38">
            <v>1466</v>
          </cell>
          <cell r="AR38">
            <v>1184</v>
          </cell>
          <cell r="AS38">
            <v>5791</v>
          </cell>
          <cell r="AT38">
            <v>530</v>
          </cell>
          <cell r="AU38">
            <v>-78</v>
          </cell>
          <cell r="AV38">
            <v>6243</v>
          </cell>
          <cell r="AY38">
            <v>1.3</v>
          </cell>
          <cell r="AZ38">
            <v>5.4</v>
          </cell>
          <cell r="BA38">
            <v>5.0999999999999996</v>
          </cell>
          <cell r="BB38">
            <v>5.4</v>
          </cell>
          <cell r="BC38">
            <v>3.6</v>
          </cell>
          <cell r="BD38">
            <v>5.2</v>
          </cell>
          <cell r="BF38">
            <v>-2.6</v>
          </cell>
          <cell r="BG38">
            <v>3.9</v>
          </cell>
          <cell r="BH38">
            <v>5.0999999999999996</v>
          </cell>
          <cell r="BI38">
            <v>2.7</v>
          </cell>
          <cell r="BJ38">
            <v>4</v>
          </cell>
          <cell r="BK38">
            <v>2.6</v>
          </cell>
          <cell r="BO38">
            <v>908</v>
          </cell>
          <cell r="CC38">
            <v>0</v>
          </cell>
          <cell r="CD38">
            <v>0</v>
          </cell>
        </row>
        <row r="39">
          <cell r="D39">
            <v>3220</v>
          </cell>
          <cell r="E39">
            <v>936</v>
          </cell>
          <cell r="F39">
            <v>145</v>
          </cell>
          <cell r="G39">
            <v>1081</v>
          </cell>
          <cell r="H39">
            <v>88</v>
          </cell>
          <cell r="I39">
            <v>1169</v>
          </cell>
          <cell r="K39">
            <v>203</v>
          </cell>
          <cell r="L39">
            <v>1515</v>
          </cell>
          <cell r="M39">
            <v>1254</v>
          </cell>
          <cell r="N39">
            <v>5990</v>
          </cell>
          <cell r="O39">
            <v>530</v>
          </cell>
          <cell r="Q39">
            <v>6492</v>
          </cell>
          <cell r="T39">
            <v>2.2999999999999998</v>
          </cell>
          <cell r="U39">
            <v>4.2</v>
          </cell>
          <cell r="V39">
            <v>6</v>
          </cell>
          <cell r="W39">
            <v>4.5</v>
          </cell>
          <cell r="X39">
            <v>3</v>
          </cell>
          <cell r="Y39">
            <v>4.4000000000000004</v>
          </cell>
          <cell r="AA39">
            <v>3.7</v>
          </cell>
          <cell r="AB39">
            <v>4.0999999999999996</v>
          </cell>
          <cell r="AC39">
            <v>5.9</v>
          </cell>
          <cell r="AD39">
            <v>3.5</v>
          </cell>
          <cell r="AE39">
            <v>1.4</v>
          </cell>
          <cell r="AF39">
            <v>3.5</v>
          </cell>
          <cell r="AI39">
            <v>3222</v>
          </cell>
          <cell r="AJ39">
            <v>922</v>
          </cell>
          <cell r="AK39">
            <v>147</v>
          </cell>
          <cell r="AL39">
            <v>1069</v>
          </cell>
          <cell r="AM39">
            <v>88</v>
          </cell>
          <cell r="AN39">
            <v>1157</v>
          </cell>
          <cell r="AP39">
            <v>203</v>
          </cell>
          <cell r="AQ39">
            <v>1503</v>
          </cell>
          <cell r="AR39">
            <v>1258</v>
          </cell>
          <cell r="AS39">
            <v>5983</v>
          </cell>
          <cell r="AT39">
            <v>535</v>
          </cell>
          <cell r="AU39">
            <v>10</v>
          </cell>
          <cell r="AV39">
            <v>6528</v>
          </cell>
          <cell r="AY39">
            <v>2.6</v>
          </cell>
          <cell r="AZ39">
            <v>0.9</v>
          </cell>
          <cell r="BA39">
            <v>8.4</v>
          </cell>
          <cell r="BB39">
            <v>1.9</v>
          </cell>
          <cell r="BC39">
            <v>2.2999999999999998</v>
          </cell>
          <cell r="BD39">
            <v>1.9</v>
          </cell>
          <cell r="BF39">
            <v>5.8</v>
          </cell>
          <cell r="BG39">
            <v>2.5</v>
          </cell>
          <cell r="BH39">
            <v>6.3</v>
          </cell>
          <cell r="BI39">
            <v>3.3</v>
          </cell>
          <cell r="BJ39">
            <v>1.1000000000000001</v>
          </cell>
          <cell r="BK39">
            <v>4.5999999999999996</v>
          </cell>
          <cell r="BO39">
            <v>936</v>
          </cell>
          <cell r="CC39">
            <v>0</v>
          </cell>
          <cell r="CD39">
            <v>0</v>
          </cell>
        </row>
        <row r="40">
          <cell r="D40">
            <v>3293</v>
          </cell>
          <cell r="E40">
            <v>979</v>
          </cell>
          <cell r="F40">
            <v>156</v>
          </cell>
          <cell r="G40">
            <v>1135</v>
          </cell>
          <cell r="H40">
            <v>91</v>
          </cell>
          <cell r="I40">
            <v>1226</v>
          </cell>
          <cell r="K40">
            <v>213</v>
          </cell>
          <cell r="L40">
            <v>1586</v>
          </cell>
          <cell r="M40">
            <v>1323</v>
          </cell>
          <cell r="N40">
            <v>6202</v>
          </cell>
          <cell r="O40">
            <v>542</v>
          </cell>
          <cell r="Q40">
            <v>6717</v>
          </cell>
          <cell r="T40">
            <v>2.2999999999999998</v>
          </cell>
          <cell r="U40">
            <v>4.5999999999999996</v>
          </cell>
          <cell r="V40">
            <v>7.5</v>
          </cell>
          <cell r="W40">
            <v>5</v>
          </cell>
          <cell r="X40">
            <v>2.7</v>
          </cell>
          <cell r="Y40">
            <v>4.8</v>
          </cell>
          <cell r="AA40">
            <v>5</v>
          </cell>
          <cell r="AB40">
            <v>4.5999999999999996</v>
          </cell>
          <cell r="AC40">
            <v>5.5</v>
          </cell>
          <cell r="AD40">
            <v>3.5</v>
          </cell>
          <cell r="AE40">
            <v>2.2999999999999998</v>
          </cell>
          <cell r="AF40">
            <v>3.5</v>
          </cell>
          <cell r="AI40">
            <v>3292</v>
          </cell>
          <cell r="AJ40">
            <v>979</v>
          </cell>
          <cell r="AK40">
            <v>155</v>
          </cell>
          <cell r="AL40">
            <v>1135</v>
          </cell>
          <cell r="AM40">
            <v>91</v>
          </cell>
          <cell r="AN40">
            <v>1226</v>
          </cell>
          <cell r="AP40">
            <v>214</v>
          </cell>
          <cell r="AQ40">
            <v>1586</v>
          </cell>
          <cell r="AR40">
            <v>1310</v>
          </cell>
          <cell r="AS40">
            <v>6189</v>
          </cell>
          <cell r="AT40">
            <v>527</v>
          </cell>
          <cell r="AU40">
            <v>-24</v>
          </cell>
          <cell r="AV40">
            <v>6692</v>
          </cell>
          <cell r="AY40">
            <v>2.2000000000000002</v>
          </cell>
          <cell r="AZ40">
            <v>6.3</v>
          </cell>
          <cell r="BA40">
            <v>5.6</v>
          </cell>
          <cell r="BB40">
            <v>6.2</v>
          </cell>
          <cell r="BC40">
            <v>3.4</v>
          </cell>
          <cell r="BD40">
            <v>6</v>
          </cell>
          <cell r="BF40">
            <v>5.6</v>
          </cell>
          <cell r="BG40">
            <v>5.6</v>
          </cell>
          <cell r="BH40">
            <v>4.0999999999999996</v>
          </cell>
          <cell r="BI40">
            <v>3.4</v>
          </cell>
          <cell r="BJ40">
            <v>-1.5</v>
          </cell>
          <cell r="BK40">
            <v>2.5</v>
          </cell>
          <cell r="BO40">
            <v>1090</v>
          </cell>
          <cell r="CC40">
            <v>0</v>
          </cell>
          <cell r="CD40">
            <v>0</v>
          </cell>
        </row>
        <row r="41">
          <cell r="D41">
            <v>3379</v>
          </cell>
          <cell r="E41">
            <v>1014</v>
          </cell>
          <cell r="F41">
            <v>161</v>
          </cell>
          <cell r="G41">
            <v>1175</v>
          </cell>
          <cell r="H41">
            <v>93</v>
          </cell>
          <cell r="I41">
            <v>1268</v>
          </cell>
          <cell r="K41">
            <v>223</v>
          </cell>
          <cell r="L41">
            <v>1641</v>
          </cell>
          <cell r="M41">
            <v>1346</v>
          </cell>
          <cell r="N41">
            <v>6366</v>
          </cell>
          <cell r="O41">
            <v>559</v>
          </cell>
          <cell r="Q41">
            <v>6883</v>
          </cell>
          <cell r="T41">
            <v>2.6</v>
          </cell>
          <cell r="U41">
            <v>3.6</v>
          </cell>
          <cell r="V41">
            <v>3.1</v>
          </cell>
          <cell r="W41">
            <v>3.5</v>
          </cell>
          <cell r="X41">
            <v>1.8</v>
          </cell>
          <cell r="Y41">
            <v>3.4</v>
          </cell>
          <cell r="AA41">
            <v>4.7</v>
          </cell>
          <cell r="AB41">
            <v>3.5</v>
          </cell>
          <cell r="AC41">
            <v>1.8</v>
          </cell>
          <cell r="AD41">
            <v>2.7</v>
          </cell>
          <cell r="AE41">
            <v>3.1</v>
          </cell>
          <cell r="AF41">
            <v>2.5</v>
          </cell>
          <cell r="AI41">
            <v>3375</v>
          </cell>
          <cell r="AJ41">
            <v>1031</v>
          </cell>
          <cell r="AK41">
            <v>164</v>
          </cell>
          <cell r="AL41">
            <v>1195</v>
          </cell>
          <cell r="AM41">
            <v>93</v>
          </cell>
          <cell r="AN41">
            <v>1288</v>
          </cell>
          <cell r="AP41">
            <v>225</v>
          </cell>
          <cell r="AQ41">
            <v>1664</v>
          </cell>
          <cell r="AR41">
            <v>1381</v>
          </cell>
          <cell r="AS41">
            <v>6420</v>
          </cell>
          <cell r="AT41">
            <v>569</v>
          </cell>
          <cell r="AU41">
            <v>-60</v>
          </cell>
          <cell r="AV41">
            <v>6929</v>
          </cell>
          <cell r="AY41">
            <v>2.5</v>
          </cell>
          <cell r="AZ41">
            <v>5.3</v>
          </cell>
          <cell r="BA41">
            <v>5.4</v>
          </cell>
          <cell r="BB41">
            <v>5.3</v>
          </cell>
          <cell r="BC41">
            <v>2.2000000000000002</v>
          </cell>
          <cell r="BD41">
            <v>5.0999999999999996</v>
          </cell>
          <cell r="BF41">
            <v>5.3</v>
          </cell>
          <cell r="BG41">
            <v>4.9000000000000004</v>
          </cell>
          <cell r="BH41">
            <v>5.3</v>
          </cell>
          <cell r="BI41">
            <v>3.7</v>
          </cell>
          <cell r="BJ41">
            <v>8</v>
          </cell>
          <cell r="BK41">
            <v>3.5</v>
          </cell>
          <cell r="BO41">
            <v>909</v>
          </cell>
          <cell r="CC41">
            <v>0</v>
          </cell>
          <cell r="CD41">
            <v>0</v>
          </cell>
        </row>
        <row r="42">
          <cell r="D42">
            <v>3465</v>
          </cell>
          <cell r="E42">
            <v>1037</v>
          </cell>
          <cell r="F42">
            <v>163</v>
          </cell>
          <cell r="G42">
            <v>1199</v>
          </cell>
          <cell r="H42">
            <v>93</v>
          </cell>
          <cell r="I42">
            <v>1293</v>
          </cell>
          <cell r="K42">
            <v>230</v>
          </cell>
          <cell r="L42">
            <v>1677</v>
          </cell>
          <cell r="M42">
            <v>1341</v>
          </cell>
          <cell r="N42">
            <v>6483</v>
          </cell>
          <cell r="O42">
            <v>575</v>
          </cell>
          <cell r="Q42">
            <v>6999</v>
          </cell>
          <cell r="T42">
            <v>2.6</v>
          </cell>
          <cell r="U42">
            <v>2.2000000000000002</v>
          </cell>
          <cell r="V42">
            <v>1.2</v>
          </cell>
          <cell r="W42">
            <v>2.1</v>
          </cell>
          <cell r="X42">
            <v>0.6</v>
          </cell>
          <cell r="Y42">
            <v>1.9</v>
          </cell>
          <cell r="AA42">
            <v>3.2</v>
          </cell>
          <cell r="AB42">
            <v>2.2000000000000002</v>
          </cell>
          <cell r="AC42">
            <v>-0.4</v>
          </cell>
          <cell r="AD42">
            <v>1.8</v>
          </cell>
          <cell r="AE42">
            <v>2.8</v>
          </cell>
          <cell r="AF42">
            <v>1.7</v>
          </cell>
          <cell r="AI42">
            <v>3463</v>
          </cell>
          <cell r="AJ42">
            <v>1032</v>
          </cell>
          <cell r="AK42">
            <v>163</v>
          </cell>
          <cell r="AL42">
            <v>1195</v>
          </cell>
          <cell r="AM42">
            <v>93</v>
          </cell>
          <cell r="AN42">
            <v>1288</v>
          </cell>
          <cell r="AP42">
            <v>228</v>
          </cell>
          <cell r="AQ42">
            <v>1670</v>
          </cell>
          <cell r="AR42">
            <v>1336</v>
          </cell>
          <cell r="AS42">
            <v>6468</v>
          </cell>
          <cell r="AT42">
            <v>575</v>
          </cell>
          <cell r="AU42">
            <v>-65</v>
          </cell>
          <cell r="AV42">
            <v>6979</v>
          </cell>
          <cell r="AY42">
            <v>2.6</v>
          </cell>
          <cell r="AZ42">
            <v>0</v>
          </cell>
          <cell r="BA42">
            <v>-0.5</v>
          </cell>
          <cell r="BB42">
            <v>0</v>
          </cell>
          <cell r="BC42">
            <v>0</v>
          </cell>
          <cell r="BD42">
            <v>0</v>
          </cell>
          <cell r="BF42">
            <v>1.2</v>
          </cell>
          <cell r="BG42">
            <v>0.3</v>
          </cell>
          <cell r="BH42">
            <v>-3.2</v>
          </cell>
          <cell r="BI42">
            <v>0.8</v>
          </cell>
          <cell r="BJ42">
            <v>1.1000000000000001</v>
          </cell>
          <cell r="BK42">
            <v>0.7</v>
          </cell>
          <cell r="BO42">
            <v>1018</v>
          </cell>
          <cell r="CC42">
            <v>0</v>
          </cell>
          <cell r="CD42">
            <v>0</v>
          </cell>
        </row>
        <row r="43">
          <cell r="D43">
            <v>3536</v>
          </cell>
          <cell r="E43">
            <v>1064</v>
          </cell>
          <cell r="F43">
            <v>161</v>
          </cell>
          <cell r="G43">
            <v>1225</v>
          </cell>
          <cell r="H43">
            <v>93</v>
          </cell>
          <cell r="I43">
            <v>1318</v>
          </cell>
          <cell r="K43">
            <v>237</v>
          </cell>
          <cell r="L43">
            <v>1712</v>
          </cell>
          <cell r="M43">
            <v>1316</v>
          </cell>
          <cell r="N43">
            <v>6563</v>
          </cell>
          <cell r="O43">
            <v>587</v>
          </cell>
          <cell r="Q43">
            <v>7098</v>
          </cell>
          <cell r="T43">
            <v>2</v>
          </cell>
          <cell r="U43">
            <v>2.6</v>
          </cell>
          <cell r="V43">
            <v>-0.9</v>
          </cell>
          <cell r="W43">
            <v>2.1</v>
          </cell>
          <cell r="X43">
            <v>-0.1</v>
          </cell>
          <cell r="Y43">
            <v>2</v>
          </cell>
          <cell r="AA43">
            <v>2.7</v>
          </cell>
          <cell r="AB43">
            <v>2.1</v>
          </cell>
          <cell r="AC43">
            <v>-1.9</v>
          </cell>
          <cell r="AD43">
            <v>1.2</v>
          </cell>
          <cell r="AE43">
            <v>2</v>
          </cell>
          <cell r="AF43">
            <v>1.4</v>
          </cell>
          <cell r="AI43">
            <v>3552</v>
          </cell>
          <cell r="AJ43">
            <v>1055</v>
          </cell>
          <cell r="AK43">
            <v>158</v>
          </cell>
          <cell r="AL43">
            <v>1213</v>
          </cell>
          <cell r="AM43">
            <v>93</v>
          </cell>
          <cell r="AN43">
            <v>1306</v>
          </cell>
          <cell r="AP43">
            <v>237</v>
          </cell>
          <cell r="AQ43">
            <v>1700</v>
          </cell>
          <cell r="AR43">
            <v>1274</v>
          </cell>
          <cell r="AS43">
            <v>6526</v>
          </cell>
          <cell r="AT43">
            <v>590</v>
          </cell>
          <cell r="AU43">
            <v>-30</v>
          </cell>
          <cell r="AV43">
            <v>7086</v>
          </cell>
          <cell r="AY43">
            <v>2.6</v>
          </cell>
          <cell r="AZ43">
            <v>2.2999999999999998</v>
          </cell>
          <cell r="BA43">
            <v>-3.1</v>
          </cell>
          <cell r="BB43">
            <v>1.5</v>
          </cell>
          <cell r="BC43">
            <v>0</v>
          </cell>
          <cell r="BD43">
            <v>1.4</v>
          </cell>
          <cell r="BF43">
            <v>4.0999999999999996</v>
          </cell>
          <cell r="BG43">
            <v>1.9</v>
          </cell>
          <cell r="BH43">
            <v>-4.7</v>
          </cell>
          <cell r="BI43">
            <v>0.9</v>
          </cell>
          <cell r="BJ43">
            <v>2.5</v>
          </cell>
          <cell r="BK43">
            <v>1.5</v>
          </cell>
          <cell r="BO43">
            <v>1073</v>
          </cell>
          <cell r="CC43">
            <v>0</v>
          </cell>
          <cell r="CD43">
            <v>0</v>
          </cell>
        </row>
        <row r="44">
          <cell r="D44">
            <v>3601</v>
          </cell>
          <cell r="E44">
            <v>1105</v>
          </cell>
          <cell r="F44">
            <v>164</v>
          </cell>
          <cell r="G44">
            <v>1269</v>
          </cell>
          <cell r="H44">
            <v>93</v>
          </cell>
          <cell r="I44">
            <v>1362</v>
          </cell>
          <cell r="K44">
            <v>242</v>
          </cell>
          <cell r="L44">
            <v>1765</v>
          </cell>
          <cell r="M44">
            <v>1291</v>
          </cell>
          <cell r="N44">
            <v>6657</v>
          </cell>
          <cell r="O44">
            <v>600</v>
          </cell>
          <cell r="Q44">
            <v>7207</v>
          </cell>
          <cell r="T44">
            <v>1.9</v>
          </cell>
          <cell r="U44">
            <v>3.9</v>
          </cell>
          <cell r="V44">
            <v>1.3</v>
          </cell>
          <cell r="W44">
            <v>3.5</v>
          </cell>
          <cell r="X44">
            <v>0.4</v>
          </cell>
          <cell r="Y44">
            <v>3.3</v>
          </cell>
          <cell r="AA44">
            <v>2.4</v>
          </cell>
          <cell r="AB44">
            <v>3.1</v>
          </cell>
          <cell r="AC44">
            <v>-1.9</v>
          </cell>
          <cell r="AD44">
            <v>1.4</v>
          </cell>
          <cell r="AE44">
            <v>2.2000000000000002</v>
          </cell>
          <cell r="AF44">
            <v>1.5</v>
          </cell>
          <cell r="AI44">
            <v>3599</v>
          </cell>
          <cell r="AJ44">
            <v>1094</v>
          </cell>
          <cell r="AK44">
            <v>171</v>
          </cell>
          <cell r="AL44">
            <v>1264</v>
          </cell>
          <cell r="AM44">
            <v>93</v>
          </cell>
          <cell r="AN44">
            <v>1357</v>
          </cell>
          <cell r="AP44">
            <v>243</v>
          </cell>
          <cell r="AQ44">
            <v>1761</v>
          </cell>
          <cell r="AR44">
            <v>1357</v>
          </cell>
          <cell r="AS44">
            <v>6717</v>
          </cell>
          <cell r="AT44">
            <v>586</v>
          </cell>
          <cell r="AU44">
            <v>-77</v>
          </cell>
          <cell r="AV44">
            <v>7226</v>
          </cell>
          <cell r="AY44">
            <v>1.3</v>
          </cell>
          <cell r="AZ44">
            <v>3.7</v>
          </cell>
          <cell r="BA44">
            <v>8.1999999999999993</v>
          </cell>
          <cell r="BB44">
            <v>4.3</v>
          </cell>
          <cell r="BC44">
            <v>0</v>
          </cell>
          <cell r="BD44">
            <v>4</v>
          </cell>
          <cell r="BF44">
            <v>2.2999999999999998</v>
          </cell>
          <cell r="BG44">
            <v>3.6</v>
          </cell>
          <cell r="BH44">
            <v>6.5</v>
          </cell>
          <cell r="BI44">
            <v>2.9</v>
          </cell>
          <cell r="BJ44">
            <v>-0.7</v>
          </cell>
          <cell r="BK44">
            <v>2</v>
          </cell>
          <cell r="BO44">
            <v>1223</v>
          </cell>
          <cell r="CC44">
            <v>0</v>
          </cell>
          <cell r="CD44">
            <v>0</v>
          </cell>
        </row>
        <row r="45">
          <cell r="D45">
            <v>3664</v>
          </cell>
          <cell r="E45">
            <v>1150</v>
          </cell>
          <cell r="F45">
            <v>173</v>
          </cell>
          <cell r="G45">
            <v>1323</v>
          </cell>
          <cell r="H45">
            <v>94</v>
          </cell>
          <cell r="I45">
            <v>1417</v>
          </cell>
          <cell r="K45">
            <v>248</v>
          </cell>
          <cell r="L45">
            <v>1830</v>
          </cell>
          <cell r="M45">
            <v>1287</v>
          </cell>
          <cell r="N45">
            <v>6782</v>
          </cell>
          <cell r="O45">
            <v>613</v>
          </cell>
          <cell r="Q45">
            <v>7341</v>
          </cell>
          <cell r="T45">
            <v>1.8</v>
          </cell>
          <cell r="U45">
            <v>4.0999999999999996</v>
          </cell>
          <cell r="V45">
            <v>5.6</v>
          </cell>
          <cell r="W45">
            <v>4.3</v>
          </cell>
          <cell r="X45">
            <v>0.8</v>
          </cell>
          <cell r="Y45">
            <v>4.0999999999999996</v>
          </cell>
          <cell r="AA45">
            <v>2.2999999999999998</v>
          </cell>
          <cell r="AB45">
            <v>3.7</v>
          </cell>
          <cell r="AC45">
            <v>-0.3</v>
          </cell>
          <cell r="AD45">
            <v>1.9</v>
          </cell>
          <cell r="AE45">
            <v>2.2000000000000002</v>
          </cell>
          <cell r="AF45">
            <v>1.9</v>
          </cell>
          <cell r="AI45">
            <v>3638</v>
          </cell>
          <cell r="AJ45">
            <v>1183</v>
          </cell>
          <cell r="AK45">
            <v>159</v>
          </cell>
          <cell r="AL45">
            <v>1342</v>
          </cell>
          <cell r="AM45">
            <v>94</v>
          </cell>
          <cell r="AN45">
            <v>1436</v>
          </cell>
          <cell r="AP45">
            <v>248</v>
          </cell>
          <cell r="AQ45">
            <v>1848</v>
          </cell>
          <cell r="AR45">
            <v>1239</v>
          </cell>
          <cell r="AS45">
            <v>6725</v>
          </cell>
          <cell r="AT45">
            <v>626</v>
          </cell>
          <cell r="AU45">
            <v>-15</v>
          </cell>
          <cell r="AV45">
            <v>7337</v>
          </cell>
          <cell r="AY45">
            <v>1.1000000000000001</v>
          </cell>
          <cell r="AZ45">
            <v>8.1999999999999993</v>
          </cell>
          <cell r="BA45">
            <v>-7</v>
          </cell>
          <cell r="BB45">
            <v>6.1</v>
          </cell>
          <cell r="BC45">
            <v>1.1000000000000001</v>
          </cell>
          <cell r="BD45">
            <v>5.8</v>
          </cell>
          <cell r="BF45">
            <v>2</v>
          </cell>
          <cell r="BG45">
            <v>4.9000000000000004</v>
          </cell>
          <cell r="BH45">
            <v>-8.6999999999999993</v>
          </cell>
          <cell r="BI45">
            <v>0.1</v>
          </cell>
          <cell r="BJ45">
            <v>6.8</v>
          </cell>
          <cell r="BK45">
            <v>1.5</v>
          </cell>
          <cell r="BO45">
            <v>1044</v>
          </cell>
          <cell r="CC45">
            <v>0</v>
          </cell>
          <cell r="CD45">
            <v>0</v>
          </cell>
        </row>
        <row r="46">
          <cell r="D46">
            <v>3748</v>
          </cell>
          <cell r="E46">
            <v>1185</v>
          </cell>
          <cell r="F46">
            <v>185</v>
          </cell>
          <cell r="G46">
            <v>1371</v>
          </cell>
          <cell r="H46">
            <v>95</v>
          </cell>
          <cell r="I46">
            <v>1465</v>
          </cell>
          <cell r="K46">
            <v>254</v>
          </cell>
          <cell r="L46">
            <v>1888</v>
          </cell>
          <cell r="M46">
            <v>1333</v>
          </cell>
          <cell r="N46">
            <v>6969</v>
          </cell>
          <cell r="O46">
            <v>624</v>
          </cell>
          <cell r="Q46">
            <v>7536</v>
          </cell>
          <cell r="T46">
            <v>2.2999999999999998</v>
          </cell>
          <cell r="U46">
            <v>3</v>
          </cell>
          <cell r="V46">
            <v>7.3</v>
          </cell>
          <cell r="W46">
            <v>3.6</v>
          </cell>
          <cell r="X46">
            <v>0.4</v>
          </cell>
          <cell r="Y46">
            <v>3.4</v>
          </cell>
          <cell r="AA46">
            <v>2.4</v>
          </cell>
          <cell r="AB46">
            <v>3.2</v>
          </cell>
          <cell r="AC46">
            <v>3.5</v>
          </cell>
          <cell r="AD46">
            <v>2.8</v>
          </cell>
          <cell r="AE46">
            <v>1.9</v>
          </cell>
          <cell r="AF46">
            <v>2.7</v>
          </cell>
          <cell r="AI46">
            <v>3791</v>
          </cell>
          <cell r="AJ46">
            <v>1163</v>
          </cell>
          <cell r="AK46">
            <v>196</v>
          </cell>
          <cell r="AL46">
            <v>1359</v>
          </cell>
          <cell r="AM46">
            <v>96</v>
          </cell>
          <cell r="AN46">
            <v>1455</v>
          </cell>
          <cell r="AP46">
            <v>253</v>
          </cell>
          <cell r="AQ46">
            <v>1878</v>
          </cell>
          <cell r="AR46">
            <v>1324</v>
          </cell>
          <cell r="AS46">
            <v>6993</v>
          </cell>
          <cell r="AT46">
            <v>628</v>
          </cell>
          <cell r="AU46">
            <v>-98</v>
          </cell>
          <cell r="AV46">
            <v>7523</v>
          </cell>
          <cell r="AY46">
            <v>4.2</v>
          </cell>
          <cell r="AZ46">
            <v>-1.7</v>
          </cell>
          <cell r="BA46">
            <v>23.6</v>
          </cell>
          <cell r="BB46">
            <v>1.3</v>
          </cell>
          <cell r="BC46">
            <v>2.1</v>
          </cell>
          <cell r="BD46">
            <v>1.4</v>
          </cell>
          <cell r="BF46">
            <v>2.2999999999999998</v>
          </cell>
          <cell r="BG46">
            <v>1.6</v>
          </cell>
          <cell r="BH46">
            <v>6.8</v>
          </cell>
          <cell r="BI46">
            <v>4</v>
          </cell>
          <cell r="BJ46">
            <v>0.3</v>
          </cell>
          <cell r="BK46">
            <v>2.5</v>
          </cell>
          <cell r="BO46">
            <v>1135</v>
          </cell>
          <cell r="CC46">
            <v>0</v>
          </cell>
          <cell r="CD46">
            <v>0</v>
          </cell>
        </row>
        <row r="47">
          <cell r="D47">
            <v>3861</v>
          </cell>
          <cell r="E47">
            <v>1217</v>
          </cell>
          <cell r="F47">
            <v>196</v>
          </cell>
          <cell r="G47">
            <v>1413</v>
          </cell>
          <cell r="H47">
            <v>95</v>
          </cell>
          <cell r="I47">
            <v>1508</v>
          </cell>
          <cell r="K47">
            <v>264</v>
          </cell>
          <cell r="L47">
            <v>1945</v>
          </cell>
          <cell r="M47">
            <v>1409</v>
          </cell>
          <cell r="N47">
            <v>7215</v>
          </cell>
          <cell r="O47">
            <v>634</v>
          </cell>
          <cell r="Q47">
            <v>7794</v>
          </cell>
          <cell r="T47">
            <v>3</v>
          </cell>
          <cell r="U47">
            <v>2.7</v>
          </cell>
          <cell r="V47">
            <v>5.8</v>
          </cell>
          <cell r="W47">
            <v>3.1</v>
          </cell>
          <cell r="X47">
            <v>0.1</v>
          </cell>
          <cell r="Y47">
            <v>2.9</v>
          </cell>
          <cell r="AA47">
            <v>4</v>
          </cell>
          <cell r="AB47">
            <v>3</v>
          </cell>
          <cell r="AC47">
            <v>5.7</v>
          </cell>
          <cell r="AD47">
            <v>3.5</v>
          </cell>
          <cell r="AE47">
            <v>1.6</v>
          </cell>
          <cell r="AF47">
            <v>3.4</v>
          </cell>
          <cell r="AI47">
            <v>3805</v>
          </cell>
          <cell r="AJ47">
            <v>1223</v>
          </cell>
          <cell r="AK47">
            <v>194</v>
          </cell>
          <cell r="AL47">
            <v>1417</v>
          </cell>
          <cell r="AM47">
            <v>94</v>
          </cell>
          <cell r="AN47">
            <v>1511</v>
          </cell>
          <cell r="AP47">
            <v>263</v>
          </cell>
          <cell r="AQ47">
            <v>1947</v>
          </cell>
          <cell r="AR47">
            <v>1403</v>
          </cell>
          <cell r="AS47">
            <v>7155</v>
          </cell>
          <cell r="AT47">
            <v>618</v>
          </cell>
          <cell r="AU47">
            <v>-26</v>
          </cell>
          <cell r="AV47">
            <v>7748</v>
          </cell>
          <cell r="AY47">
            <v>0.4</v>
          </cell>
          <cell r="AZ47">
            <v>5.0999999999999996</v>
          </cell>
          <cell r="BA47">
            <v>-1</v>
          </cell>
          <cell r="BB47">
            <v>4.2</v>
          </cell>
          <cell r="BC47">
            <v>-2.1</v>
          </cell>
          <cell r="BD47">
            <v>3.8</v>
          </cell>
          <cell r="BF47">
            <v>3.7</v>
          </cell>
          <cell r="BG47">
            <v>3.7</v>
          </cell>
          <cell r="BH47">
            <v>6</v>
          </cell>
          <cell r="BI47">
            <v>2.2999999999999998</v>
          </cell>
          <cell r="BJ47">
            <v>-1.5</v>
          </cell>
          <cell r="BK47">
            <v>3</v>
          </cell>
          <cell r="BO47">
            <v>1247</v>
          </cell>
          <cell r="CC47">
            <v>0</v>
          </cell>
          <cell r="CD47">
            <v>0</v>
          </cell>
        </row>
        <row r="48">
          <cell r="D48">
            <v>3984</v>
          </cell>
          <cell r="E48">
            <v>1255</v>
          </cell>
          <cell r="F48">
            <v>201</v>
          </cell>
          <cell r="G48">
            <v>1456</v>
          </cell>
          <cell r="H48">
            <v>96</v>
          </cell>
          <cell r="I48">
            <v>1553</v>
          </cell>
          <cell r="K48">
            <v>275</v>
          </cell>
          <cell r="L48">
            <v>2005</v>
          </cell>
          <cell r="M48">
            <v>1466</v>
          </cell>
          <cell r="N48">
            <v>7455</v>
          </cell>
          <cell r="O48">
            <v>646</v>
          </cell>
          <cell r="Q48">
            <v>8065</v>
          </cell>
          <cell r="T48">
            <v>3.2</v>
          </cell>
          <cell r="U48">
            <v>3.1</v>
          </cell>
          <cell r="V48">
            <v>2.6</v>
          </cell>
          <cell r="W48">
            <v>3.1</v>
          </cell>
          <cell r="X48">
            <v>1.6</v>
          </cell>
          <cell r="Y48">
            <v>3</v>
          </cell>
          <cell r="AA48">
            <v>4.3</v>
          </cell>
          <cell r="AB48">
            <v>3.1</v>
          </cell>
          <cell r="AC48">
            <v>4</v>
          </cell>
          <cell r="AD48">
            <v>3.3</v>
          </cell>
          <cell r="AE48">
            <v>1.8</v>
          </cell>
          <cell r="AF48">
            <v>3.5</v>
          </cell>
          <cell r="AI48">
            <v>4021</v>
          </cell>
          <cell r="AJ48">
            <v>1253</v>
          </cell>
          <cell r="AK48">
            <v>200</v>
          </cell>
          <cell r="AL48">
            <v>1453</v>
          </cell>
          <cell r="AM48">
            <v>96</v>
          </cell>
          <cell r="AN48">
            <v>1549</v>
          </cell>
          <cell r="AP48">
            <v>273</v>
          </cell>
          <cell r="AQ48">
            <v>2000</v>
          </cell>
          <cell r="AR48">
            <v>1534</v>
          </cell>
          <cell r="AS48">
            <v>7555</v>
          </cell>
          <cell r="AT48">
            <v>661</v>
          </cell>
          <cell r="AU48">
            <v>-56</v>
          </cell>
          <cell r="AV48">
            <v>8160</v>
          </cell>
          <cell r="AY48">
            <v>5.7</v>
          </cell>
          <cell r="AZ48">
            <v>2.5</v>
          </cell>
          <cell r="BA48">
            <v>3.1</v>
          </cell>
          <cell r="BB48">
            <v>2.6</v>
          </cell>
          <cell r="BC48">
            <v>2.1</v>
          </cell>
          <cell r="BD48">
            <v>2.5</v>
          </cell>
          <cell r="BF48">
            <v>4</v>
          </cell>
          <cell r="BG48">
            <v>2.7</v>
          </cell>
          <cell r="BH48">
            <v>9.4</v>
          </cell>
          <cell r="BI48">
            <v>5.6</v>
          </cell>
          <cell r="BJ48">
            <v>6.9</v>
          </cell>
          <cell r="BK48">
            <v>5.3</v>
          </cell>
          <cell r="BO48">
            <v>1411</v>
          </cell>
          <cell r="CC48">
            <v>0</v>
          </cell>
          <cell r="CD48">
            <v>0</v>
          </cell>
        </row>
        <row r="49">
          <cell r="D49">
            <v>4103</v>
          </cell>
          <cell r="E49">
            <v>1308</v>
          </cell>
          <cell r="F49">
            <v>200</v>
          </cell>
          <cell r="G49">
            <v>1508</v>
          </cell>
          <cell r="H49">
            <v>102</v>
          </cell>
          <cell r="I49">
            <v>1609</v>
          </cell>
          <cell r="K49">
            <v>283</v>
          </cell>
          <cell r="L49">
            <v>2074</v>
          </cell>
          <cell r="M49">
            <v>1478</v>
          </cell>
          <cell r="N49">
            <v>7655</v>
          </cell>
          <cell r="O49">
            <v>665</v>
          </cell>
          <cell r="Q49">
            <v>8316</v>
          </cell>
          <cell r="T49">
            <v>3</v>
          </cell>
          <cell r="U49">
            <v>4.2</v>
          </cell>
          <cell r="V49">
            <v>-0.7</v>
          </cell>
          <cell r="W49">
            <v>3.5</v>
          </cell>
          <cell r="X49">
            <v>5.9</v>
          </cell>
          <cell r="Y49">
            <v>3.7</v>
          </cell>
          <cell r="AA49">
            <v>3</v>
          </cell>
          <cell r="AB49">
            <v>3.5</v>
          </cell>
          <cell r="AC49">
            <v>0.8</v>
          </cell>
          <cell r="AD49">
            <v>2.7</v>
          </cell>
          <cell r="AE49">
            <v>3</v>
          </cell>
          <cell r="AF49">
            <v>3.1</v>
          </cell>
          <cell r="AI49">
            <v>4105</v>
          </cell>
          <cell r="AJ49">
            <v>1313</v>
          </cell>
          <cell r="AK49">
            <v>202</v>
          </cell>
          <cell r="AL49">
            <v>1515</v>
          </cell>
          <cell r="AM49">
            <v>101</v>
          </cell>
          <cell r="AN49">
            <v>1616</v>
          </cell>
          <cell r="AP49">
            <v>291</v>
          </cell>
          <cell r="AQ49">
            <v>2089</v>
          </cell>
          <cell r="AR49">
            <v>1436</v>
          </cell>
          <cell r="AS49">
            <v>7630</v>
          </cell>
          <cell r="AT49">
            <v>658</v>
          </cell>
          <cell r="AU49">
            <v>-16</v>
          </cell>
          <cell r="AV49">
            <v>8272</v>
          </cell>
          <cell r="AY49">
            <v>2.1</v>
          </cell>
          <cell r="AZ49">
            <v>4.8</v>
          </cell>
          <cell r="BA49">
            <v>0.7</v>
          </cell>
          <cell r="BB49">
            <v>4.2</v>
          </cell>
          <cell r="BC49">
            <v>5.2</v>
          </cell>
          <cell r="BD49">
            <v>4.3</v>
          </cell>
          <cell r="BF49">
            <v>6.6</v>
          </cell>
          <cell r="BG49">
            <v>4.4000000000000004</v>
          </cell>
          <cell r="BH49">
            <v>-6.4</v>
          </cell>
          <cell r="BI49">
            <v>1</v>
          </cell>
          <cell r="BJ49">
            <v>-0.4</v>
          </cell>
          <cell r="BK49">
            <v>1.4</v>
          </cell>
          <cell r="BO49">
            <v>1158</v>
          </cell>
          <cell r="CC49">
            <v>0</v>
          </cell>
          <cell r="CD49">
            <v>0</v>
          </cell>
        </row>
        <row r="50">
          <cell r="D50">
            <v>4214</v>
          </cell>
          <cell r="E50">
            <v>1367</v>
          </cell>
          <cell r="F50">
            <v>200</v>
          </cell>
          <cell r="G50">
            <v>1566</v>
          </cell>
          <cell r="H50">
            <v>112</v>
          </cell>
          <cell r="I50">
            <v>1678</v>
          </cell>
          <cell r="K50">
            <v>289</v>
          </cell>
          <cell r="L50">
            <v>2153</v>
          </cell>
          <cell r="M50">
            <v>1501</v>
          </cell>
          <cell r="N50">
            <v>7868</v>
          </cell>
          <cell r="O50">
            <v>690</v>
          </cell>
          <cell r="Q50">
            <v>8556</v>
          </cell>
          <cell r="T50">
            <v>2.7</v>
          </cell>
          <cell r="U50">
            <v>4.5</v>
          </cell>
          <cell r="V50">
            <v>-0.2</v>
          </cell>
          <cell r="W50">
            <v>3.9</v>
          </cell>
          <cell r="X50">
            <v>10.199999999999999</v>
          </cell>
          <cell r="Y50">
            <v>4.3</v>
          </cell>
          <cell r="AA50">
            <v>2</v>
          </cell>
          <cell r="AB50">
            <v>3.8</v>
          </cell>
          <cell r="AC50">
            <v>1.6</v>
          </cell>
          <cell r="AD50">
            <v>2.8</v>
          </cell>
          <cell r="AE50">
            <v>3.8</v>
          </cell>
          <cell r="AF50">
            <v>2.9</v>
          </cell>
          <cell r="AI50">
            <v>4205</v>
          </cell>
          <cell r="AJ50">
            <v>1352</v>
          </cell>
          <cell r="AK50">
            <v>199</v>
          </cell>
          <cell r="AL50">
            <v>1551</v>
          </cell>
          <cell r="AM50">
            <v>111</v>
          </cell>
          <cell r="AN50">
            <v>1662</v>
          </cell>
          <cell r="AP50">
            <v>284</v>
          </cell>
          <cell r="AQ50">
            <v>2132</v>
          </cell>
          <cell r="AR50">
            <v>1470</v>
          </cell>
          <cell r="AS50">
            <v>7807</v>
          </cell>
          <cell r="AT50">
            <v>686</v>
          </cell>
          <cell r="AU50">
            <v>39</v>
          </cell>
          <cell r="AV50">
            <v>8532</v>
          </cell>
          <cell r="AY50">
            <v>2.4</v>
          </cell>
          <cell r="AZ50">
            <v>2.9</v>
          </cell>
          <cell r="BA50">
            <v>-1.3</v>
          </cell>
          <cell r="BB50">
            <v>2.4</v>
          </cell>
          <cell r="BC50">
            <v>9.9</v>
          </cell>
          <cell r="BD50">
            <v>2.8</v>
          </cell>
          <cell r="BF50">
            <v>-2.5</v>
          </cell>
          <cell r="BG50">
            <v>2.1</v>
          </cell>
          <cell r="BH50">
            <v>2.2999999999999998</v>
          </cell>
          <cell r="BI50">
            <v>2.2999999999999998</v>
          </cell>
          <cell r="BJ50">
            <v>4.3</v>
          </cell>
          <cell r="BK50">
            <v>3.1</v>
          </cell>
          <cell r="BO50">
            <v>1308</v>
          </cell>
          <cell r="CC50">
            <v>0</v>
          </cell>
          <cell r="CD50">
            <v>0</v>
          </cell>
        </row>
        <row r="51">
          <cell r="D51">
            <v>4326</v>
          </cell>
          <cell r="E51">
            <v>1428</v>
          </cell>
          <cell r="F51">
            <v>200</v>
          </cell>
          <cell r="G51">
            <v>1628</v>
          </cell>
          <cell r="H51">
            <v>124</v>
          </cell>
          <cell r="I51">
            <v>1753</v>
          </cell>
          <cell r="K51">
            <v>297</v>
          </cell>
          <cell r="L51">
            <v>2240</v>
          </cell>
          <cell r="M51">
            <v>1543</v>
          </cell>
          <cell r="N51">
            <v>8108</v>
          </cell>
          <cell r="O51">
            <v>713</v>
          </cell>
          <cell r="Q51">
            <v>8798</v>
          </cell>
          <cell r="T51">
            <v>2.7</v>
          </cell>
          <cell r="U51">
            <v>4.5</v>
          </cell>
          <cell r="V51">
            <v>0.3</v>
          </cell>
          <cell r="W51">
            <v>4</v>
          </cell>
          <cell r="X51">
            <v>10.8</v>
          </cell>
          <cell r="Y51">
            <v>4.4000000000000004</v>
          </cell>
          <cell r="AA51">
            <v>2.8</v>
          </cell>
          <cell r="AB51">
            <v>4</v>
          </cell>
          <cell r="AC51">
            <v>2.8</v>
          </cell>
          <cell r="AD51">
            <v>3.1</v>
          </cell>
          <cell r="AE51">
            <v>3.3</v>
          </cell>
          <cell r="AF51">
            <v>2.8</v>
          </cell>
          <cell r="AI51">
            <v>4328</v>
          </cell>
          <cell r="AJ51">
            <v>1444</v>
          </cell>
          <cell r="AK51">
            <v>197</v>
          </cell>
          <cell r="AL51">
            <v>1641</v>
          </cell>
          <cell r="AM51">
            <v>126</v>
          </cell>
          <cell r="AN51">
            <v>1767</v>
          </cell>
          <cell r="AP51">
            <v>295</v>
          </cell>
          <cell r="AQ51">
            <v>2251</v>
          </cell>
          <cell r="AR51">
            <v>1576</v>
          </cell>
          <cell r="AS51">
            <v>8155</v>
          </cell>
          <cell r="AT51">
            <v>718</v>
          </cell>
          <cell r="AU51">
            <v>-36</v>
          </cell>
          <cell r="AV51">
            <v>8838</v>
          </cell>
          <cell r="AY51">
            <v>2.9</v>
          </cell>
          <cell r="AZ51">
            <v>6.8</v>
          </cell>
          <cell r="BA51">
            <v>-1</v>
          </cell>
          <cell r="BB51">
            <v>5.8</v>
          </cell>
          <cell r="BC51">
            <v>13.5</v>
          </cell>
          <cell r="BD51">
            <v>6.3</v>
          </cell>
          <cell r="BF51">
            <v>3.7</v>
          </cell>
          <cell r="BG51">
            <v>5.6</v>
          </cell>
          <cell r="BH51">
            <v>7.2</v>
          </cell>
          <cell r="BI51">
            <v>4.5</v>
          </cell>
          <cell r="BJ51">
            <v>4.7</v>
          </cell>
          <cell r="BK51">
            <v>3.6</v>
          </cell>
          <cell r="BO51">
            <v>1476</v>
          </cell>
          <cell r="CC51">
            <v>0</v>
          </cell>
          <cell r="CD51">
            <v>0</v>
          </cell>
        </row>
        <row r="52">
          <cell r="D52">
            <v>4467</v>
          </cell>
          <cell r="E52">
            <v>1490</v>
          </cell>
          <cell r="F52">
            <v>203</v>
          </cell>
          <cell r="G52">
            <v>1693</v>
          </cell>
          <cell r="H52">
            <v>135</v>
          </cell>
          <cell r="I52">
            <v>1828</v>
          </cell>
          <cell r="K52">
            <v>310</v>
          </cell>
          <cell r="L52">
            <v>2332</v>
          </cell>
          <cell r="M52">
            <v>1601</v>
          </cell>
          <cell r="N52">
            <v>8400</v>
          </cell>
          <cell r="O52">
            <v>731</v>
          </cell>
          <cell r="Q52">
            <v>9070</v>
          </cell>
          <cell r="T52">
            <v>3.2</v>
          </cell>
          <cell r="U52">
            <v>4.3</v>
          </cell>
          <cell r="V52">
            <v>1.3</v>
          </cell>
          <cell r="W52">
            <v>4</v>
          </cell>
          <cell r="X52">
            <v>8.5</v>
          </cell>
          <cell r="Y52">
            <v>4.3</v>
          </cell>
          <cell r="AA52">
            <v>4.4000000000000004</v>
          </cell>
          <cell r="AB52">
            <v>4.0999999999999996</v>
          </cell>
          <cell r="AC52">
            <v>3.8</v>
          </cell>
          <cell r="AD52">
            <v>3.6</v>
          </cell>
          <cell r="AE52">
            <v>2.6</v>
          </cell>
          <cell r="AF52">
            <v>3.1</v>
          </cell>
          <cell r="AI52">
            <v>4450</v>
          </cell>
          <cell r="AJ52">
            <v>1487</v>
          </cell>
          <cell r="AK52">
            <v>206</v>
          </cell>
          <cell r="AL52">
            <v>1692</v>
          </cell>
          <cell r="AM52">
            <v>135</v>
          </cell>
          <cell r="AN52">
            <v>1827</v>
          </cell>
          <cell r="AP52">
            <v>312</v>
          </cell>
          <cell r="AQ52">
            <v>2334</v>
          </cell>
          <cell r="AR52">
            <v>1609</v>
          </cell>
          <cell r="AS52">
            <v>8393</v>
          </cell>
          <cell r="AT52">
            <v>738</v>
          </cell>
          <cell r="AU52">
            <v>-74</v>
          </cell>
          <cell r="AV52">
            <v>9058</v>
          </cell>
          <cell r="AY52">
            <v>2.8</v>
          </cell>
          <cell r="AZ52">
            <v>3</v>
          </cell>
          <cell r="BA52">
            <v>4.4000000000000004</v>
          </cell>
          <cell r="BB52">
            <v>3.1</v>
          </cell>
          <cell r="BC52">
            <v>7.1</v>
          </cell>
          <cell r="BD52">
            <v>3.4</v>
          </cell>
          <cell r="BF52">
            <v>6</v>
          </cell>
          <cell r="BG52">
            <v>3.7</v>
          </cell>
          <cell r="BH52">
            <v>2.1</v>
          </cell>
          <cell r="BI52">
            <v>2.9</v>
          </cell>
          <cell r="BJ52">
            <v>2.8</v>
          </cell>
          <cell r="BK52">
            <v>2.5</v>
          </cell>
          <cell r="BO52">
            <v>1687</v>
          </cell>
          <cell r="CC52">
            <v>0</v>
          </cell>
          <cell r="CD52">
            <v>0</v>
          </cell>
        </row>
        <row r="53">
          <cell r="D53">
            <v>4603</v>
          </cell>
          <cell r="E53">
            <v>1548</v>
          </cell>
          <cell r="F53">
            <v>207</v>
          </cell>
          <cell r="G53">
            <v>1755</v>
          </cell>
          <cell r="H53">
            <v>142</v>
          </cell>
          <cell r="I53">
            <v>1897</v>
          </cell>
          <cell r="K53">
            <v>327</v>
          </cell>
          <cell r="L53">
            <v>2423</v>
          </cell>
          <cell r="M53">
            <v>1623</v>
          </cell>
          <cell r="N53">
            <v>8649</v>
          </cell>
          <cell r="O53">
            <v>743</v>
          </cell>
          <cell r="Q53">
            <v>9339</v>
          </cell>
          <cell r="T53">
            <v>3</v>
          </cell>
          <cell r="U53">
            <v>3.9</v>
          </cell>
          <cell r="V53">
            <v>2.2000000000000002</v>
          </cell>
          <cell r="W53">
            <v>3.7</v>
          </cell>
          <cell r="X53">
            <v>5.3</v>
          </cell>
          <cell r="Y53">
            <v>3.8</v>
          </cell>
          <cell r="AA53">
            <v>5.3</v>
          </cell>
          <cell r="AB53">
            <v>3.9</v>
          </cell>
          <cell r="AC53">
            <v>1.3</v>
          </cell>
          <cell r="AD53">
            <v>3</v>
          </cell>
          <cell r="AE53">
            <v>1.5</v>
          </cell>
          <cell r="AF53">
            <v>3</v>
          </cell>
          <cell r="AI53">
            <v>4627</v>
          </cell>
          <cell r="AJ53">
            <v>1531</v>
          </cell>
          <cell r="AK53">
            <v>206</v>
          </cell>
          <cell r="AL53">
            <v>1738</v>
          </cell>
          <cell r="AM53">
            <v>142</v>
          </cell>
          <cell r="AN53">
            <v>1880</v>
          </cell>
          <cell r="AP53">
            <v>328</v>
          </cell>
          <cell r="AQ53">
            <v>2406</v>
          </cell>
          <cell r="AR53">
            <v>1578</v>
          </cell>
          <cell r="AS53">
            <v>8611</v>
          </cell>
          <cell r="AT53">
            <v>730</v>
          </cell>
          <cell r="AU53">
            <v>-57</v>
          </cell>
          <cell r="AV53">
            <v>9285</v>
          </cell>
          <cell r="AY53">
            <v>4</v>
          </cell>
          <cell r="AZ53">
            <v>3</v>
          </cell>
          <cell r="BA53">
            <v>0.4</v>
          </cell>
          <cell r="BB53">
            <v>2.7</v>
          </cell>
          <cell r="BC53">
            <v>5.2</v>
          </cell>
          <cell r="BD53">
            <v>2.9</v>
          </cell>
          <cell r="BF53">
            <v>4.9000000000000004</v>
          </cell>
          <cell r="BG53">
            <v>3.1</v>
          </cell>
          <cell r="BH53">
            <v>-2</v>
          </cell>
          <cell r="BI53">
            <v>2.6</v>
          </cell>
          <cell r="BJ53">
            <v>-1.1000000000000001</v>
          </cell>
          <cell r="BK53">
            <v>2.5</v>
          </cell>
          <cell r="BO53">
            <v>1346</v>
          </cell>
          <cell r="CC53">
            <v>0</v>
          </cell>
          <cell r="CD53">
            <v>1</v>
          </cell>
        </row>
        <row r="54">
          <cell r="D54">
            <v>4726</v>
          </cell>
          <cell r="E54">
            <v>1582</v>
          </cell>
          <cell r="F54">
            <v>211</v>
          </cell>
          <cell r="G54">
            <v>1793</v>
          </cell>
          <cell r="H54">
            <v>147</v>
          </cell>
          <cell r="I54">
            <v>1940</v>
          </cell>
          <cell r="K54">
            <v>340</v>
          </cell>
          <cell r="L54">
            <v>2484</v>
          </cell>
          <cell r="M54">
            <v>1610</v>
          </cell>
          <cell r="N54">
            <v>8821</v>
          </cell>
          <cell r="O54">
            <v>750</v>
          </cell>
          <cell r="Q54">
            <v>9553</v>
          </cell>
          <cell r="T54">
            <v>2.7</v>
          </cell>
          <cell r="U54">
            <v>2.2000000000000002</v>
          </cell>
          <cell r="V54">
            <v>1.9</v>
          </cell>
          <cell r="W54">
            <v>2.1</v>
          </cell>
          <cell r="X54">
            <v>3.4</v>
          </cell>
          <cell r="Y54">
            <v>2.2000000000000002</v>
          </cell>
          <cell r="AA54">
            <v>4</v>
          </cell>
          <cell r="AB54">
            <v>2.5</v>
          </cell>
          <cell r="AC54">
            <v>-0.7</v>
          </cell>
          <cell r="AD54">
            <v>2</v>
          </cell>
          <cell r="AE54">
            <v>1</v>
          </cell>
          <cell r="AF54">
            <v>2.2999999999999998</v>
          </cell>
          <cell r="AI54">
            <v>4743</v>
          </cell>
          <cell r="AJ54">
            <v>1608</v>
          </cell>
          <cell r="AK54">
            <v>209</v>
          </cell>
          <cell r="AL54">
            <v>1816</v>
          </cell>
          <cell r="AM54">
            <v>147</v>
          </cell>
          <cell r="AN54">
            <v>1963</v>
          </cell>
          <cell r="AP54">
            <v>339</v>
          </cell>
          <cell r="AQ54">
            <v>2507</v>
          </cell>
          <cell r="AR54">
            <v>1684</v>
          </cell>
          <cell r="AS54">
            <v>8935</v>
          </cell>
          <cell r="AT54">
            <v>758</v>
          </cell>
          <cell r="AU54">
            <v>-42</v>
          </cell>
          <cell r="AV54">
            <v>9651</v>
          </cell>
          <cell r="AY54">
            <v>2.5</v>
          </cell>
          <cell r="AZ54">
            <v>5</v>
          </cell>
          <cell r="BA54">
            <v>1.2</v>
          </cell>
          <cell r="BB54">
            <v>4.5</v>
          </cell>
          <cell r="BC54">
            <v>3.5</v>
          </cell>
          <cell r="BD54">
            <v>4.4000000000000004</v>
          </cell>
          <cell r="BF54">
            <v>3.6</v>
          </cell>
          <cell r="BG54">
            <v>4.2</v>
          </cell>
          <cell r="BH54">
            <v>6.7</v>
          </cell>
          <cell r="BI54">
            <v>3.8</v>
          </cell>
          <cell r="BJ54">
            <v>3.9</v>
          </cell>
          <cell r="BK54">
            <v>3.9</v>
          </cell>
          <cell r="BO54">
            <v>1542</v>
          </cell>
          <cell r="CC54">
            <v>0</v>
          </cell>
          <cell r="CD54">
            <v>0</v>
          </cell>
        </row>
        <row r="55">
          <cell r="D55">
            <v>4880</v>
          </cell>
          <cell r="E55">
            <v>1586</v>
          </cell>
          <cell r="F55">
            <v>215</v>
          </cell>
          <cell r="G55">
            <v>1801</v>
          </cell>
          <cell r="H55">
            <v>151</v>
          </cell>
          <cell r="I55">
            <v>1952</v>
          </cell>
          <cell r="K55">
            <v>351</v>
          </cell>
          <cell r="L55">
            <v>2513</v>
          </cell>
          <cell r="M55">
            <v>1577</v>
          </cell>
          <cell r="N55">
            <v>8970</v>
          </cell>
          <cell r="O55">
            <v>760</v>
          </cell>
          <cell r="Q55">
            <v>9732</v>
          </cell>
          <cell r="T55">
            <v>3.2</v>
          </cell>
          <cell r="U55">
            <v>0.3</v>
          </cell>
          <cell r="V55">
            <v>2</v>
          </cell>
          <cell r="W55">
            <v>0.5</v>
          </cell>
          <cell r="X55">
            <v>2.8</v>
          </cell>
          <cell r="Y55">
            <v>0.6</v>
          </cell>
          <cell r="AA55">
            <v>3.2</v>
          </cell>
          <cell r="AB55">
            <v>1.2</v>
          </cell>
          <cell r="AC55">
            <v>-2.1</v>
          </cell>
          <cell r="AD55">
            <v>1.7</v>
          </cell>
          <cell r="AE55">
            <v>1.4</v>
          </cell>
          <cell r="AF55">
            <v>1.9</v>
          </cell>
          <cell r="AI55">
            <v>4837</v>
          </cell>
          <cell r="AJ55">
            <v>1593</v>
          </cell>
          <cell r="AK55">
            <v>218</v>
          </cell>
          <cell r="AL55">
            <v>1812</v>
          </cell>
          <cell r="AM55">
            <v>150</v>
          </cell>
          <cell r="AN55">
            <v>1962</v>
          </cell>
          <cell r="AP55">
            <v>354</v>
          </cell>
          <cell r="AQ55">
            <v>2526</v>
          </cell>
          <cell r="AR55">
            <v>1529</v>
          </cell>
          <cell r="AS55">
            <v>8892</v>
          </cell>
          <cell r="AT55">
            <v>763</v>
          </cell>
          <cell r="AU55">
            <v>76</v>
          </cell>
          <cell r="AV55">
            <v>9730</v>
          </cell>
          <cell r="AY55">
            <v>2</v>
          </cell>
          <cell r="AZ55">
            <v>-0.9</v>
          </cell>
          <cell r="BA55">
            <v>4.5999999999999996</v>
          </cell>
          <cell r="BB55">
            <v>-0.3</v>
          </cell>
          <cell r="BC55">
            <v>2.1</v>
          </cell>
          <cell r="BD55">
            <v>-0.1</v>
          </cell>
          <cell r="BF55">
            <v>4.4000000000000004</v>
          </cell>
          <cell r="BG55">
            <v>0.8</v>
          </cell>
          <cell r="BH55">
            <v>-9.1999999999999993</v>
          </cell>
          <cell r="BI55">
            <v>-0.5</v>
          </cell>
          <cell r="BJ55">
            <v>0.6</v>
          </cell>
          <cell r="BK55">
            <v>0.8</v>
          </cell>
          <cell r="BO55">
            <v>1631</v>
          </cell>
          <cell r="CC55">
            <v>0</v>
          </cell>
          <cell r="CD55">
            <v>0</v>
          </cell>
        </row>
        <row r="56">
          <cell r="D56">
            <v>5087</v>
          </cell>
          <cell r="E56">
            <v>1576</v>
          </cell>
          <cell r="F56">
            <v>213</v>
          </cell>
          <cell r="G56">
            <v>1789</v>
          </cell>
          <cell r="H56">
            <v>155</v>
          </cell>
          <cell r="I56">
            <v>1944</v>
          </cell>
          <cell r="K56">
            <v>367</v>
          </cell>
          <cell r="L56">
            <v>2526</v>
          </cell>
          <cell r="M56">
            <v>1549</v>
          </cell>
          <cell r="N56">
            <v>9162</v>
          </cell>
          <cell r="O56">
            <v>776</v>
          </cell>
          <cell r="Q56">
            <v>9923</v>
          </cell>
          <cell r="T56">
            <v>4.2</v>
          </cell>
          <cell r="U56">
            <v>-0.6</v>
          </cell>
          <cell r="V56">
            <v>-1</v>
          </cell>
          <cell r="W56">
            <v>-0.7</v>
          </cell>
          <cell r="X56">
            <v>2.6</v>
          </cell>
          <cell r="Y56">
            <v>-0.4</v>
          </cell>
          <cell r="AA56">
            <v>4.5</v>
          </cell>
          <cell r="AB56">
            <v>0.5</v>
          </cell>
          <cell r="AC56">
            <v>-1.8</v>
          </cell>
          <cell r="AD56">
            <v>2.1</v>
          </cell>
          <cell r="AE56">
            <v>2.1</v>
          </cell>
          <cell r="AF56">
            <v>2</v>
          </cell>
          <cell r="AI56">
            <v>5068</v>
          </cell>
          <cell r="AJ56">
            <v>1555</v>
          </cell>
          <cell r="AK56">
            <v>213</v>
          </cell>
          <cell r="AL56">
            <v>1768</v>
          </cell>
          <cell r="AM56">
            <v>155</v>
          </cell>
          <cell r="AN56">
            <v>1923</v>
          </cell>
          <cell r="AP56">
            <v>361</v>
          </cell>
          <cell r="AQ56">
            <v>2500</v>
          </cell>
          <cell r="AR56">
            <v>1563</v>
          </cell>
          <cell r="AS56">
            <v>9130</v>
          </cell>
          <cell r="AT56">
            <v>764</v>
          </cell>
          <cell r="AU56">
            <v>-77</v>
          </cell>
          <cell r="AV56">
            <v>9817</v>
          </cell>
          <cell r="AY56">
            <v>4.8</v>
          </cell>
          <cell r="AZ56">
            <v>-2.4</v>
          </cell>
          <cell r="BA56">
            <v>-2.4</v>
          </cell>
          <cell r="BB56">
            <v>-2.4</v>
          </cell>
          <cell r="BC56">
            <v>3.3</v>
          </cell>
          <cell r="BD56">
            <v>-2</v>
          </cell>
          <cell r="BF56">
            <v>1.8</v>
          </cell>
          <cell r="BG56">
            <v>-1.1000000000000001</v>
          </cell>
          <cell r="BH56">
            <v>2.2000000000000002</v>
          </cell>
          <cell r="BI56">
            <v>2.7</v>
          </cell>
          <cell r="BJ56">
            <v>0.1</v>
          </cell>
          <cell r="BK56">
            <v>0.9</v>
          </cell>
          <cell r="BO56">
            <v>1779</v>
          </cell>
          <cell r="CC56">
            <v>0</v>
          </cell>
          <cell r="CD56">
            <v>0</v>
          </cell>
        </row>
        <row r="57">
          <cell r="D57">
            <v>5320</v>
          </cell>
          <cell r="E57">
            <v>1588</v>
          </cell>
          <cell r="F57">
            <v>213</v>
          </cell>
          <cell r="G57">
            <v>1800</v>
          </cell>
          <cell r="H57">
            <v>158</v>
          </cell>
          <cell r="I57">
            <v>1958</v>
          </cell>
          <cell r="K57">
            <v>387</v>
          </cell>
          <cell r="L57">
            <v>2567</v>
          </cell>
          <cell r="M57">
            <v>1565</v>
          </cell>
          <cell r="N57">
            <v>9451</v>
          </cell>
          <cell r="O57">
            <v>798</v>
          </cell>
          <cell r="Q57">
            <v>10209</v>
          </cell>
          <cell r="T57">
            <v>4.5999999999999996</v>
          </cell>
          <cell r="U57">
            <v>0.7</v>
          </cell>
          <cell r="V57">
            <v>-0.1</v>
          </cell>
          <cell r="W57">
            <v>0.6</v>
          </cell>
          <cell r="X57">
            <v>2.1</v>
          </cell>
          <cell r="Y57">
            <v>0.8</v>
          </cell>
          <cell r="AA57">
            <v>5.4</v>
          </cell>
          <cell r="AB57">
            <v>1.6</v>
          </cell>
          <cell r="AC57">
            <v>1</v>
          </cell>
          <cell r="AD57">
            <v>3.2</v>
          </cell>
          <cell r="AE57">
            <v>2.8</v>
          </cell>
          <cell r="AF57">
            <v>2.9</v>
          </cell>
          <cell r="AI57">
            <v>5365</v>
          </cell>
          <cell r="AJ57">
            <v>1583</v>
          </cell>
          <cell r="AK57">
            <v>219</v>
          </cell>
          <cell r="AL57">
            <v>1802</v>
          </cell>
          <cell r="AM57">
            <v>158</v>
          </cell>
          <cell r="AN57">
            <v>1960</v>
          </cell>
          <cell r="AP57">
            <v>384</v>
          </cell>
          <cell r="AQ57">
            <v>2566</v>
          </cell>
          <cell r="AR57">
            <v>1543</v>
          </cell>
          <cell r="AS57">
            <v>9474</v>
          </cell>
          <cell r="AT57">
            <v>805</v>
          </cell>
          <cell r="AU57">
            <v>-9</v>
          </cell>
          <cell r="AV57">
            <v>10270</v>
          </cell>
          <cell r="AY57">
            <v>5.9</v>
          </cell>
          <cell r="AZ57">
            <v>1.8</v>
          </cell>
          <cell r="BA57">
            <v>2.8</v>
          </cell>
          <cell r="BB57">
            <v>1.9</v>
          </cell>
          <cell r="BC57">
            <v>1.9</v>
          </cell>
          <cell r="BD57">
            <v>1.9</v>
          </cell>
          <cell r="BF57">
            <v>6.5</v>
          </cell>
          <cell r="BG57">
            <v>2.7</v>
          </cell>
          <cell r="BH57">
            <v>-1.3</v>
          </cell>
          <cell r="BI57">
            <v>3.8</v>
          </cell>
          <cell r="BJ57">
            <v>5.4</v>
          </cell>
          <cell r="BK57">
            <v>4.5999999999999996</v>
          </cell>
          <cell r="BO57">
            <v>1388</v>
          </cell>
          <cell r="CC57">
            <v>0</v>
          </cell>
          <cell r="CD57">
            <v>0</v>
          </cell>
        </row>
        <row r="58">
          <cell r="D58">
            <v>5502</v>
          </cell>
          <cell r="E58">
            <v>1637</v>
          </cell>
          <cell r="F58">
            <v>221</v>
          </cell>
          <cell r="G58">
            <v>1857</v>
          </cell>
          <cell r="H58">
            <v>160</v>
          </cell>
          <cell r="I58">
            <v>2017</v>
          </cell>
          <cell r="K58">
            <v>405</v>
          </cell>
          <cell r="L58">
            <v>2649</v>
          </cell>
          <cell r="M58">
            <v>1627</v>
          </cell>
          <cell r="N58">
            <v>9778</v>
          </cell>
          <cell r="O58">
            <v>818</v>
          </cell>
          <cell r="Q58">
            <v>10544</v>
          </cell>
          <cell r="T58">
            <v>3.4</v>
          </cell>
          <cell r="U58">
            <v>3.1</v>
          </cell>
          <cell r="V58">
            <v>3.6</v>
          </cell>
          <cell r="W58">
            <v>3.2</v>
          </cell>
          <cell r="X58">
            <v>1.1000000000000001</v>
          </cell>
          <cell r="Y58">
            <v>3</v>
          </cell>
          <cell r="AA58">
            <v>4.7</v>
          </cell>
          <cell r="AB58">
            <v>3.2</v>
          </cell>
          <cell r="AC58">
            <v>4</v>
          </cell>
          <cell r="AD58">
            <v>3.5</v>
          </cell>
          <cell r="AE58">
            <v>2.5</v>
          </cell>
          <cell r="AF58">
            <v>3.3</v>
          </cell>
          <cell r="AI58">
            <v>5501</v>
          </cell>
          <cell r="AJ58">
            <v>1633</v>
          </cell>
          <cell r="AK58">
            <v>199</v>
          </cell>
          <cell r="AL58">
            <v>1832</v>
          </cell>
          <cell r="AM58">
            <v>161</v>
          </cell>
          <cell r="AN58">
            <v>1993</v>
          </cell>
          <cell r="AP58">
            <v>416</v>
          </cell>
          <cell r="AQ58">
            <v>2637</v>
          </cell>
          <cell r="AR58">
            <v>1632</v>
          </cell>
          <cell r="AS58">
            <v>9770</v>
          </cell>
          <cell r="AT58">
            <v>822</v>
          </cell>
          <cell r="AU58">
            <v>-91</v>
          </cell>
          <cell r="AV58">
            <v>10501</v>
          </cell>
          <cell r="AY58">
            <v>2.5</v>
          </cell>
          <cell r="AZ58">
            <v>3.2</v>
          </cell>
          <cell r="BA58">
            <v>-9.1999999999999993</v>
          </cell>
          <cell r="BB58">
            <v>1.7</v>
          </cell>
          <cell r="BC58">
            <v>1.8</v>
          </cell>
          <cell r="BD58">
            <v>1.7</v>
          </cell>
          <cell r="BF58">
            <v>8.4</v>
          </cell>
          <cell r="BG58">
            <v>2.8</v>
          </cell>
          <cell r="BH58">
            <v>5.8</v>
          </cell>
          <cell r="BI58">
            <v>3.1</v>
          </cell>
          <cell r="BJ58">
            <v>2.1</v>
          </cell>
          <cell r="BK58">
            <v>2.2000000000000002</v>
          </cell>
          <cell r="BO58">
            <v>1555</v>
          </cell>
          <cell r="CC58">
            <v>0</v>
          </cell>
          <cell r="CD58">
            <v>0</v>
          </cell>
        </row>
        <row r="59">
          <cell r="D59">
            <v>5614</v>
          </cell>
          <cell r="E59">
            <v>1677</v>
          </cell>
          <cell r="F59">
            <v>235</v>
          </cell>
          <cell r="G59">
            <v>1911</v>
          </cell>
          <cell r="H59">
            <v>161</v>
          </cell>
          <cell r="I59">
            <v>2072</v>
          </cell>
          <cell r="K59">
            <v>417</v>
          </cell>
          <cell r="L59">
            <v>2723</v>
          </cell>
          <cell r="M59">
            <v>1677</v>
          </cell>
          <cell r="N59">
            <v>10014</v>
          </cell>
          <cell r="O59">
            <v>834</v>
          </cell>
          <cell r="Q59">
            <v>10787</v>
          </cell>
          <cell r="T59">
            <v>2</v>
          </cell>
          <cell r="U59">
            <v>2.4</v>
          </cell>
          <cell r="V59">
            <v>6.3</v>
          </cell>
          <cell r="W59">
            <v>2.9</v>
          </cell>
          <cell r="X59">
            <v>0.6</v>
          </cell>
          <cell r="Y59">
            <v>2.7</v>
          </cell>
          <cell r="AA59">
            <v>3.1</v>
          </cell>
          <cell r="AB59">
            <v>2.8</v>
          </cell>
          <cell r="AC59">
            <v>3.1</v>
          </cell>
          <cell r="AD59">
            <v>2.4</v>
          </cell>
          <cell r="AE59">
            <v>1.9</v>
          </cell>
          <cell r="AF59">
            <v>2.2999999999999998</v>
          </cell>
          <cell r="AI59">
            <v>5627</v>
          </cell>
          <cell r="AJ59">
            <v>1690</v>
          </cell>
          <cell r="AK59">
            <v>256</v>
          </cell>
          <cell r="AL59">
            <v>1946</v>
          </cell>
          <cell r="AM59">
            <v>160</v>
          </cell>
          <cell r="AN59">
            <v>2106</v>
          </cell>
          <cell r="AP59">
            <v>411</v>
          </cell>
          <cell r="AQ59">
            <v>2750</v>
          </cell>
          <cell r="AR59">
            <v>1695</v>
          </cell>
          <cell r="AS59">
            <v>10072</v>
          </cell>
          <cell r="AT59">
            <v>840</v>
          </cell>
          <cell r="AU59">
            <v>-12</v>
          </cell>
          <cell r="AV59">
            <v>10900</v>
          </cell>
          <cell r="AY59">
            <v>2.2999999999999998</v>
          </cell>
          <cell r="AZ59">
            <v>3.5</v>
          </cell>
          <cell r="BA59">
            <v>28.7</v>
          </cell>
          <cell r="BB59">
            <v>6.2</v>
          </cell>
          <cell r="BC59">
            <v>-0.7</v>
          </cell>
          <cell r="BD59">
            <v>5.6</v>
          </cell>
          <cell r="BF59">
            <v>-1.3</v>
          </cell>
          <cell r="BG59">
            <v>4.3</v>
          </cell>
          <cell r="BH59">
            <v>3.9</v>
          </cell>
          <cell r="BI59">
            <v>3.1</v>
          </cell>
          <cell r="BJ59">
            <v>2.2000000000000002</v>
          </cell>
          <cell r="BK59">
            <v>3.8</v>
          </cell>
          <cell r="BO59">
            <v>1729</v>
          </cell>
          <cell r="CC59">
            <v>0</v>
          </cell>
          <cell r="CD59">
            <v>0</v>
          </cell>
        </row>
        <row r="60">
          <cell r="D60">
            <v>5718</v>
          </cell>
          <cell r="E60">
            <v>1689</v>
          </cell>
          <cell r="F60">
            <v>245</v>
          </cell>
          <cell r="G60">
            <v>1935</v>
          </cell>
          <cell r="H60">
            <v>163</v>
          </cell>
          <cell r="I60">
            <v>2097</v>
          </cell>
          <cell r="K60">
            <v>429</v>
          </cell>
          <cell r="L60">
            <v>2766</v>
          </cell>
          <cell r="M60">
            <v>1707</v>
          </cell>
          <cell r="N60">
            <v>10191</v>
          </cell>
          <cell r="O60">
            <v>864</v>
          </cell>
          <cell r="Q60">
            <v>10967</v>
          </cell>
          <cell r="T60">
            <v>1.8</v>
          </cell>
          <cell r="U60">
            <v>0.8</v>
          </cell>
          <cell r="V60">
            <v>4.5999999999999996</v>
          </cell>
          <cell r="W60">
            <v>1.2</v>
          </cell>
          <cell r="X60">
            <v>1.2</v>
          </cell>
          <cell r="Y60">
            <v>1.2</v>
          </cell>
          <cell r="AA60">
            <v>2.8</v>
          </cell>
          <cell r="AB60">
            <v>1.6</v>
          </cell>
          <cell r="AC60">
            <v>1.8</v>
          </cell>
          <cell r="AD60">
            <v>1.8</v>
          </cell>
          <cell r="AE60">
            <v>3.6</v>
          </cell>
          <cell r="AF60">
            <v>1.7</v>
          </cell>
          <cell r="AI60">
            <v>5685</v>
          </cell>
          <cell r="AJ60">
            <v>1713</v>
          </cell>
          <cell r="AK60">
            <v>239</v>
          </cell>
          <cell r="AL60">
            <v>1952</v>
          </cell>
          <cell r="AM60">
            <v>163</v>
          </cell>
          <cell r="AN60">
            <v>2115</v>
          </cell>
          <cell r="AP60">
            <v>428</v>
          </cell>
          <cell r="AQ60">
            <v>2783</v>
          </cell>
          <cell r="AR60">
            <v>1711</v>
          </cell>
          <cell r="AS60">
            <v>10179</v>
          </cell>
          <cell r="AT60">
            <v>840</v>
          </cell>
          <cell r="AU60">
            <v>-109</v>
          </cell>
          <cell r="AV60">
            <v>10910</v>
          </cell>
          <cell r="AY60">
            <v>1</v>
          </cell>
          <cell r="AZ60">
            <v>1.4</v>
          </cell>
          <cell r="BA60">
            <v>-6.5</v>
          </cell>
          <cell r="BB60">
            <v>0.3</v>
          </cell>
          <cell r="BC60">
            <v>1.8</v>
          </cell>
          <cell r="BD60">
            <v>0.5</v>
          </cell>
          <cell r="BF60">
            <v>4.2</v>
          </cell>
          <cell r="BG60">
            <v>1.2</v>
          </cell>
          <cell r="BH60">
            <v>0.9</v>
          </cell>
          <cell r="BI60">
            <v>1.1000000000000001</v>
          </cell>
          <cell r="BJ60">
            <v>0</v>
          </cell>
          <cell r="BK60">
            <v>0.1</v>
          </cell>
          <cell r="BO60">
            <v>1979</v>
          </cell>
          <cell r="CC60">
            <v>0</v>
          </cell>
          <cell r="CD60">
            <v>0</v>
          </cell>
        </row>
        <row r="61">
          <cell r="D61">
            <v>5851</v>
          </cell>
          <cell r="E61">
            <v>1692</v>
          </cell>
          <cell r="F61">
            <v>252</v>
          </cell>
          <cell r="G61">
            <v>1944</v>
          </cell>
          <cell r="H61">
            <v>168</v>
          </cell>
          <cell r="I61">
            <v>2112</v>
          </cell>
          <cell r="K61">
            <v>445</v>
          </cell>
          <cell r="L61">
            <v>2804</v>
          </cell>
          <cell r="M61">
            <v>1720</v>
          </cell>
          <cell r="N61">
            <v>10375</v>
          </cell>
          <cell r="O61">
            <v>904</v>
          </cell>
          <cell r="Q61">
            <v>11170</v>
          </cell>
          <cell r="T61">
            <v>2.2999999999999998</v>
          </cell>
          <cell r="U61">
            <v>0.2</v>
          </cell>
          <cell r="V61">
            <v>2.8</v>
          </cell>
          <cell r="W61">
            <v>0.5</v>
          </cell>
          <cell r="X61">
            <v>3.3</v>
          </cell>
          <cell r="Y61">
            <v>0.7</v>
          </cell>
          <cell r="AA61">
            <v>3.6</v>
          </cell>
          <cell r="AB61">
            <v>1.4</v>
          </cell>
          <cell r="AC61">
            <v>0.7</v>
          </cell>
          <cell r="AD61">
            <v>1.8</v>
          </cell>
          <cell r="AE61">
            <v>4.5999999999999996</v>
          </cell>
          <cell r="AF61">
            <v>1.9</v>
          </cell>
          <cell r="AI61">
            <v>5852</v>
          </cell>
          <cell r="AJ61">
            <v>1652</v>
          </cell>
          <cell r="AK61">
            <v>252</v>
          </cell>
          <cell r="AL61">
            <v>1904</v>
          </cell>
          <cell r="AM61">
            <v>168</v>
          </cell>
          <cell r="AN61">
            <v>2071</v>
          </cell>
          <cell r="AP61">
            <v>443</v>
          </cell>
          <cell r="AQ61">
            <v>2761</v>
          </cell>
          <cell r="AR61">
            <v>1703</v>
          </cell>
          <cell r="AS61">
            <v>10317</v>
          </cell>
          <cell r="AT61">
            <v>911</v>
          </cell>
          <cell r="AU61">
            <v>-128</v>
          </cell>
          <cell r="AV61">
            <v>11100</v>
          </cell>
          <cell r="AY61">
            <v>2.9</v>
          </cell>
          <cell r="AZ61">
            <v>-3.6</v>
          </cell>
          <cell r="BA61">
            <v>5.3</v>
          </cell>
          <cell r="BB61">
            <v>-2.5</v>
          </cell>
          <cell r="BC61">
            <v>3.1</v>
          </cell>
          <cell r="BD61">
            <v>-2.1</v>
          </cell>
          <cell r="BF61">
            <v>3.5</v>
          </cell>
          <cell r="BG61">
            <v>-0.8</v>
          </cell>
          <cell r="BH61">
            <v>-0.4</v>
          </cell>
          <cell r="BI61">
            <v>1.4</v>
          </cell>
          <cell r="BJ61">
            <v>8.5</v>
          </cell>
          <cell r="BK61">
            <v>1.7</v>
          </cell>
          <cell r="BO61">
            <v>1442</v>
          </cell>
          <cell r="CC61">
            <v>0</v>
          </cell>
          <cell r="CD61">
            <v>0</v>
          </cell>
        </row>
        <row r="62">
          <cell r="D62">
            <v>6002</v>
          </cell>
          <cell r="E62">
            <v>1716</v>
          </cell>
          <cell r="F62">
            <v>261</v>
          </cell>
          <cell r="G62">
            <v>1977</v>
          </cell>
          <cell r="H62">
            <v>177</v>
          </cell>
          <cell r="I62">
            <v>2154</v>
          </cell>
          <cell r="K62">
            <v>463</v>
          </cell>
          <cell r="L62">
            <v>2872</v>
          </cell>
          <cell r="M62">
            <v>1738</v>
          </cell>
          <cell r="N62">
            <v>10612</v>
          </cell>
          <cell r="O62">
            <v>941</v>
          </cell>
          <cell r="Q62">
            <v>11415</v>
          </cell>
          <cell r="T62">
            <v>2.6</v>
          </cell>
          <cell r="U62">
            <v>1.4</v>
          </cell>
          <cell r="V62">
            <v>3.5</v>
          </cell>
          <cell r="W62">
            <v>1.7</v>
          </cell>
          <cell r="X62">
            <v>5.6</v>
          </cell>
          <cell r="Y62">
            <v>2</v>
          </cell>
          <cell r="AA62">
            <v>4.2</v>
          </cell>
          <cell r="AB62">
            <v>2.4</v>
          </cell>
          <cell r="AC62">
            <v>1.1000000000000001</v>
          </cell>
          <cell r="AD62">
            <v>2.2999999999999998</v>
          </cell>
          <cell r="AE62">
            <v>4.0999999999999996</v>
          </cell>
          <cell r="AF62">
            <v>2.2000000000000002</v>
          </cell>
          <cell r="AI62">
            <v>6026</v>
          </cell>
          <cell r="AJ62">
            <v>1739</v>
          </cell>
          <cell r="AK62">
            <v>255</v>
          </cell>
          <cell r="AL62">
            <v>1994</v>
          </cell>
          <cell r="AM62">
            <v>176</v>
          </cell>
          <cell r="AN62">
            <v>2170</v>
          </cell>
          <cell r="AP62">
            <v>468</v>
          </cell>
          <cell r="AQ62">
            <v>2893</v>
          </cell>
          <cell r="AR62">
            <v>1752</v>
          </cell>
          <cell r="AS62">
            <v>10672</v>
          </cell>
          <cell r="AT62">
            <v>967</v>
          </cell>
          <cell r="AU62">
            <v>-110</v>
          </cell>
          <cell r="AV62">
            <v>11528</v>
          </cell>
          <cell r="AY62">
            <v>3</v>
          </cell>
          <cell r="AZ62">
            <v>5.3</v>
          </cell>
          <cell r="BA62">
            <v>1.2</v>
          </cell>
          <cell r="BB62">
            <v>4.8</v>
          </cell>
          <cell r="BC62">
            <v>4.8</v>
          </cell>
          <cell r="BD62">
            <v>4.8</v>
          </cell>
          <cell r="BF62">
            <v>5.7</v>
          </cell>
          <cell r="BG62">
            <v>4.8</v>
          </cell>
          <cell r="BH62">
            <v>2.9</v>
          </cell>
          <cell r="BI62">
            <v>3.4</v>
          </cell>
          <cell r="BJ62">
            <v>6.1</v>
          </cell>
          <cell r="BK62">
            <v>3.9</v>
          </cell>
          <cell r="BO62">
            <v>1648</v>
          </cell>
          <cell r="CC62">
            <v>0</v>
          </cell>
          <cell r="CD62">
            <v>0</v>
          </cell>
        </row>
        <row r="63">
          <cell r="D63">
            <v>6159</v>
          </cell>
          <cell r="E63">
            <v>1791</v>
          </cell>
          <cell r="F63">
            <v>273</v>
          </cell>
          <cell r="G63">
            <v>2065</v>
          </cell>
          <cell r="H63">
            <v>188</v>
          </cell>
          <cell r="I63">
            <v>2253</v>
          </cell>
          <cell r="K63">
            <v>479</v>
          </cell>
          <cell r="L63">
            <v>2994</v>
          </cell>
          <cell r="M63">
            <v>1798</v>
          </cell>
          <cell r="N63">
            <v>10951</v>
          </cell>
          <cell r="O63">
            <v>970</v>
          </cell>
          <cell r="Q63">
            <v>11734</v>
          </cell>
          <cell r="T63">
            <v>2.6</v>
          </cell>
          <cell r="U63">
            <v>4.4000000000000004</v>
          </cell>
          <cell r="V63">
            <v>4.8</v>
          </cell>
          <cell r="W63">
            <v>4.5</v>
          </cell>
          <cell r="X63">
            <v>6.2</v>
          </cell>
          <cell r="Y63">
            <v>4.5999999999999996</v>
          </cell>
          <cell r="AA63">
            <v>3.3</v>
          </cell>
          <cell r="AB63">
            <v>4.3</v>
          </cell>
          <cell r="AC63">
            <v>3.4</v>
          </cell>
          <cell r="AD63">
            <v>3.2</v>
          </cell>
          <cell r="AE63">
            <v>3.2</v>
          </cell>
          <cell r="AF63">
            <v>2.8</v>
          </cell>
          <cell r="AI63">
            <v>6157</v>
          </cell>
          <cell r="AJ63">
            <v>1773</v>
          </cell>
          <cell r="AK63">
            <v>279</v>
          </cell>
          <cell r="AL63">
            <v>2052</v>
          </cell>
          <cell r="AM63">
            <v>190</v>
          </cell>
          <cell r="AN63">
            <v>2242</v>
          </cell>
          <cell r="AP63">
            <v>475</v>
          </cell>
          <cell r="AQ63">
            <v>2979</v>
          </cell>
          <cell r="AR63">
            <v>1789</v>
          </cell>
          <cell r="AS63">
            <v>10925</v>
          </cell>
          <cell r="AT63">
            <v>935</v>
          </cell>
          <cell r="AU63">
            <v>-170</v>
          </cell>
          <cell r="AV63">
            <v>11690</v>
          </cell>
          <cell r="AY63">
            <v>2.2000000000000002</v>
          </cell>
          <cell r="AZ63">
            <v>1.9</v>
          </cell>
          <cell r="BA63">
            <v>9.5</v>
          </cell>
          <cell r="BB63">
            <v>2.9</v>
          </cell>
          <cell r="BC63">
            <v>8.1</v>
          </cell>
          <cell r="BD63">
            <v>3.3</v>
          </cell>
          <cell r="BF63">
            <v>1.5</v>
          </cell>
          <cell r="BG63">
            <v>3</v>
          </cell>
          <cell r="BH63">
            <v>2.1</v>
          </cell>
          <cell r="BI63">
            <v>2.4</v>
          </cell>
          <cell r="BJ63">
            <v>-3.2</v>
          </cell>
          <cell r="BK63">
            <v>1.4</v>
          </cell>
          <cell r="BO63">
            <v>1807</v>
          </cell>
          <cell r="CC63">
            <v>0</v>
          </cell>
          <cell r="CD63">
            <v>0</v>
          </cell>
        </row>
        <row r="64">
          <cell r="D64">
            <v>6350</v>
          </cell>
          <cell r="E64">
            <v>1895</v>
          </cell>
          <cell r="F64">
            <v>282</v>
          </cell>
          <cell r="G64">
            <v>2177</v>
          </cell>
          <cell r="H64">
            <v>198</v>
          </cell>
          <cell r="I64">
            <v>2375</v>
          </cell>
          <cell r="K64">
            <v>494</v>
          </cell>
          <cell r="L64">
            <v>3139</v>
          </cell>
          <cell r="M64">
            <v>1863</v>
          </cell>
          <cell r="N64">
            <v>11353</v>
          </cell>
          <cell r="O64">
            <v>985</v>
          </cell>
          <cell r="Q64">
            <v>12124</v>
          </cell>
          <cell r="T64">
            <v>3.1</v>
          </cell>
          <cell r="U64">
            <v>5.8</v>
          </cell>
          <cell r="V64">
            <v>3</v>
          </cell>
          <cell r="W64">
            <v>5.4</v>
          </cell>
          <cell r="X64">
            <v>5.2</v>
          </cell>
          <cell r="Y64">
            <v>5.4</v>
          </cell>
          <cell r="AA64">
            <v>3.2</v>
          </cell>
          <cell r="AB64">
            <v>4.9000000000000004</v>
          </cell>
          <cell r="AC64">
            <v>3.6</v>
          </cell>
          <cell r="AD64">
            <v>3.7</v>
          </cell>
          <cell r="AE64">
            <v>1.5</v>
          </cell>
          <cell r="AF64">
            <v>3.3</v>
          </cell>
          <cell r="AI64">
            <v>6340</v>
          </cell>
          <cell r="AJ64">
            <v>1888</v>
          </cell>
          <cell r="AK64">
            <v>285</v>
          </cell>
          <cell r="AL64">
            <v>2173</v>
          </cell>
          <cell r="AM64">
            <v>198</v>
          </cell>
          <cell r="AN64">
            <v>2371</v>
          </cell>
          <cell r="AP64">
            <v>497</v>
          </cell>
          <cell r="AQ64">
            <v>3138</v>
          </cell>
          <cell r="AR64">
            <v>1852</v>
          </cell>
          <cell r="AS64">
            <v>11330</v>
          </cell>
          <cell r="AT64">
            <v>1008</v>
          </cell>
          <cell r="AU64">
            <v>-257</v>
          </cell>
          <cell r="AV64">
            <v>12081</v>
          </cell>
          <cell r="AY64">
            <v>3</v>
          </cell>
          <cell r="AZ64">
            <v>6.5</v>
          </cell>
          <cell r="BA64">
            <v>2.1</v>
          </cell>
          <cell r="BB64">
            <v>5.9</v>
          </cell>
          <cell r="BC64">
            <v>4.3</v>
          </cell>
          <cell r="BD64">
            <v>5.8</v>
          </cell>
          <cell r="BF64">
            <v>4.5</v>
          </cell>
          <cell r="BG64">
            <v>5.3</v>
          </cell>
          <cell r="BH64">
            <v>3.5</v>
          </cell>
          <cell r="BI64">
            <v>3.7</v>
          </cell>
          <cell r="BJ64">
            <v>7.7</v>
          </cell>
          <cell r="BK64">
            <v>3.3</v>
          </cell>
          <cell r="BO64">
            <v>2205</v>
          </cell>
          <cell r="CC64">
            <v>0</v>
          </cell>
          <cell r="CD64">
            <v>0</v>
          </cell>
        </row>
        <row r="65">
          <cell r="D65">
            <v>6612</v>
          </cell>
          <cell r="E65">
            <v>2014</v>
          </cell>
          <cell r="F65">
            <v>287</v>
          </cell>
          <cell r="G65">
            <v>2301</v>
          </cell>
          <cell r="H65">
            <v>202</v>
          </cell>
          <cell r="I65">
            <v>2503</v>
          </cell>
          <cell r="K65">
            <v>511</v>
          </cell>
          <cell r="L65">
            <v>3294</v>
          </cell>
          <cell r="M65">
            <v>1985</v>
          </cell>
          <cell r="N65">
            <v>11892</v>
          </cell>
          <cell r="O65">
            <v>1002</v>
          </cell>
          <cell r="Q65">
            <v>12635</v>
          </cell>
          <cell r="T65">
            <v>4.0999999999999996</v>
          </cell>
          <cell r="U65">
            <v>6.3</v>
          </cell>
          <cell r="V65">
            <v>1.9</v>
          </cell>
          <cell r="W65">
            <v>5.7</v>
          </cell>
          <cell r="X65">
            <v>2.1</v>
          </cell>
          <cell r="Y65">
            <v>5.4</v>
          </cell>
          <cell r="AA65">
            <v>3.4</v>
          </cell>
          <cell r="AB65">
            <v>4.9000000000000004</v>
          </cell>
          <cell r="AC65">
            <v>6.5</v>
          </cell>
          <cell r="AD65">
            <v>4.7</v>
          </cell>
          <cell r="AE65">
            <v>1.7</v>
          </cell>
          <cell r="AF65">
            <v>4.2</v>
          </cell>
          <cell r="AI65">
            <v>6584</v>
          </cell>
          <cell r="AJ65">
            <v>2043</v>
          </cell>
          <cell r="AK65">
            <v>275</v>
          </cell>
          <cell r="AL65">
            <v>2319</v>
          </cell>
          <cell r="AM65">
            <v>203</v>
          </cell>
          <cell r="AN65">
            <v>2522</v>
          </cell>
          <cell r="AP65">
            <v>508</v>
          </cell>
          <cell r="AQ65">
            <v>3310</v>
          </cell>
          <cell r="AR65">
            <v>2042</v>
          </cell>
          <cell r="AS65">
            <v>11937</v>
          </cell>
          <cell r="AT65">
            <v>1016</v>
          </cell>
          <cell r="AU65">
            <v>-270</v>
          </cell>
          <cell r="AV65">
            <v>12683</v>
          </cell>
          <cell r="AY65">
            <v>3.9</v>
          </cell>
          <cell r="AZ65">
            <v>8.1999999999999993</v>
          </cell>
          <cell r="BA65">
            <v>-3.5</v>
          </cell>
          <cell r="BB65">
            <v>6.7</v>
          </cell>
          <cell r="BC65">
            <v>2.5</v>
          </cell>
          <cell r="BD65">
            <v>6.4</v>
          </cell>
          <cell r="BF65">
            <v>2.2000000000000002</v>
          </cell>
          <cell r="BG65">
            <v>5.5</v>
          </cell>
          <cell r="BH65">
            <v>10.3</v>
          </cell>
          <cell r="BI65">
            <v>5.4</v>
          </cell>
          <cell r="BJ65">
            <v>0.8</v>
          </cell>
          <cell r="BK65">
            <v>5</v>
          </cell>
          <cell r="BO65">
            <v>1770</v>
          </cell>
          <cell r="CC65">
            <v>0</v>
          </cell>
          <cell r="CD65">
            <v>1</v>
          </cell>
        </row>
        <row r="66">
          <cell r="D66">
            <v>6932</v>
          </cell>
          <cell r="E66">
            <v>2124</v>
          </cell>
          <cell r="F66">
            <v>286</v>
          </cell>
          <cell r="G66">
            <v>2410</v>
          </cell>
          <cell r="H66">
            <v>200</v>
          </cell>
          <cell r="I66">
            <v>2610</v>
          </cell>
          <cell r="K66">
            <v>532</v>
          </cell>
          <cell r="L66">
            <v>3431</v>
          </cell>
          <cell r="M66">
            <v>2175</v>
          </cell>
          <cell r="N66">
            <v>12539</v>
          </cell>
          <cell r="O66">
            <v>1047</v>
          </cell>
          <cell r="Q66">
            <v>13312</v>
          </cell>
          <cell r="T66">
            <v>4.8</v>
          </cell>
          <cell r="U66">
            <v>5.4</v>
          </cell>
          <cell r="V66">
            <v>-0.3</v>
          </cell>
          <cell r="W66">
            <v>4.7</v>
          </cell>
          <cell r="X66">
            <v>-1.1000000000000001</v>
          </cell>
          <cell r="Y66">
            <v>4.3</v>
          </cell>
          <cell r="AA66">
            <v>4.0999999999999996</v>
          </cell>
          <cell r="AB66">
            <v>4.2</v>
          </cell>
          <cell r="AC66">
            <v>9.6</v>
          </cell>
          <cell r="AD66">
            <v>5.4</v>
          </cell>
          <cell r="AE66">
            <v>4.5</v>
          </cell>
          <cell r="AF66">
            <v>5.4</v>
          </cell>
          <cell r="AI66">
            <v>6975</v>
          </cell>
          <cell r="AJ66">
            <v>2077</v>
          </cell>
          <cell r="AK66">
            <v>298</v>
          </cell>
          <cell r="AL66">
            <v>2375</v>
          </cell>
          <cell r="AM66">
            <v>203</v>
          </cell>
          <cell r="AN66">
            <v>2578</v>
          </cell>
          <cell r="AP66">
            <v>533</v>
          </cell>
          <cell r="AQ66">
            <v>3403</v>
          </cell>
          <cell r="AR66">
            <v>2012</v>
          </cell>
          <cell r="AS66">
            <v>12391</v>
          </cell>
          <cell r="AT66">
            <v>1008</v>
          </cell>
          <cell r="AU66">
            <v>-122</v>
          </cell>
          <cell r="AV66">
            <v>13276</v>
          </cell>
          <cell r="AY66">
            <v>5.9</v>
          </cell>
          <cell r="AZ66">
            <v>1.6</v>
          </cell>
          <cell r="BA66">
            <v>8</v>
          </cell>
          <cell r="BB66">
            <v>2.4</v>
          </cell>
          <cell r="BC66">
            <v>0</v>
          </cell>
          <cell r="BD66">
            <v>2.2000000000000002</v>
          </cell>
          <cell r="BF66">
            <v>5</v>
          </cell>
          <cell r="BG66">
            <v>2.8</v>
          </cell>
          <cell r="BH66">
            <v>-1.5</v>
          </cell>
          <cell r="BI66">
            <v>3.8</v>
          </cell>
          <cell r="BJ66">
            <v>-0.8</v>
          </cell>
          <cell r="BK66">
            <v>4.7</v>
          </cell>
          <cell r="BO66">
            <v>1971</v>
          </cell>
          <cell r="CC66">
            <v>0</v>
          </cell>
          <cell r="CD66">
            <v>0</v>
          </cell>
        </row>
        <row r="67">
          <cell r="D67">
            <v>7290</v>
          </cell>
          <cell r="E67">
            <v>2205</v>
          </cell>
          <cell r="F67">
            <v>284</v>
          </cell>
          <cell r="G67">
            <v>2488</v>
          </cell>
          <cell r="H67">
            <v>196</v>
          </cell>
          <cell r="I67">
            <v>2684</v>
          </cell>
          <cell r="K67">
            <v>553</v>
          </cell>
          <cell r="L67">
            <v>3536</v>
          </cell>
          <cell r="M67">
            <v>2328</v>
          </cell>
          <cell r="N67">
            <v>13155</v>
          </cell>
          <cell r="O67">
            <v>1122</v>
          </cell>
          <cell r="Q67">
            <v>14092</v>
          </cell>
          <cell r="T67">
            <v>5.2</v>
          </cell>
          <cell r="U67">
            <v>3.8</v>
          </cell>
          <cell r="V67">
            <v>-0.8</v>
          </cell>
          <cell r="W67">
            <v>3.3</v>
          </cell>
          <cell r="X67">
            <v>-2.2999999999999998</v>
          </cell>
          <cell r="Y67">
            <v>2.8</v>
          </cell>
          <cell r="AA67">
            <v>4</v>
          </cell>
          <cell r="AB67">
            <v>3.1</v>
          </cell>
          <cell r="AC67">
            <v>7</v>
          </cell>
          <cell r="AD67">
            <v>4.9000000000000004</v>
          </cell>
          <cell r="AE67">
            <v>7.2</v>
          </cell>
          <cell r="AF67">
            <v>5.9</v>
          </cell>
          <cell r="AI67">
            <v>7282</v>
          </cell>
          <cell r="AJ67">
            <v>2250</v>
          </cell>
          <cell r="AK67">
            <v>284</v>
          </cell>
          <cell r="AL67">
            <v>2533</v>
          </cell>
          <cell r="AM67">
            <v>193</v>
          </cell>
          <cell r="AN67">
            <v>2726</v>
          </cell>
          <cell r="AP67">
            <v>552</v>
          </cell>
          <cell r="AQ67">
            <v>3577</v>
          </cell>
          <cell r="AR67">
            <v>2504</v>
          </cell>
          <cell r="AS67">
            <v>13363</v>
          </cell>
          <cell r="AT67">
            <v>1126</v>
          </cell>
          <cell r="AU67">
            <v>-470</v>
          </cell>
          <cell r="AV67">
            <v>14019</v>
          </cell>
          <cell r="AY67">
            <v>4.4000000000000004</v>
          </cell>
          <cell r="AZ67">
            <v>8.3000000000000007</v>
          </cell>
          <cell r="BA67">
            <v>-4.7</v>
          </cell>
          <cell r="BB67">
            <v>6.7</v>
          </cell>
          <cell r="BC67">
            <v>-5</v>
          </cell>
          <cell r="BD67">
            <v>5.8</v>
          </cell>
          <cell r="BF67">
            <v>3.4</v>
          </cell>
          <cell r="BG67">
            <v>5.0999999999999996</v>
          </cell>
          <cell r="BH67">
            <v>24.4</v>
          </cell>
          <cell r="BI67">
            <v>7.8</v>
          </cell>
          <cell r="BJ67">
            <v>11.7</v>
          </cell>
          <cell r="BK67">
            <v>5.6</v>
          </cell>
          <cell r="BO67">
            <v>2278</v>
          </cell>
          <cell r="CC67">
            <v>0</v>
          </cell>
          <cell r="CD67">
            <v>0</v>
          </cell>
        </row>
        <row r="68">
          <cell r="D68">
            <v>7659</v>
          </cell>
          <cell r="E68">
            <v>2194</v>
          </cell>
          <cell r="F68">
            <v>288</v>
          </cell>
          <cell r="G68">
            <v>2482</v>
          </cell>
          <cell r="H68">
            <v>194</v>
          </cell>
          <cell r="I68">
            <v>2675</v>
          </cell>
          <cell r="K68">
            <v>575</v>
          </cell>
          <cell r="L68">
            <v>3563</v>
          </cell>
          <cell r="M68">
            <v>2436</v>
          </cell>
          <cell r="N68">
            <v>13658</v>
          </cell>
          <cell r="O68">
            <v>1208</v>
          </cell>
          <cell r="Q68">
            <v>14805</v>
          </cell>
          <cell r="T68">
            <v>5.0999999999999996</v>
          </cell>
          <cell r="U68">
            <v>-0.5</v>
          </cell>
          <cell r="V68">
            <v>1.5</v>
          </cell>
          <cell r="W68">
            <v>-0.3</v>
          </cell>
          <cell r="X68">
            <v>-0.8</v>
          </cell>
          <cell r="Y68">
            <v>-0.3</v>
          </cell>
          <cell r="AA68">
            <v>4</v>
          </cell>
          <cell r="AB68">
            <v>0.7</v>
          </cell>
          <cell r="AC68">
            <v>4.5999999999999996</v>
          </cell>
          <cell r="AD68">
            <v>3.8</v>
          </cell>
          <cell r="AE68">
            <v>7.6</v>
          </cell>
          <cell r="AF68">
            <v>5.0999999999999996</v>
          </cell>
          <cell r="AI68">
            <v>7665</v>
          </cell>
          <cell r="AJ68">
            <v>2175</v>
          </cell>
          <cell r="AK68">
            <v>274</v>
          </cell>
          <cell r="AL68">
            <v>2448</v>
          </cell>
          <cell r="AM68">
            <v>194</v>
          </cell>
          <cell r="AN68">
            <v>2642</v>
          </cell>
          <cell r="AP68">
            <v>580</v>
          </cell>
          <cell r="AQ68">
            <v>3534</v>
          </cell>
          <cell r="AR68">
            <v>2417</v>
          </cell>
          <cell r="AS68">
            <v>13615</v>
          </cell>
          <cell r="AT68">
            <v>1241</v>
          </cell>
          <cell r="AU68">
            <v>89</v>
          </cell>
          <cell r="AV68">
            <v>14946</v>
          </cell>
          <cell r="AY68">
            <v>5.3</v>
          </cell>
          <cell r="AZ68">
            <v>-3.3</v>
          </cell>
          <cell r="BA68">
            <v>-3.6</v>
          </cell>
          <cell r="BB68">
            <v>-3.4</v>
          </cell>
          <cell r="BC68">
            <v>0.5</v>
          </cell>
          <cell r="BD68">
            <v>-3.1</v>
          </cell>
          <cell r="BF68">
            <v>5.2</v>
          </cell>
          <cell r="BG68">
            <v>-1.2</v>
          </cell>
          <cell r="BH68">
            <v>-3.5</v>
          </cell>
          <cell r="BI68">
            <v>1.9</v>
          </cell>
          <cell r="BJ68">
            <v>10.3</v>
          </cell>
          <cell r="BK68">
            <v>6.6</v>
          </cell>
          <cell r="BO68">
            <v>2565</v>
          </cell>
          <cell r="CC68">
            <v>0</v>
          </cell>
          <cell r="CD68">
            <v>0</v>
          </cell>
        </row>
        <row r="69">
          <cell r="D69">
            <v>8149</v>
          </cell>
          <cell r="E69">
            <v>2092</v>
          </cell>
          <cell r="F69">
            <v>291</v>
          </cell>
          <cell r="G69">
            <v>2383</v>
          </cell>
          <cell r="H69">
            <v>201</v>
          </cell>
          <cell r="I69">
            <v>2585</v>
          </cell>
          <cell r="K69">
            <v>603</v>
          </cell>
          <cell r="L69">
            <v>3519</v>
          </cell>
          <cell r="M69">
            <v>2451</v>
          </cell>
          <cell r="N69">
            <v>14120</v>
          </cell>
          <cell r="O69">
            <v>1284</v>
          </cell>
          <cell r="Q69">
            <v>15388</v>
          </cell>
          <cell r="T69">
            <v>6.4</v>
          </cell>
          <cell r="U69">
            <v>-4.5999999999999996</v>
          </cell>
          <cell r="V69">
            <v>1.2</v>
          </cell>
          <cell r="W69">
            <v>-4</v>
          </cell>
          <cell r="X69">
            <v>3.8</v>
          </cell>
          <cell r="Y69">
            <v>-3.4</v>
          </cell>
          <cell r="AA69">
            <v>4.8</v>
          </cell>
          <cell r="AB69">
            <v>-1.2</v>
          </cell>
          <cell r="AC69">
            <v>0.6</v>
          </cell>
          <cell r="AD69">
            <v>3.4</v>
          </cell>
          <cell r="AE69">
            <v>6.3</v>
          </cell>
          <cell r="AF69">
            <v>3.9</v>
          </cell>
          <cell r="AI69">
            <v>8161</v>
          </cell>
          <cell r="AJ69">
            <v>2191</v>
          </cell>
          <cell r="AK69">
            <v>298</v>
          </cell>
          <cell r="AL69">
            <v>2489</v>
          </cell>
          <cell r="AM69">
            <v>201</v>
          </cell>
          <cell r="AN69">
            <v>2689</v>
          </cell>
          <cell r="AP69">
            <v>595</v>
          </cell>
          <cell r="AQ69">
            <v>3616</v>
          </cell>
          <cell r="AR69">
            <v>2312</v>
          </cell>
          <cell r="AS69">
            <v>14088</v>
          </cell>
          <cell r="AT69">
            <v>1273</v>
          </cell>
          <cell r="AU69">
            <v>110</v>
          </cell>
          <cell r="AV69">
            <v>15472</v>
          </cell>
          <cell r="AY69">
            <v>6.5</v>
          </cell>
          <cell r="AZ69">
            <v>0.7</v>
          </cell>
          <cell r="BA69">
            <v>8.9</v>
          </cell>
          <cell r="BB69">
            <v>1.6</v>
          </cell>
          <cell r="BC69">
            <v>3.6</v>
          </cell>
          <cell r="BD69">
            <v>1.8</v>
          </cell>
          <cell r="BF69">
            <v>2.6</v>
          </cell>
          <cell r="BG69">
            <v>2.2999999999999998</v>
          </cell>
          <cell r="BH69">
            <v>-4.3</v>
          </cell>
          <cell r="BI69">
            <v>3.5</v>
          </cell>
          <cell r="BJ69">
            <v>2.5</v>
          </cell>
          <cell r="BK69">
            <v>3.5</v>
          </cell>
          <cell r="BO69">
            <v>1880</v>
          </cell>
          <cell r="CC69">
            <v>0</v>
          </cell>
          <cell r="CD69">
            <v>0</v>
          </cell>
        </row>
        <row r="70">
          <cell r="D70">
            <v>8822</v>
          </cell>
          <cell r="E70">
            <v>2018</v>
          </cell>
          <cell r="F70">
            <v>291</v>
          </cell>
          <cell r="G70">
            <v>2309</v>
          </cell>
          <cell r="H70">
            <v>218</v>
          </cell>
          <cell r="I70">
            <v>2527</v>
          </cell>
          <cell r="K70">
            <v>634</v>
          </cell>
          <cell r="L70">
            <v>3522</v>
          </cell>
          <cell r="M70">
            <v>2374</v>
          </cell>
          <cell r="N70">
            <v>14718</v>
          </cell>
          <cell r="O70">
            <v>1360</v>
          </cell>
          <cell r="Q70">
            <v>15987</v>
          </cell>
          <cell r="T70">
            <v>8.3000000000000007</v>
          </cell>
          <cell r="U70">
            <v>-3.5</v>
          </cell>
          <cell r="V70">
            <v>-0.1</v>
          </cell>
          <cell r="W70">
            <v>-3.1</v>
          </cell>
          <cell r="X70">
            <v>8.4</v>
          </cell>
          <cell r="Y70">
            <v>-2.2000000000000002</v>
          </cell>
          <cell r="AA70">
            <v>5.2</v>
          </cell>
          <cell r="AB70">
            <v>0.1</v>
          </cell>
          <cell r="AC70">
            <v>-3.2</v>
          </cell>
          <cell r="AD70">
            <v>4.2</v>
          </cell>
          <cell r="AE70">
            <v>5.9</v>
          </cell>
          <cell r="AF70">
            <v>3.9</v>
          </cell>
          <cell r="AI70">
            <v>8653</v>
          </cell>
          <cell r="AJ70">
            <v>1877</v>
          </cell>
          <cell r="AK70">
            <v>310</v>
          </cell>
          <cell r="AL70">
            <v>2187</v>
          </cell>
          <cell r="AM70">
            <v>215</v>
          </cell>
          <cell r="AN70">
            <v>2401</v>
          </cell>
          <cell r="AP70">
            <v>635</v>
          </cell>
          <cell r="AQ70">
            <v>3394</v>
          </cell>
          <cell r="AR70">
            <v>2596</v>
          </cell>
          <cell r="AS70">
            <v>14643</v>
          </cell>
          <cell r="AT70">
            <v>1328</v>
          </cell>
          <cell r="AU70">
            <v>-228</v>
          </cell>
          <cell r="AV70">
            <v>15743</v>
          </cell>
          <cell r="AY70">
            <v>6</v>
          </cell>
          <cell r="AZ70">
            <v>-14.3</v>
          </cell>
          <cell r="BA70">
            <v>4.0999999999999996</v>
          </cell>
          <cell r="BB70">
            <v>-12.1</v>
          </cell>
          <cell r="BC70">
            <v>7</v>
          </cell>
          <cell r="BD70">
            <v>-10.7</v>
          </cell>
          <cell r="BF70">
            <v>6.6</v>
          </cell>
          <cell r="BG70">
            <v>-6.1</v>
          </cell>
          <cell r="BH70">
            <v>12.3</v>
          </cell>
          <cell r="BI70">
            <v>3.9</v>
          </cell>
          <cell r="BJ70">
            <v>4.3</v>
          </cell>
          <cell r="BK70">
            <v>1.8</v>
          </cell>
          <cell r="BO70">
            <v>1791</v>
          </cell>
          <cell r="CC70">
            <v>0</v>
          </cell>
          <cell r="CD70">
            <v>0</v>
          </cell>
        </row>
        <row r="71">
          <cell r="D71">
            <v>9557</v>
          </cell>
          <cell r="E71">
            <v>2027</v>
          </cell>
          <cell r="F71">
            <v>287</v>
          </cell>
          <cell r="G71">
            <v>2313</v>
          </cell>
          <cell r="H71">
            <v>238</v>
          </cell>
          <cell r="I71">
            <v>2552</v>
          </cell>
          <cell r="K71">
            <v>671</v>
          </cell>
          <cell r="L71">
            <v>3614</v>
          </cell>
          <cell r="M71">
            <v>2291</v>
          </cell>
          <cell r="N71">
            <v>15462</v>
          </cell>
          <cell r="O71">
            <v>1435</v>
          </cell>
          <cell r="Q71">
            <v>16685</v>
          </cell>
          <cell r="T71">
            <v>8.3000000000000007</v>
          </cell>
          <cell r="U71">
            <v>0.4</v>
          </cell>
          <cell r="V71">
            <v>-1.5</v>
          </cell>
          <cell r="W71">
            <v>0.2</v>
          </cell>
          <cell r="X71">
            <v>9.1999999999999993</v>
          </cell>
          <cell r="Y71">
            <v>1</v>
          </cell>
          <cell r="AA71">
            <v>5.8</v>
          </cell>
          <cell r="AB71">
            <v>2.6</v>
          </cell>
          <cell r="AC71">
            <v>-3.5</v>
          </cell>
          <cell r="AD71">
            <v>5.0999999999999996</v>
          </cell>
          <cell r="AE71">
            <v>5.5</v>
          </cell>
          <cell r="AF71">
            <v>4.4000000000000004</v>
          </cell>
          <cell r="AI71">
            <v>9705</v>
          </cell>
          <cell r="AJ71">
            <v>2042</v>
          </cell>
          <cell r="AK71">
            <v>261</v>
          </cell>
          <cell r="AL71">
            <v>2304</v>
          </cell>
          <cell r="AM71">
            <v>242</v>
          </cell>
          <cell r="AN71">
            <v>2546</v>
          </cell>
          <cell r="AP71">
            <v>680</v>
          </cell>
          <cell r="AQ71">
            <v>3621</v>
          </cell>
          <cell r="AR71">
            <v>2151</v>
          </cell>
          <cell r="AS71">
            <v>15477</v>
          </cell>
          <cell r="AT71">
            <v>1469</v>
          </cell>
          <cell r="AU71">
            <v>-215</v>
          </cell>
          <cell r="AV71">
            <v>16732</v>
          </cell>
          <cell r="AY71">
            <v>12.2</v>
          </cell>
          <cell r="AZ71">
            <v>8.8000000000000007</v>
          </cell>
          <cell r="BA71">
            <v>-15.7</v>
          </cell>
          <cell r="BB71">
            <v>5.4</v>
          </cell>
          <cell r="BC71">
            <v>12.6</v>
          </cell>
          <cell r="BD71">
            <v>6</v>
          </cell>
          <cell r="BF71">
            <v>7.2</v>
          </cell>
          <cell r="BG71">
            <v>6.7</v>
          </cell>
          <cell r="BH71">
            <v>-17.100000000000001</v>
          </cell>
          <cell r="BI71">
            <v>5.7</v>
          </cell>
          <cell r="BJ71">
            <v>10.6</v>
          </cell>
          <cell r="BK71">
            <v>6.3</v>
          </cell>
          <cell r="BO71">
            <v>2057</v>
          </cell>
          <cell r="CC71">
            <v>0</v>
          </cell>
          <cell r="CD71">
            <v>1</v>
          </cell>
        </row>
        <row r="72">
          <cell r="D72">
            <v>10140</v>
          </cell>
          <cell r="E72">
            <v>2152</v>
          </cell>
          <cell r="F72">
            <v>291</v>
          </cell>
          <cell r="G72">
            <v>2442</v>
          </cell>
          <cell r="H72">
            <v>256</v>
          </cell>
          <cell r="I72">
            <v>2699</v>
          </cell>
          <cell r="K72">
            <v>713</v>
          </cell>
          <cell r="L72">
            <v>3833</v>
          </cell>
          <cell r="M72">
            <v>2220</v>
          </cell>
          <cell r="N72">
            <v>16192</v>
          </cell>
          <cell r="O72">
            <v>1499</v>
          </cell>
          <cell r="Q72">
            <v>17449</v>
          </cell>
          <cell r="T72">
            <v>6.1</v>
          </cell>
          <cell r="U72">
            <v>6.2</v>
          </cell>
          <cell r="V72">
            <v>1.5</v>
          </cell>
          <cell r="W72">
            <v>5.6</v>
          </cell>
          <cell r="X72">
            <v>7.4</v>
          </cell>
          <cell r="Y72">
            <v>5.8</v>
          </cell>
          <cell r="AA72">
            <v>6.2</v>
          </cell>
          <cell r="AB72">
            <v>6.1</v>
          </cell>
          <cell r="AC72">
            <v>-3.1</v>
          </cell>
          <cell r="AD72">
            <v>4.7</v>
          </cell>
          <cell r="AE72">
            <v>4.4000000000000004</v>
          </cell>
          <cell r="AF72">
            <v>4.5999999999999996</v>
          </cell>
          <cell r="AI72">
            <v>10189</v>
          </cell>
          <cell r="AJ72">
            <v>2245</v>
          </cell>
          <cell r="AK72">
            <v>297</v>
          </cell>
          <cell r="AL72">
            <v>2542</v>
          </cell>
          <cell r="AM72">
            <v>256</v>
          </cell>
          <cell r="AN72">
            <v>2798</v>
          </cell>
          <cell r="AP72">
            <v>697</v>
          </cell>
          <cell r="AQ72">
            <v>3918</v>
          </cell>
          <cell r="AR72">
            <v>2210</v>
          </cell>
          <cell r="AS72">
            <v>16317</v>
          </cell>
          <cell r="AT72">
            <v>1513</v>
          </cell>
          <cell r="AU72">
            <v>-204</v>
          </cell>
          <cell r="AV72">
            <v>17625</v>
          </cell>
          <cell r="AY72">
            <v>5</v>
          </cell>
          <cell r="AZ72">
            <v>9.9</v>
          </cell>
          <cell r="BA72">
            <v>13.7</v>
          </cell>
          <cell r="BB72">
            <v>10.4</v>
          </cell>
          <cell r="BC72">
            <v>5.8</v>
          </cell>
          <cell r="BD72">
            <v>9.9</v>
          </cell>
          <cell r="BF72">
            <v>2.5</v>
          </cell>
          <cell r="BG72">
            <v>8.1999999999999993</v>
          </cell>
          <cell r="BH72">
            <v>2.7</v>
          </cell>
          <cell r="BI72">
            <v>5.4</v>
          </cell>
          <cell r="BJ72">
            <v>3</v>
          </cell>
          <cell r="BK72">
            <v>5.3</v>
          </cell>
          <cell r="BO72">
            <v>2662</v>
          </cell>
          <cell r="CC72">
            <v>0</v>
          </cell>
          <cell r="CD72">
            <v>0</v>
          </cell>
        </row>
        <row r="73">
          <cell r="D73">
            <v>10492</v>
          </cell>
          <cell r="E73">
            <v>2324</v>
          </cell>
          <cell r="F73">
            <v>304</v>
          </cell>
          <cell r="G73">
            <v>2627</v>
          </cell>
          <cell r="H73">
            <v>263</v>
          </cell>
          <cell r="I73">
            <v>2890</v>
          </cell>
          <cell r="K73">
            <v>757</v>
          </cell>
          <cell r="L73">
            <v>4095</v>
          </cell>
          <cell r="M73">
            <v>2218</v>
          </cell>
          <cell r="N73">
            <v>16805</v>
          </cell>
          <cell r="O73">
            <v>1552</v>
          </cell>
          <cell r="Q73">
            <v>18126</v>
          </cell>
          <cell r="T73">
            <v>3.5</v>
          </cell>
          <cell r="U73">
            <v>8</v>
          </cell>
          <cell r="V73">
            <v>4.4000000000000004</v>
          </cell>
          <cell r="W73">
            <v>7.6</v>
          </cell>
          <cell r="X73">
            <v>2.6</v>
          </cell>
          <cell r="Y73">
            <v>7.1</v>
          </cell>
          <cell r="AA73">
            <v>6.2</v>
          </cell>
          <cell r="AB73">
            <v>6.8</v>
          </cell>
          <cell r="AC73">
            <v>-0.1</v>
          </cell>
          <cell r="AD73">
            <v>3.8</v>
          </cell>
          <cell r="AE73">
            <v>3.6</v>
          </cell>
          <cell r="AF73">
            <v>3.9</v>
          </cell>
          <cell r="AI73">
            <v>10494</v>
          </cell>
          <cell r="AJ73">
            <v>2160</v>
          </cell>
          <cell r="AK73">
            <v>307</v>
          </cell>
          <cell r="AL73">
            <v>2467</v>
          </cell>
          <cell r="AM73">
            <v>263</v>
          </cell>
          <cell r="AN73">
            <v>2730</v>
          </cell>
          <cell r="AP73">
            <v>768</v>
          </cell>
          <cell r="AQ73">
            <v>3946</v>
          </cell>
          <cell r="AR73">
            <v>2258</v>
          </cell>
          <cell r="AS73">
            <v>16698</v>
          </cell>
          <cell r="AT73">
            <v>1519</v>
          </cell>
          <cell r="AU73">
            <v>-236</v>
          </cell>
          <cell r="AV73">
            <v>17981</v>
          </cell>
          <cell r="AY73">
            <v>3</v>
          </cell>
          <cell r="AZ73">
            <v>-3.8</v>
          </cell>
          <cell r="BA73">
            <v>3.4</v>
          </cell>
          <cell r="BB73">
            <v>-3</v>
          </cell>
          <cell r="BC73">
            <v>2.8</v>
          </cell>
          <cell r="BD73">
            <v>-2.4</v>
          </cell>
          <cell r="BF73">
            <v>10.199999999999999</v>
          </cell>
          <cell r="BG73">
            <v>0.7</v>
          </cell>
          <cell r="BH73">
            <v>2.2000000000000002</v>
          </cell>
          <cell r="BI73">
            <v>2.2999999999999998</v>
          </cell>
          <cell r="BJ73">
            <v>0.4</v>
          </cell>
          <cell r="BK73">
            <v>2</v>
          </cell>
          <cell r="BO73">
            <v>1840</v>
          </cell>
          <cell r="CC73">
            <v>0</v>
          </cell>
          <cell r="CD73">
            <v>0</v>
          </cell>
        </row>
        <row r="74">
          <cell r="D74">
            <v>10760</v>
          </cell>
          <cell r="E74">
            <v>2451</v>
          </cell>
          <cell r="F74">
            <v>319</v>
          </cell>
          <cell r="G74">
            <v>2770</v>
          </cell>
          <cell r="H74">
            <v>256</v>
          </cell>
          <cell r="I74">
            <v>3026</v>
          </cell>
          <cell r="K74">
            <v>803</v>
          </cell>
          <cell r="L74">
            <v>4302</v>
          </cell>
          <cell r="M74">
            <v>2290</v>
          </cell>
          <cell r="N74">
            <v>17352</v>
          </cell>
          <cell r="O74">
            <v>1631</v>
          </cell>
          <cell r="Q74">
            <v>18736</v>
          </cell>
          <cell r="T74">
            <v>2.6</v>
          </cell>
          <cell r="U74">
            <v>5.5</v>
          </cell>
          <cell r="V74">
            <v>5.2</v>
          </cell>
          <cell r="W74">
            <v>5.4</v>
          </cell>
          <cell r="X74">
            <v>-2.5</v>
          </cell>
          <cell r="Y74">
            <v>4.7</v>
          </cell>
          <cell r="AA74">
            <v>6.1</v>
          </cell>
          <cell r="AB74">
            <v>5.0999999999999996</v>
          </cell>
          <cell r="AC74">
            <v>3.3</v>
          </cell>
          <cell r="AD74">
            <v>3.3</v>
          </cell>
          <cell r="AE74">
            <v>5</v>
          </cell>
          <cell r="AF74">
            <v>3.4</v>
          </cell>
          <cell r="AI74">
            <v>10676</v>
          </cell>
          <cell r="AJ74">
            <v>2627</v>
          </cell>
          <cell r="AK74">
            <v>325</v>
          </cell>
          <cell r="AL74">
            <v>2952</v>
          </cell>
          <cell r="AM74">
            <v>264</v>
          </cell>
          <cell r="AN74">
            <v>3216</v>
          </cell>
          <cell r="AP74">
            <v>801</v>
          </cell>
          <cell r="AQ74">
            <v>4489</v>
          </cell>
          <cell r="AR74">
            <v>2286</v>
          </cell>
          <cell r="AS74">
            <v>17451</v>
          </cell>
          <cell r="AT74">
            <v>1645</v>
          </cell>
          <cell r="AU74">
            <v>-279</v>
          </cell>
          <cell r="AV74">
            <v>18817</v>
          </cell>
          <cell r="AY74">
            <v>1.7</v>
          </cell>
          <cell r="AZ74">
            <v>21.6</v>
          </cell>
          <cell r="BA74">
            <v>5.8</v>
          </cell>
          <cell r="BB74">
            <v>19.7</v>
          </cell>
          <cell r="BC74">
            <v>0.4</v>
          </cell>
          <cell r="BD74">
            <v>17.8</v>
          </cell>
          <cell r="BF74">
            <v>4.3</v>
          </cell>
          <cell r="BG74">
            <v>13.8</v>
          </cell>
          <cell r="BH74">
            <v>1.2</v>
          </cell>
          <cell r="BI74">
            <v>4.5</v>
          </cell>
          <cell r="BJ74">
            <v>8.3000000000000007</v>
          </cell>
          <cell r="BK74">
            <v>4.5999999999999996</v>
          </cell>
          <cell r="BO74">
            <v>2527</v>
          </cell>
          <cell r="CC74">
            <v>0</v>
          </cell>
          <cell r="CD74">
            <v>0</v>
          </cell>
        </row>
        <row r="75">
          <cell r="D75">
            <v>11116</v>
          </cell>
          <cell r="E75">
            <v>2526</v>
          </cell>
          <cell r="F75">
            <v>335</v>
          </cell>
          <cell r="G75">
            <v>2860</v>
          </cell>
          <cell r="H75">
            <v>246</v>
          </cell>
          <cell r="I75">
            <v>3106</v>
          </cell>
          <cell r="K75">
            <v>854</v>
          </cell>
          <cell r="L75">
            <v>4457</v>
          </cell>
          <cell r="M75">
            <v>2374</v>
          </cell>
          <cell r="N75">
            <v>17948</v>
          </cell>
          <cell r="O75">
            <v>1770</v>
          </cell>
          <cell r="Q75">
            <v>19463</v>
          </cell>
          <cell r="T75">
            <v>3.3</v>
          </cell>
          <cell r="U75">
            <v>3.1</v>
          </cell>
          <cell r="V75">
            <v>4.8</v>
          </cell>
          <cell r="W75">
            <v>3.3</v>
          </cell>
          <cell r="X75">
            <v>-4.2</v>
          </cell>
          <cell r="Y75">
            <v>2.6</v>
          </cell>
          <cell r="AA75">
            <v>6.3</v>
          </cell>
          <cell r="AB75">
            <v>3.6</v>
          </cell>
          <cell r="AC75">
            <v>3.7</v>
          </cell>
          <cell r="AD75">
            <v>3.4</v>
          </cell>
          <cell r="AE75">
            <v>8.6</v>
          </cell>
          <cell r="AF75">
            <v>3.9</v>
          </cell>
          <cell r="AI75">
            <v>11119</v>
          </cell>
          <cell r="AJ75">
            <v>2464</v>
          </cell>
          <cell r="AK75">
            <v>318</v>
          </cell>
          <cell r="AL75">
            <v>2781</v>
          </cell>
          <cell r="AM75">
            <v>240</v>
          </cell>
          <cell r="AN75">
            <v>3021</v>
          </cell>
          <cell r="AP75">
            <v>848</v>
          </cell>
          <cell r="AQ75">
            <v>4367</v>
          </cell>
          <cell r="AR75">
            <v>2352</v>
          </cell>
          <cell r="AS75">
            <v>17838</v>
          </cell>
          <cell r="AT75">
            <v>1752</v>
          </cell>
          <cell r="AU75">
            <v>-196</v>
          </cell>
          <cell r="AV75">
            <v>19394</v>
          </cell>
          <cell r="AY75">
            <v>4.0999999999999996</v>
          </cell>
          <cell r="AZ75">
            <v>-6.2</v>
          </cell>
          <cell r="BA75">
            <v>-2.4</v>
          </cell>
          <cell r="BB75">
            <v>-5.8</v>
          </cell>
          <cell r="BC75">
            <v>-9.1</v>
          </cell>
          <cell r="BD75">
            <v>-6.1</v>
          </cell>
          <cell r="BF75">
            <v>5.8</v>
          </cell>
          <cell r="BG75">
            <v>-2.7</v>
          </cell>
          <cell r="BH75">
            <v>2.9</v>
          </cell>
          <cell r="BI75">
            <v>2.2000000000000002</v>
          </cell>
          <cell r="BJ75">
            <v>6.5</v>
          </cell>
          <cell r="BK75">
            <v>3.1</v>
          </cell>
          <cell r="BO75">
            <v>2467</v>
          </cell>
          <cell r="CC75">
            <v>0</v>
          </cell>
          <cell r="CD75">
            <v>-1</v>
          </cell>
        </row>
        <row r="76">
          <cell r="D76">
            <v>11554</v>
          </cell>
          <cell r="E76">
            <v>2600</v>
          </cell>
          <cell r="F76">
            <v>355</v>
          </cell>
          <cell r="G76">
            <v>2955</v>
          </cell>
          <cell r="H76">
            <v>242</v>
          </cell>
          <cell r="I76">
            <v>3197</v>
          </cell>
          <cell r="K76">
            <v>894</v>
          </cell>
          <cell r="L76">
            <v>4613</v>
          </cell>
          <cell r="M76">
            <v>2498</v>
          </cell>
          <cell r="N76">
            <v>18665</v>
          </cell>
          <cell r="O76">
            <v>1933</v>
          </cell>
          <cell r="Q76">
            <v>20335</v>
          </cell>
          <cell r="T76">
            <v>3.9</v>
          </cell>
          <cell r="U76">
            <v>2.9</v>
          </cell>
          <cell r="V76">
            <v>6.1</v>
          </cell>
          <cell r="W76">
            <v>3.3</v>
          </cell>
          <cell r="X76">
            <v>-1.4</v>
          </cell>
          <cell r="Y76">
            <v>2.9</v>
          </cell>
          <cell r="AA76">
            <v>4.7</v>
          </cell>
          <cell r="AB76">
            <v>3.5</v>
          </cell>
          <cell r="AC76">
            <v>5.2</v>
          </cell>
          <cell r="AD76">
            <v>4</v>
          </cell>
          <cell r="AE76">
            <v>9.1999999999999993</v>
          </cell>
          <cell r="AF76">
            <v>4.5</v>
          </cell>
          <cell r="AI76">
            <v>11598</v>
          </cell>
          <cell r="AJ76">
            <v>2603</v>
          </cell>
          <cell r="AK76">
            <v>372</v>
          </cell>
          <cell r="AL76">
            <v>2974</v>
          </cell>
          <cell r="AM76">
            <v>241</v>
          </cell>
          <cell r="AN76">
            <v>3215</v>
          </cell>
          <cell r="AP76">
            <v>897</v>
          </cell>
          <cell r="AQ76">
            <v>4634</v>
          </cell>
          <cell r="AR76">
            <v>2489</v>
          </cell>
          <cell r="AS76">
            <v>18721</v>
          </cell>
          <cell r="AT76">
            <v>1924</v>
          </cell>
          <cell r="AU76">
            <v>-325</v>
          </cell>
          <cell r="AV76">
            <v>20320</v>
          </cell>
          <cell r="AY76">
            <v>4.3</v>
          </cell>
          <cell r="AZ76">
            <v>5.7</v>
          </cell>
          <cell r="BA76">
            <v>17</v>
          </cell>
          <cell r="BB76">
            <v>7</v>
          </cell>
          <cell r="BC76">
            <v>0.4</v>
          </cell>
          <cell r="BD76">
            <v>6.4</v>
          </cell>
          <cell r="BF76">
            <v>5.8</v>
          </cell>
          <cell r="BG76">
            <v>6.1</v>
          </cell>
          <cell r="BH76">
            <v>5.9</v>
          </cell>
          <cell r="BI76">
            <v>5</v>
          </cell>
          <cell r="BJ76">
            <v>9.8000000000000007</v>
          </cell>
          <cell r="BK76">
            <v>4.8</v>
          </cell>
          <cell r="BO76">
            <v>3093</v>
          </cell>
          <cell r="CC76">
            <v>0</v>
          </cell>
          <cell r="CD76">
            <v>0</v>
          </cell>
        </row>
        <row r="77">
          <cell r="D77">
            <v>12026</v>
          </cell>
          <cell r="E77">
            <v>2734</v>
          </cell>
          <cell r="F77">
            <v>390</v>
          </cell>
          <cell r="G77">
            <v>3123</v>
          </cell>
          <cell r="H77">
            <v>263</v>
          </cell>
          <cell r="I77">
            <v>3386</v>
          </cell>
          <cell r="K77">
            <v>927</v>
          </cell>
          <cell r="L77">
            <v>4855</v>
          </cell>
          <cell r="M77">
            <v>2607</v>
          </cell>
          <cell r="N77">
            <v>19489</v>
          </cell>
          <cell r="O77">
            <v>2071</v>
          </cell>
          <cell r="Q77">
            <v>21265</v>
          </cell>
          <cell r="T77">
            <v>4.0999999999999996</v>
          </cell>
          <cell r="U77">
            <v>5.0999999999999996</v>
          </cell>
          <cell r="V77">
            <v>9.6999999999999993</v>
          </cell>
          <cell r="W77">
            <v>5.7</v>
          </cell>
          <cell r="X77">
            <v>8.4</v>
          </cell>
          <cell r="Y77">
            <v>5.9</v>
          </cell>
          <cell r="AA77">
            <v>3.7</v>
          </cell>
          <cell r="AB77">
            <v>5.3</v>
          </cell>
          <cell r="AC77">
            <v>4.4000000000000004</v>
          </cell>
          <cell r="AD77">
            <v>4.4000000000000004</v>
          </cell>
          <cell r="AE77">
            <v>7.2</v>
          </cell>
          <cell r="AF77">
            <v>4.5999999999999996</v>
          </cell>
          <cell r="AI77">
            <v>11967</v>
          </cell>
          <cell r="AJ77">
            <v>2651</v>
          </cell>
          <cell r="AK77">
            <v>381</v>
          </cell>
          <cell r="AL77">
            <v>3032</v>
          </cell>
          <cell r="AM77">
            <v>261</v>
          </cell>
          <cell r="AN77">
            <v>3293</v>
          </cell>
          <cell r="AP77">
            <v>949</v>
          </cell>
          <cell r="AQ77">
            <v>4784</v>
          </cell>
          <cell r="AR77">
            <v>2660</v>
          </cell>
          <cell r="AS77">
            <v>19411</v>
          </cell>
          <cell r="AT77">
            <v>2114</v>
          </cell>
          <cell r="AU77">
            <v>-236</v>
          </cell>
          <cell r="AV77">
            <v>21289</v>
          </cell>
          <cell r="AY77">
            <v>3.2</v>
          </cell>
          <cell r="AZ77">
            <v>1.8</v>
          </cell>
          <cell r="BA77">
            <v>2.5</v>
          </cell>
          <cell r="BB77">
            <v>1.9</v>
          </cell>
          <cell r="BC77">
            <v>8.3000000000000007</v>
          </cell>
          <cell r="BD77">
            <v>2.4</v>
          </cell>
          <cell r="BF77">
            <v>5.9</v>
          </cell>
          <cell r="BG77">
            <v>3.2</v>
          </cell>
          <cell r="BH77">
            <v>6.8</v>
          </cell>
          <cell r="BI77">
            <v>3.7</v>
          </cell>
          <cell r="BJ77">
            <v>9.9</v>
          </cell>
          <cell r="BK77">
            <v>4.8</v>
          </cell>
          <cell r="BO77">
            <v>2249</v>
          </cell>
          <cell r="CC77">
            <v>0</v>
          </cell>
          <cell r="CD77">
            <v>0</v>
          </cell>
        </row>
        <row r="78">
          <cell r="D78">
            <v>12468</v>
          </cell>
          <cell r="E78">
            <v>2942</v>
          </cell>
          <cell r="F78">
            <v>424</v>
          </cell>
          <cell r="G78">
            <v>3366</v>
          </cell>
          <cell r="H78">
            <v>309</v>
          </cell>
          <cell r="I78">
            <v>3674</v>
          </cell>
          <cell r="K78">
            <v>963</v>
          </cell>
          <cell r="L78">
            <v>5196</v>
          </cell>
          <cell r="M78">
            <v>2695</v>
          </cell>
          <cell r="N78">
            <v>20359</v>
          </cell>
          <cell r="O78">
            <v>2150</v>
          </cell>
          <cell r="Q78">
            <v>22193</v>
          </cell>
          <cell r="T78">
            <v>3.7</v>
          </cell>
          <cell r="U78">
            <v>7.6</v>
          </cell>
          <cell r="V78">
            <v>8.6999999999999993</v>
          </cell>
          <cell r="W78">
            <v>7.8</v>
          </cell>
          <cell r="X78">
            <v>17.5</v>
          </cell>
          <cell r="Y78">
            <v>8.5</v>
          </cell>
          <cell r="AA78">
            <v>3.8</v>
          </cell>
          <cell r="AB78">
            <v>7</v>
          </cell>
          <cell r="AC78">
            <v>3.4</v>
          </cell>
          <cell r="AD78">
            <v>4.5</v>
          </cell>
          <cell r="AE78">
            <v>3.8</v>
          </cell>
          <cell r="AF78">
            <v>4.4000000000000004</v>
          </cell>
          <cell r="AI78">
            <v>12506</v>
          </cell>
          <cell r="AJ78">
            <v>3022</v>
          </cell>
          <cell r="AK78">
            <v>410</v>
          </cell>
          <cell r="AL78">
            <v>3433</v>
          </cell>
          <cell r="AM78">
            <v>299</v>
          </cell>
          <cell r="AN78">
            <v>3732</v>
          </cell>
          <cell r="AP78">
            <v>929</v>
          </cell>
          <cell r="AQ78">
            <v>5221</v>
          </cell>
          <cell r="AR78">
            <v>2681</v>
          </cell>
          <cell r="AS78">
            <v>20408</v>
          </cell>
          <cell r="AT78">
            <v>2132</v>
          </cell>
          <cell r="AU78">
            <v>-333</v>
          </cell>
          <cell r="AV78">
            <v>22207</v>
          </cell>
          <cell r="AY78">
            <v>4.5</v>
          </cell>
          <cell r="AZ78">
            <v>14</v>
          </cell>
          <cell r="BA78">
            <v>7.7</v>
          </cell>
          <cell r="BB78">
            <v>13.2</v>
          </cell>
          <cell r="BC78">
            <v>14.6</v>
          </cell>
          <cell r="BD78">
            <v>13.3</v>
          </cell>
          <cell r="BF78">
            <v>-2.1</v>
          </cell>
          <cell r="BG78">
            <v>9.1</v>
          </cell>
          <cell r="BH78">
            <v>0.8</v>
          </cell>
          <cell r="BI78">
            <v>5.0999999999999996</v>
          </cell>
          <cell r="BJ78">
            <v>0.9</v>
          </cell>
          <cell r="BK78">
            <v>4.3</v>
          </cell>
          <cell r="BO78">
            <v>2930</v>
          </cell>
          <cell r="CC78">
            <v>0</v>
          </cell>
          <cell r="CD78">
            <v>0</v>
          </cell>
        </row>
        <row r="79">
          <cell r="D79">
            <v>12851</v>
          </cell>
          <cell r="E79">
            <v>3078</v>
          </cell>
          <cell r="F79">
            <v>448</v>
          </cell>
          <cell r="G79">
            <v>3526</v>
          </cell>
          <cell r="H79">
            <v>364</v>
          </cell>
          <cell r="I79">
            <v>3890</v>
          </cell>
          <cell r="K79">
            <v>1013</v>
          </cell>
          <cell r="L79">
            <v>5477</v>
          </cell>
          <cell r="M79">
            <v>2791</v>
          </cell>
          <cell r="N79">
            <v>21120</v>
          </cell>
          <cell r="O79">
            <v>2180</v>
          </cell>
          <cell r="Q79">
            <v>22989</v>
          </cell>
          <cell r="T79">
            <v>3.1</v>
          </cell>
          <cell r="U79">
            <v>4.5999999999999996</v>
          </cell>
          <cell r="V79">
            <v>5.7</v>
          </cell>
          <cell r="W79">
            <v>4.8</v>
          </cell>
          <cell r="X79">
            <v>17.899999999999999</v>
          </cell>
          <cell r="Y79">
            <v>5.9</v>
          </cell>
          <cell r="AA79">
            <v>5.2</v>
          </cell>
          <cell r="AB79">
            <v>5.4</v>
          </cell>
          <cell r="AC79">
            <v>3.6</v>
          </cell>
          <cell r="AD79">
            <v>3.7</v>
          </cell>
          <cell r="AE79">
            <v>1.4</v>
          </cell>
          <cell r="AF79">
            <v>3.6</v>
          </cell>
          <cell r="AI79">
            <v>12885</v>
          </cell>
          <cell r="AJ79">
            <v>3084</v>
          </cell>
          <cell r="AK79">
            <v>484</v>
          </cell>
          <cell r="AL79">
            <v>3568</v>
          </cell>
          <cell r="AM79">
            <v>374</v>
          </cell>
          <cell r="AN79">
            <v>3942</v>
          </cell>
          <cell r="AP79">
            <v>1025</v>
          </cell>
          <cell r="AQ79">
            <v>5540</v>
          </cell>
          <cell r="AR79">
            <v>2729</v>
          </cell>
          <cell r="AS79">
            <v>21155</v>
          </cell>
          <cell r="AT79">
            <v>2199</v>
          </cell>
          <cell r="AU79">
            <v>-356</v>
          </cell>
          <cell r="AV79">
            <v>22997</v>
          </cell>
          <cell r="AY79">
            <v>3</v>
          </cell>
          <cell r="AZ79">
            <v>2</v>
          </cell>
          <cell r="BA79">
            <v>18</v>
          </cell>
          <cell r="BB79">
            <v>4</v>
          </cell>
          <cell r="BC79">
            <v>25.1</v>
          </cell>
          <cell r="BD79">
            <v>5.6</v>
          </cell>
          <cell r="BF79">
            <v>10.3</v>
          </cell>
          <cell r="BG79">
            <v>6.1</v>
          </cell>
          <cell r="BH79">
            <v>1.8</v>
          </cell>
          <cell r="BI79">
            <v>3.7</v>
          </cell>
          <cell r="BJ79">
            <v>3.1</v>
          </cell>
          <cell r="BK79">
            <v>3.6</v>
          </cell>
          <cell r="BO79">
            <v>3076</v>
          </cell>
          <cell r="CC79">
            <v>0</v>
          </cell>
          <cell r="CD79">
            <v>0</v>
          </cell>
        </row>
        <row r="80">
          <cell r="D80">
            <v>13202</v>
          </cell>
          <cell r="E80">
            <v>3125</v>
          </cell>
          <cell r="F80">
            <v>456</v>
          </cell>
          <cell r="G80">
            <v>3582</v>
          </cell>
          <cell r="H80">
            <v>410</v>
          </cell>
          <cell r="I80">
            <v>3991</v>
          </cell>
          <cell r="K80">
            <v>1074</v>
          </cell>
          <cell r="L80">
            <v>5656</v>
          </cell>
          <cell r="M80">
            <v>2893</v>
          </cell>
          <cell r="N80">
            <v>21751</v>
          </cell>
          <cell r="O80">
            <v>2213</v>
          </cell>
          <cell r="Q80">
            <v>23703</v>
          </cell>
          <cell r="T80">
            <v>2.7</v>
          </cell>
          <cell r="U80">
            <v>1.5</v>
          </cell>
          <cell r="V80">
            <v>1.9</v>
          </cell>
          <cell r="W80">
            <v>1.6</v>
          </cell>
          <cell r="X80">
            <v>12.6</v>
          </cell>
          <cell r="Y80">
            <v>2.6</v>
          </cell>
          <cell r="AA80">
            <v>6</v>
          </cell>
          <cell r="AB80">
            <v>3.3</v>
          </cell>
          <cell r="AC80">
            <v>3.6</v>
          </cell>
          <cell r="AD80">
            <v>3</v>
          </cell>
          <cell r="AE80">
            <v>1.5</v>
          </cell>
          <cell r="AF80">
            <v>3.1</v>
          </cell>
          <cell r="AI80">
            <v>13165</v>
          </cell>
          <cell r="AJ80">
            <v>3130</v>
          </cell>
          <cell r="AK80">
            <v>427</v>
          </cell>
          <cell r="AL80">
            <v>3558</v>
          </cell>
          <cell r="AM80">
            <v>412</v>
          </cell>
          <cell r="AN80">
            <v>3970</v>
          </cell>
          <cell r="AP80">
            <v>1080</v>
          </cell>
          <cell r="AQ80">
            <v>5640</v>
          </cell>
          <cell r="AR80">
            <v>2946</v>
          </cell>
          <cell r="AS80">
            <v>21751</v>
          </cell>
          <cell r="AT80">
            <v>2173</v>
          </cell>
          <cell r="AU80">
            <v>-193</v>
          </cell>
          <cell r="AV80">
            <v>23731</v>
          </cell>
          <cell r="AY80">
            <v>2.2000000000000002</v>
          </cell>
          <cell r="AZ80">
            <v>1.5</v>
          </cell>
          <cell r="BA80">
            <v>-11.7</v>
          </cell>
          <cell r="BB80">
            <v>-0.3</v>
          </cell>
          <cell r="BC80">
            <v>10.199999999999999</v>
          </cell>
          <cell r="BD80">
            <v>0.7</v>
          </cell>
          <cell r="BF80">
            <v>5.4</v>
          </cell>
          <cell r="BG80">
            <v>1.8</v>
          </cell>
          <cell r="BH80">
            <v>7.9</v>
          </cell>
          <cell r="BI80">
            <v>2.8</v>
          </cell>
          <cell r="BJ80">
            <v>-1.2</v>
          </cell>
          <cell r="BK80">
            <v>3.2</v>
          </cell>
          <cell r="BO80">
            <v>3716</v>
          </cell>
          <cell r="CC80">
            <v>0</v>
          </cell>
          <cell r="CD80">
            <v>0</v>
          </cell>
        </row>
        <row r="81">
          <cell r="D81">
            <v>13527</v>
          </cell>
          <cell r="E81">
            <v>3131</v>
          </cell>
          <cell r="F81">
            <v>460</v>
          </cell>
          <cell r="G81">
            <v>3591</v>
          </cell>
          <cell r="H81">
            <v>432</v>
          </cell>
          <cell r="I81">
            <v>4023</v>
          </cell>
          <cell r="K81">
            <v>1133</v>
          </cell>
          <cell r="L81">
            <v>5764</v>
          </cell>
          <cell r="M81">
            <v>2966</v>
          </cell>
          <cell r="N81">
            <v>22257</v>
          </cell>
          <cell r="O81">
            <v>2272</v>
          </cell>
          <cell r="Q81">
            <v>24372</v>
          </cell>
          <cell r="T81">
            <v>2.5</v>
          </cell>
          <cell r="U81">
            <v>0.2</v>
          </cell>
          <cell r="V81">
            <v>0.8</v>
          </cell>
          <cell r="W81">
            <v>0.3</v>
          </cell>
          <cell r="X81">
            <v>5.5</v>
          </cell>
          <cell r="Y81">
            <v>0.8</v>
          </cell>
          <cell r="AA81">
            <v>5.5</v>
          </cell>
          <cell r="AB81">
            <v>1.9</v>
          </cell>
          <cell r="AC81">
            <v>2.5</v>
          </cell>
          <cell r="AD81">
            <v>2.2999999999999998</v>
          </cell>
          <cell r="AE81">
            <v>2.7</v>
          </cell>
          <cell r="AF81">
            <v>2.8</v>
          </cell>
          <cell r="AI81">
            <v>13490</v>
          </cell>
          <cell r="AJ81">
            <v>3091</v>
          </cell>
          <cell r="AK81">
            <v>475</v>
          </cell>
          <cell r="AL81">
            <v>3567</v>
          </cell>
          <cell r="AM81">
            <v>433</v>
          </cell>
          <cell r="AN81">
            <v>4000</v>
          </cell>
          <cell r="AP81">
            <v>1131</v>
          </cell>
          <cell r="AQ81">
            <v>5739</v>
          </cell>
          <cell r="AR81">
            <v>2989</v>
          </cell>
          <cell r="AS81">
            <v>22218</v>
          </cell>
          <cell r="AT81">
            <v>2283</v>
          </cell>
          <cell r="AU81">
            <v>-245</v>
          </cell>
          <cell r="AV81">
            <v>24256</v>
          </cell>
          <cell r="AY81">
            <v>2.5</v>
          </cell>
          <cell r="AZ81">
            <v>-1.2</v>
          </cell>
          <cell r="BA81">
            <v>11.2</v>
          </cell>
          <cell r="BB81">
            <v>0.3</v>
          </cell>
          <cell r="BC81">
            <v>5.0999999999999996</v>
          </cell>
          <cell r="BD81">
            <v>0.8</v>
          </cell>
          <cell r="BF81">
            <v>4.7</v>
          </cell>
          <cell r="BG81">
            <v>1.8</v>
          </cell>
          <cell r="BH81">
            <v>1.5</v>
          </cell>
          <cell r="BI81">
            <v>2.1</v>
          </cell>
          <cell r="BJ81">
            <v>5</v>
          </cell>
          <cell r="BK81">
            <v>2.2000000000000002</v>
          </cell>
          <cell r="BO81">
            <v>2621</v>
          </cell>
          <cell r="CC81">
            <v>0</v>
          </cell>
          <cell r="CD81">
            <v>0</v>
          </cell>
        </row>
        <row r="82">
          <cell r="D82">
            <v>13839</v>
          </cell>
          <cell r="E82">
            <v>3141</v>
          </cell>
          <cell r="F82">
            <v>472</v>
          </cell>
          <cell r="G82">
            <v>3613</v>
          </cell>
          <cell r="H82">
            <v>435</v>
          </cell>
          <cell r="I82">
            <v>4048</v>
          </cell>
          <cell r="K82">
            <v>1185</v>
          </cell>
          <cell r="L82">
            <v>5861</v>
          </cell>
          <cell r="M82">
            <v>2977</v>
          </cell>
          <cell r="N82">
            <v>22677</v>
          </cell>
          <cell r="O82">
            <v>2315</v>
          </cell>
          <cell r="Q82">
            <v>24929</v>
          </cell>
          <cell r="T82">
            <v>2.2999999999999998</v>
          </cell>
          <cell r="U82">
            <v>0.3</v>
          </cell>
          <cell r="V82">
            <v>2.8</v>
          </cell>
          <cell r="W82">
            <v>0.6</v>
          </cell>
          <cell r="X82">
            <v>0.7</v>
          </cell>
          <cell r="Y82">
            <v>0.6</v>
          </cell>
          <cell r="AA82">
            <v>4.5999999999999996</v>
          </cell>
          <cell r="AB82">
            <v>1.7</v>
          </cell>
          <cell r="AC82">
            <v>0.4</v>
          </cell>
          <cell r="AD82">
            <v>1.9</v>
          </cell>
          <cell r="AE82">
            <v>1.9</v>
          </cell>
          <cell r="AF82">
            <v>2.2999999999999998</v>
          </cell>
          <cell r="AI82">
            <v>13940</v>
          </cell>
          <cell r="AJ82">
            <v>3166</v>
          </cell>
          <cell r="AK82">
            <v>450</v>
          </cell>
          <cell r="AL82">
            <v>3616</v>
          </cell>
          <cell r="AM82">
            <v>437</v>
          </cell>
          <cell r="AN82">
            <v>4053</v>
          </cell>
          <cell r="AP82">
            <v>1184</v>
          </cell>
          <cell r="AQ82">
            <v>5864</v>
          </cell>
          <cell r="AR82">
            <v>2944</v>
          </cell>
          <cell r="AS82">
            <v>22748</v>
          </cell>
          <cell r="AT82">
            <v>2329</v>
          </cell>
          <cell r="AU82">
            <v>0</v>
          </cell>
          <cell r="AV82">
            <v>25077</v>
          </cell>
          <cell r="AY82">
            <v>3.3</v>
          </cell>
          <cell r="AZ82">
            <v>2.4</v>
          </cell>
          <cell r="BA82">
            <v>-5.2</v>
          </cell>
          <cell r="BB82">
            <v>1.4</v>
          </cell>
          <cell r="BC82">
            <v>0.9</v>
          </cell>
          <cell r="BD82">
            <v>1.3</v>
          </cell>
          <cell r="BF82">
            <v>4.7</v>
          </cell>
          <cell r="BG82">
            <v>2.2000000000000002</v>
          </cell>
          <cell r="BH82">
            <v>-1.5</v>
          </cell>
          <cell r="BI82">
            <v>2.4</v>
          </cell>
          <cell r="BJ82">
            <v>2</v>
          </cell>
          <cell r="BK82">
            <v>3.4</v>
          </cell>
          <cell r="BO82">
            <v>3089</v>
          </cell>
          <cell r="CC82">
            <v>0</v>
          </cell>
          <cell r="CD82">
            <v>0</v>
          </cell>
        </row>
        <row r="83">
          <cell r="D83">
            <v>14161</v>
          </cell>
          <cell r="E83">
            <v>3163</v>
          </cell>
          <cell r="F83">
            <v>485</v>
          </cell>
          <cell r="G83">
            <v>3648</v>
          </cell>
          <cell r="H83">
            <v>433</v>
          </cell>
          <cell r="I83">
            <v>4081</v>
          </cell>
          <cell r="K83">
            <v>1247</v>
          </cell>
          <cell r="L83">
            <v>5976</v>
          </cell>
          <cell r="M83">
            <v>2979</v>
          </cell>
          <cell r="N83">
            <v>23116</v>
          </cell>
          <cell r="O83">
            <v>2314</v>
          </cell>
          <cell r="Q83">
            <v>25388</v>
          </cell>
          <cell r="T83">
            <v>2.2999999999999998</v>
          </cell>
          <cell r="U83">
            <v>0.7</v>
          </cell>
          <cell r="V83">
            <v>2.7</v>
          </cell>
          <cell r="W83">
            <v>1</v>
          </cell>
          <cell r="X83">
            <v>-0.6</v>
          </cell>
          <cell r="Y83">
            <v>0.8</v>
          </cell>
          <cell r="AA83">
            <v>5.3</v>
          </cell>
          <cell r="AB83">
            <v>2</v>
          </cell>
          <cell r="AC83">
            <v>0.1</v>
          </cell>
          <cell r="AD83">
            <v>1.9</v>
          </cell>
          <cell r="AE83">
            <v>0</v>
          </cell>
          <cell r="AF83">
            <v>1.8</v>
          </cell>
          <cell r="AI83">
            <v>14080</v>
          </cell>
          <cell r="AJ83">
            <v>3196</v>
          </cell>
          <cell r="AK83">
            <v>512</v>
          </cell>
          <cell r="AL83">
            <v>3708</v>
          </cell>
          <cell r="AM83">
            <v>427</v>
          </cell>
          <cell r="AN83">
            <v>4135</v>
          </cell>
          <cell r="AP83">
            <v>1244</v>
          </cell>
          <cell r="AQ83">
            <v>6028</v>
          </cell>
          <cell r="AR83">
            <v>2992</v>
          </cell>
          <cell r="AS83">
            <v>23100</v>
          </cell>
          <cell r="AT83">
            <v>2342</v>
          </cell>
          <cell r="AU83">
            <v>-23</v>
          </cell>
          <cell r="AV83">
            <v>25418</v>
          </cell>
          <cell r="AY83">
            <v>1</v>
          </cell>
          <cell r="AZ83">
            <v>1</v>
          </cell>
          <cell r="BA83">
            <v>13.8</v>
          </cell>
          <cell r="BB83">
            <v>2.6</v>
          </cell>
          <cell r="BC83">
            <v>-2.2999999999999998</v>
          </cell>
          <cell r="BD83">
            <v>2</v>
          </cell>
          <cell r="BF83">
            <v>5</v>
          </cell>
          <cell r="BG83">
            <v>2.8</v>
          </cell>
          <cell r="BH83">
            <v>1.6</v>
          </cell>
          <cell r="BI83">
            <v>1.5</v>
          </cell>
          <cell r="BJ83">
            <v>0.6</v>
          </cell>
          <cell r="BK83">
            <v>1.4</v>
          </cell>
          <cell r="BO83">
            <v>3174</v>
          </cell>
          <cell r="CC83">
            <v>0</v>
          </cell>
          <cell r="CD83">
            <v>0</v>
          </cell>
        </row>
        <row r="84">
          <cell r="D84">
            <v>14487</v>
          </cell>
          <cell r="E84">
            <v>3230</v>
          </cell>
          <cell r="F84">
            <v>494</v>
          </cell>
          <cell r="G84">
            <v>3725</v>
          </cell>
          <cell r="H84">
            <v>430</v>
          </cell>
          <cell r="I84">
            <v>4155</v>
          </cell>
          <cell r="K84">
            <v>1314</v>
          </cell>
          <cell r="L84">
            <v>6137</v>
          </cell>
          <cell r="M84">
            <v>2983</v>
          </cell>
          <cell r="N84">
            <v>23607</v>
          </cell>
          <cell r="O84">
            <v>2303</v>
          </cell>
          <cell r="Q84">
            <v>25865</v>
          </cell>
          <cell r="T84">
            <v>2.2999999999999998</v>
          </cell>
          <cell r="U84">
            <v>2.1</v>
          </cell>
          <cell r="V84">
            <v>2</v>
          </cell>
          <cell r="W84">
            <v>2.1</v>
          </cell>
          <cell r="X84">
            <v>-0.5</v>
          </cell>
          <cell r="Y84">
            <v>1.8</v>
          </cell>
          <cell r="AA84">
            <v>5.4</v>
          </cell>
          <cell r="AB84">
            <v>2.7</v>
          </cell>
          <cell r="AC84">
            <v>0.1</v>
          </cell>
          <cell r="AD84">
            <v>2.1</v>
          </cell>
          <cell r="AE84">
            <v>-0.4</v>
          </cell>
          <cell r="AF84">
            <v>1.9</v>
          </cell>
          <cell r="AI84">
            <v>14455</v>
          </cell>
          <cell r="AJ84">
            <v>3149</v>
          </cell>
          <cell r="AK84">
            <v>489</v>
          </cell>
          <cell r="AL84">
            <v>3638</v>
          </cell>
          <cell r="AM84">
            <v>431</v>
          </cell>
          <cell r="AN84">
            <v>4069</v>
          </cell>
          <cell r="AP84">
            <v>1314</v>
          </cell>
          <cell r="AQ84">
            <v>6051</v>
          </cell>
          <cell r="AR84">
            <v>2986</v>
          </cell>
          <cell r="AS84">
            <v>23492</v>
          </cell>
          <cell r="AT84">
            <v>2269</v>
          </cell>
          <cell r="AU84">
            <v>-54</v>
          </cell>
          <cell r="AV84">
            <v>25707</v>
          </cell>
          <cell r="AY84">
            <v>2.7</v>
          </cell>
          <cell r="AZ84">
            <v>-1.5</v>
          </cell>
          <cell r="BA84">
            <v>-4.5999999999999996</v>
          </cell>
          <cell r="BB84">
            <v>-1.9</v>
          </cell>
          <cell r="BC84">
            <v>0.9</v>
          </cell>
          <cell r="BD84">
            <v>-1.6</v>
          </cell>
          <cell r="BF84">
            <v>5.7</v>
          </cell>
          <cell r="BG84">
            <v>0.4</v>
          </cell>
          <cell r="BH84">
            <v>-0.2</v>
          </cell>
          <cell r="BI84">
            <v>1.7</v>
          </cell>
          <cell r="BJ84">
            <v>-3.1</v>
          </cell>
          <cell r="BK84">
            <v>1.1000000000000001</v>
          </cell>
          <cell r="BO84">
            <v>3727</v>
          </cell>
          <cell r="CC84">
            <v>0</v>
          </cell>
          <cell r="CD84">
            <v>0</v>
          </cell>
        </row>
        <row r="85">
          <cell r="D85">
            <v>14808</v>
          </cell>
          <cell r="E85">
            <v>3352</v>
          </cell>
          <cell r="F85">
            <v>521</v>
          </cell>
          <cell r="G85">
            <v>3874</v>
          </cell>
          <cell r="H85">
            <v>430</v>
          </cell>
          <cell r="I85">
            <v>4304</v>
          </cell>
          <cell r="K85">
            <v>1376</v>
          </cell>
          <cell r="L85">
            <v>6364</v>
          </cell>
          <cell r="M85">
            <v>3066</v>
          </cell>
          <cell r="N85">
            <v>24239</v>
          </cell>
          <cell r="O85">
            <v>2343</v>
          </cell>
          <cell r="Q85">
            <v>26512</v>
          </cell>
          <cell r="T85">
            <v>2.2000000000000002</v>
          </cell>
          <cell r="U85">
            <v>3.8</v>
          </cell>
          <cell r="V85">
            <v>5.4</v>
          </cell>
          <cell r="W85">
            <v>4</v>
          </cell>
          <cell r="X85">
            <v>0</v>
          </cell>
          <cell r="Y85">
            <v>3.6</v>
          </cell>
          <cell r="AA85">
            <v>4.7</v>
          </cell>
          <cell r="AB85">
            <v>3.7</v>
          </cell>
          <cell r="AC85">
            <v>2.8</v>
          </cell>
          <cell r="AD85">
            <v>2.7</v>
          </cell>
          <cell r="AE85">
            <v>1.7</v>
          </cell>
          <cell r="AF85">
            <v>2.5</v>
          </cell>
          <cell r="AI85">
            <v>14904</v>
          </cell>
          <cell r="AJ85">
            <v>3398</v>
          </cell>
          <cell r="AK85">
            <v>494</v>
          </cell>
          <cell r="AL85">
            <v>3892</v>
          </cell>
          <cell r="AM85">
            <v>431</v>
          </cell>
          <cell r="AN85">
            <v>4323</v>
          </cell>
          <cell r="AP85">
            <v>1386</v>
          </cell>
          <cell r="AQ85">
            <v>6394</v>
          </cell>
          <cell r="AR85">
            <v>3105</v>
          </cell>
          <cell r="AS85">
            <v>24404</v>
          </cell>
          <cell r="AT85">
            <v>2319</v>
          </cell>
          <cell r="AU85">
            <v>-166</v>
          </cell>
          <cell r="AV85">
            <v>26557</v>
          </cell>
          <cell r="AY85">
            <v>3.1</v>
          </cell>
          <cell r="AZ85">
            <v>7.9</v>
          </cell>
          <cell r="BA85">
            <v>1.1000000000000001</v>
          </cell>
          <cell r="BB85">
            <v>7</v>
          </cell>
          <cell r="BC85">
            <v>0</v>
          </cell>
          <cell r="BD85">
            <v>6.3</v>
          </cell>
          <cell r="BF85">
            <v>5.5</v>
          </cell>
          <cell r="BG85">
            <v>5.7</v>
          </cell>
          <cell r="BH85">
            <v>4</v>
          </cell>
          <cell r="BI85">
            <v>3.9</v>
          </cell>
          <cell r="BJ85">
            <v>2.2000000000000002</v>
          </cell>
          <cell r="BK85">
            <v>3.3</v>
          </cell>
          <cell r="BO85">
            <v>2895</v>
          </cell>
          <cell r="CC85">
            <v>0</v>
          </cell>
          <cell r="CD85">
            <v>0</v>
          </cell>
        </row>
        <row r="86">
          <cell r="D86">
            <v>15042</v>
          </cell>
          <cell r="E86">
            <v>3528</v>
          </cell>
          <cell r="F86">
            <v>559</v>
          </cell>
          <cell r="G86">
            <v>4087</v>
          </cell>
          <cell r="H86">
            <v>430</v>
          </cell>
          <cell r="I86">
            <v>4517</v>
          </cell>
          <cell r="K86">
            <v>1428</v>
          </cell>
          <cell r="L86">
            <v>6644</v>
          </cell>
          <cell r="M86">
            <v>3290</v>
          </cell>
          <cell r="N86">
            <v>24976</v>
          </cell>
          <cell r="O86">
            <v>2447</v>
          </cell>
          <cell r="Q86">
            <v>27314</v>
          </cell>
          <cell r="T86">
            <v>1.6</v>
          </cell>
          <cell r="U86">
            <v>5.2</v>
          </cell>
          <cell r="V86">
            <v>7.3</v>
          </cell>
          <cell r="W86">
            <v>5.5</v>
          </cell>
          <cell r="X86">
            <v>0</v>
          </cell>
          <cell r="Y86">
            <v>5</v>
          </cell>
          <cell r="AA86">
            <v>3.8</v>
          </cell>
          <cell r="AB86">
            <v>4.4000000000000004</v>
          </cell>
          <cell r="AC86">
            <v>7.3</v>
          </cell>
          <cell r="AD86">
            <v>3</v>
          </cell>
          <cell r="AE86">
            <v>4.4000000000000004</v>
          </cell>
          <cell r="AF86">
            <v>3</v>
          </cell>
          <cell r="AI86">
            <v>15020</v>
          </cell>
          <cell r="AJ86">
            <v>3527</v>
          </cell>
          <cell r="AK86">
            <v>583</v>
          </cell>
          <cell r="AL86">
            <v>4111</v>
          </cell>
          <cell r="AM86">
            <v>429</v>
          </cell>
          <cell r="AN86">
            <v>4539</v>
          </cell>
          <cell r="AP86">
            <v>1424</v>
          </cell>
          <cell r="AQ86">
            <v>6664</v>
          </cell>
          <cell r="AR86">
            <v>3107</v>
          </cell>
          <cell r="AS86">
            <v>24790</v>
          </cell>
          <cell r="AT86">
            <v>2482</v>
          </cell>
          <cell r="AU86">
            <v>62</v>
          </cell>
          <cell r="AV86">
            <v>27334</v>
          </cell>
          <cell r="AY86">
            <v>0.8</v>
          </cell>
          <cell r="AZ86">
            <v>3.8</v>
          </cell>
          <cell r="BA86">
            <v>18</v>
          </cell>
          <cell r="BB86">
            <v>5.6</v>
          </cell>
          <cell r="BC86">
            <v>-0.5</v>
          </cell>
          <cell r="BD86">
            <v>5</v>
          </cell>
          <cell r="BF86">
            <v>2.7</v>
          </cell>
          <cell r="BG86">
            <v>4.2</v>
          </cell>
          <cell r="BH86">
            <v>0</v>
          </cell>
          <cell r="BI86">
            <v>1.6</v>
          </cell>
          <cell r="BJ86">
            <v>7</v>
          </cell>
          <cell r="BK86">
            <v>2.9</v>
          </cell>
          <cell r="BO86">
            <v>3443</v>
          </cell>
          <cell r="CC86">
            <v>0</v>
          </cell>
          <cell r="CD86">
            <v>0</v>
          </cell>
        </row>
        <row r="87">
          <cell r="D87">
            <v>15264</v>
          </cell>
          <cell r="E87">
            <v>3730</v>
          </cell>
          <cell r="F87">
            <v>603</v>
          </cell>
          <cell r="G87">
            <v>4333</v>
          </cell>
          <cell r="H87">
            <v>428</v>
          </cell>
          <cell r="I87">
            <v>4761</v>
          </cell>
          <cell r="K87">
            <v>1479</v>
          </cell>
          <cell r="L87">
            <v>6950</v>
          </cell>
          <cell r="M87">
            <v>3582</v>
          </cell>
          <cell r="N87">
            <v>25795</v>
          </cell>
          <cell r="O87">
            <v>2588</v>
          </cell>
          <cell r="Q87">
            <v>28238</v>
          </cell>
          <cell r="T87">
            <v>1.5</v>
          </cell>
          <cell r="U87">
            <v>5.7</v>
          </cell>
          <cell r="V87">
            <v>7.9</v>
          </cell>
          <cell r="W87">
            <v>6</v>
          </cell>
          <cell r="X87">
            <v>-0.5</v>
          </cell>
          <cell r="Y87">
            <v>5.4</v>
          </cell>
          <cell r="AA87">
            <v>3.5</v>
          </cell>
          <cell r="AB87">
            <v>4.5999999999999996</v>
          </cell>
          <cell r="AC87">
            <v>8.9</v>
          </cell>
          <cell r="AD87">
            <v>3.3</v>
          </cell>
          <cell r="AE87">
            <v>5.8</v>
          </cell>
          <cell r="AF87">
            <v>3.4</v>
          </cell>
          <cell r="AI87">
            <v>15286</v>
          </cell>
          <cell r="AJ87">
            <v>3703</v>
          </cell>
          <cell r="AK87">
            <v>605</v>
          </cell>
          <cell r="AL87">
            <v>4307</v>
          </cell>
          <cell r="AM87">
            <v>428</v>
          </cell>
          <cell r="AN87">
            <v>4735</v>
          </cell>
          <cell r="AP87">
            <v>1478</v>
          </cell>
          <cell r="AQ87">
            <v>6922</v>
          </cell>
          <cell r="AR87">
            <v>3748</v>
          </cell>
          <cell r="AS87">
            <v>25956</v>
          </cell>
          <cell r="AT87">
            <v>2561</v>
          </cell>
          <cell r="AU87">
            <v>-245</v>
          </cell>
          <cell r="AV87">
            <v>28271</v>
          </cell>
          <cell r="AY87">
            <v>1.8</v>
          </cell>
          <cell r="AZ87">
            <v>5</v>
          </cell>
          <cell r="BA87">
            <v>3.7</v>
          </cell>
          <cell r="BB87">
            <v>4.8</v>
          </cell>
          <cell r="BC87">
            <v>-0.3</v>
          </cell>
          <cell r="BD87">
            <v>4.3</v>
          </cell>
          <cell r="BF87">
            <v>3.8</v>
          </cell>
          <cell r="BG87">
            <v>3.9</v>
          </cell>
          <cell r="BH87">
            <v>20.6</v>
          </cell>
          <cell r="BI87">
            <v>4.7</v>
          </cell>
          <cell r="BJ87">
            <v>3.2</v>
          </cell>
          <cell r="BK87">
            <v>3.4</v>
          </cell>
          <cell r="BO87">
            <v>3680</v>
          </cell>
          <cell r="CC87">
            <v>0</v>
          </cell>
          <cell r="CD87">
            <v>0</v>
          </cell>
        </row>
        <row r="88">
          <cell r="D88">
            <v>15557</v>
          </cell>
          <cell r="E88">
            <v>3892</v>
          </cell>
          <cell r="F88">
            <v>630</v>
          </cell>
          <cell r="G88">
            <v>4522</v>
          </cell>
          <cell r="H88">
            <v>425</v>
          </cell>
          <cell r="I88">
            <v>4946</v>
          </cell>
          <cell r="K88">
            <v>1540</v>
          </cell>
          <cell r="L88">
            <v>7212</v>
          </cell>
          <cell r="M88">
            <v>3853</v>
          </cell>
          <cell r="N88">
            <v>26622</v>
          </cell>
          <cell r="O88">
            <v>2706</v>
          </cell>
          <cell r="Q88">
            <v>29206</v>
          </cell>
          <cell r="T88">
            <v>1.9</v>
          </cell>
          <cell r="U88">
            <v>4.4000000000000004</v>
          </cell>
          <cell r="V88">
            <v>4.4000000000000004</v>
          </cell>
          <cell r="W88">
            <v>4.4000000000000004</v>
          </cell>
          <cell r="X88">
            <v>-0.8</v>
          </cell>
          <cell r="Y88">
            <v>3.9</v>
          </cell>
          <cell r="AA88">
            <v>4.0999999999999996</v>
          </cell>
          <cell r="AB88">
            <v>3.8</v>
          </cell>
          <cell r="AC88">
            <v>7.6</v>
          </cell>
          <cell r="AD88">
            <v>3.2</v>
          </cell>
          <cell r="AE88">
            <v>4.5</v>
          </cell>
          <cell r="AF88">
            <v>3.4</v>
          </cell>
          <cell r="AI88">
            <v>15393</v>
          </cell>
          <cell r="AJ88">
            <v>3915</v>
          </cell>
          <cell r="AK88">
            <v>621</v>
          </cell>
          <cell r="AL88">
            <v>4537</v>
          </cell>
          <cell r="AM88">
            <v>425</v>
          </cell>
          <cell r="AN88">
            <v>4961</v>
          </cell>
          <cell r="AP88">
            <v>1536</v>
          </cell>
          <cell r="AQ88">
            <v>7222</v>
          </cell>
          <cell r="AR88">
            <v>3874</v>
          </cell>
          <cell r="AS88">
            <v>26489</v>
          </cell>
          <cell r="AT88">
            <v>2728</v>
          </cell>
          <cell r="AU88">
            <v>-196</v>
          </cell>
          <cell r="AV88">
            <v>29021</v>
          </cell>
          <cell r="AY88">
            <v>0.7</v>
          </cell>
          <cell r="AZ88">
            <v>5.7</v>
          </cell>
          <cell r="BA88">
            <v>2.8</v>
          </cell>
          <cell r="BB88">
            <v>5.3</v>
          </cell>
          <cell r="BC88">
            <v>-0.7</v>
          </cell>
          <cell r="BD88">
            <v>4.8</v>
          </cell>
          <cell r="BF88">
            <v>3.9</v>
          </cell>
          <cell r="BG88">
            <v>4.3</v>
          </cell>
          <cell r="BH88">
            <v>3.4</v>
          </cell>
          <cell r="BI88">
            <v>2.1</v>
          </cell>
          <cell r="BJ88">
            <v>6.6</v>
          </cell>
          <cell r="BK88">
            <v>2.7</v>
          </cell>
          <cell r="BO88">
            <v>4604</v>
          </cell>
          <cell r="CC88">
            <v>0</v>
          </cell>
          <cell r="CD88">
            <v>1</v>
          </cell>
        </row>
        <row r="89">
          <cell r="D89">
            <v>15914</v>
          </cell>
          <cell r="E89">
            <v>4028</v>
          </cell>
          <cell r="F89">
            <v>648</v>
          </cell>
          <cell r="G89">
            <v>4676</v>
          </cell>
          <cell r="H89">
            <v>417</v>
          </cell>
          <cell r="I89">
            <v>5093</v>
          </cell>
          <cell r="K89">
            <v>1610</v>
          </cell>
          <cell r="L89">
            <v>7451</v>
          </cell>
          <cell r="M89">
            <v>4065</v>
          </cell>
          <cell r="N89">
            <v>27430</v>
          </cell>
          <cell r="O89">
            <v>2818</v>
          </cell>
          <cell r="Q89">
            <v>30154</v>
          </cell>
          <cell r="T89">
            <v>2.2999999999999998</v>
          </cell>
          <cell r="U89">
            <v>3.5</v>
          </cell>
          <cell r="V89">
            <v>2.8</v>
          </cell>
          <cell r="W89">
            <v>3.4</v>
          </cell>
          <cell r="X89">
            <v>-1.7</v>
          </cell>
          <cell r="Y89">
            <v>3</v>
          </cell>
          <cell r="AA89">
            <v>4.5999999999999996</v>
          </cell>
          <cell r="AB89">
            <v>3.3</v>
          </cell>
          <cell r="AC89">
            <v>5.5</v>
          </cell>
          <cell r="AD89">
            <v>3</v>
          </cell>
          <cell r="AE89">
            <v>4.0999999999999996</v>
          </cell>
          <cell r="AF89">
            <v>3.2</v>
          </cell>
          <cell r="AI89">
            <v>16141</v>
          </cell>
          <cell r="AJ89">
            <v>4089</v>
          </cell>
          <cell r="AK89">
            <v>664</v>
          </cell>
          <cell r="AL89">
            <v>4753</v>
          </cell>
          <cell r="AM89">
            <v>418</v>
          </cell>
          <cell r="AN89">
            <v>5170</v>
          </cell>
          <cell r="AP89">
            <v>1610</v>
          </cell>
          <cell r="AQ89">
            <v>7527</v>
          </cell>
          <cell r="AR89">
            <v>3938</v>
          </cell>
          <cell r="AS89">
            <v>27607</v>
          </cell>
          <cell r="AT89">
            <v>2836</v>
          </cell>
          <cell r="AU89">
            <v>16</v>
          </cell>
          <cell r="AV89">
            <v>30459</v>
          </cell>
          <cell r="AY89">
            <v>4.9000000000000004</v>
          </cell>
          <cell r="AZ89">
            <v>4.4000000000000004</v>
          </cell>
          <cell r="BA89">
            <v>6.8</v>
          </cell>
          <cell r="BB89">
            <v>4.8</v>
          </cell>
          <cell r="BC89">
            <v>-1.6</v>
          </cell>
          <cell r="BD89">
            <v>4.2</v>
          </cell>
          <cell r="BF89">
            <v>4.8</v>
          </cell>
          <cell r="BG89">
            <v>4.2</v>
          </cell>
          <cell r="BH89">
            <v>1.7</v>
          </cell>
          <cell r="BI89">
            <v>4.2</v>
          </cell>
          <cell r="BJ89">
            <v>3.9</v>
          </cell>
          <cell r="BK89">
            <v>5</v>
          </cell>
          <cell r="BO89">
            <v>3512</v>
          </cell>
          <cell r="CC89">
            <v>0</v>
          </cell>
          <cell r="CD89">
            <v>0</v>
          </cell>
        </row>
        <row r="90">
          <cell r="D90">
            <v>16297</v>
          </cell>
          <cell r="E90">
            <v>4174</v>
          </cell>
          <cell r="F90">
            <v>692</v>
          </cell>
          <cell r="G90">
            <v>4866</v>
          </cell>
          <cell r="H90">
            <v>405</v>
          </cell>
          <cell r="I90">
            <v>5271</v>
          </cell>
          <cell r="K90">
            <v>1680</v>
          </cell>
          <cell r="L90">
            <v>7728</v>
          </cell>
          <cell r="M90">
            <v>4205</v>
          </cell>
          <cell r="N90">
            <v>28230</v>
          </cell>
          <cell r="O90">
            <v>2907</v>
          </cell>
          <cell r="Q90">
            <v>31093</v>
          </cell>
          <cell r="T90">
            <v>2.4</v>
          </cell>
          <cell r="U90">
            <v>3.6</v>
          </cell>
          <cell r="V90">
            <v>6.8</v>
          </cell>
          <cell r="W90">
            <v>4.0999999999999996</v>
          </cell>
          <cell r="X90">
            <v>-3</v>
          </cell>
          <cell r="Y90">
            <v>3.5</v>
          </cell>
          <cell r="AA90">
            <v>4.4000000000000004</v>
          </cell>
          <cell r="AB90">
            <v>3.7</v>
          </cell>
          <cell r="AC90">
            <v>3.4</v>
          </cell>
          <cell r="AD90">
            <v>2.9</v>
          </cell>
          <cell r="AE90">
            <v>3.2</v>
          </cell>
          <cell r="AF90">
            <v>3.1</v>
          </cell>
          <cell r="AI90">
            <v>16175</v>
          </cell>
          <cell r="AJ90">
            <v>4065</v>
          </cell>
          <cell r="AK90">
            <v>668</v>
          </cell>
          <cell r="AL90">
            <v>4733</v>
          </cell>
          <cell r="AM90">
            <v>407</v>
          </cell>
          <cell r="AN90">
            <v>5140</v>
          </cell>
          <cell r="AP90">
            <v>1686</v>
          </cell>
          <cell r="AQ90">
            <v>7602</v>
          </cell>
          <cell r="AR90">
            <v>4310</v>
          </cell>
          <cell r="AS90">
            <v>28088</v>
          </cell>
          <cell r="AT90">
            <v>2858</v>
          </cell>
          <cell r="AU90">
            <v>-18</v>
          </cell>
          <cell r="AV90">
            <v>30927</v>
          </cell>
          <cell r="AY90">
            <v>0.2</v>
          </cell>
          <cell r="AZ90">
            <v>-0.6</v>
          </cell>
          <cell r="BA90">
            <v>0.6</v>
          </cell>
          <cell r="BB90">
            <v>-0.4</v>
          </cell>
          <cell r="BC90">
            <v>-2.6</v>
          </cell>
          <cell r="BD90">
            <v>-0.6</v>
          </cell>
          <cell r="BF90">
            <v>4.7</v>
          </cell>
          <cell r="BG90">
            <v>1</v>
          </cell>
          <cell r="BH90">
            <v>9.4</v>
          </cell>
          <cell r="BI90">
            <v>1.7</v>
          </cell>
          <cell r="BJ90">
            <v>0.8</v>
          </cell>
          <cell r="BK90">
            <v>1.5</v>
          </cell>
          <cell r="BO90">
            <v>3967</v>
          </cell>
          <cell r="CC90">
            <v>0</v>
          </cell>
          <cell r="CD90">
            <v>0</v>
          </cell>
        </row>
        <row r="91">
          <cell r="D91">
            <v>16717</v>
          </cell>
          <cell r="E91">
            <v>4361</v>
          </cell>
          <cell r="F91">
            <v>750</v>
          </cell>
          <cell r="G91">
            <v>5111</v>
          </cell>
          <cell r="H91">
            <v>390</v>
          </cell>
          <cell r="I91">
            <v>5501</v>
          </cell>
          <cell r="K91">
            <v>1738</v>
          </cell>
          <cell r="L91">
            <v>8048</v>
          </cell>
          <cell r="M91">
            <v>4342</v>
          </cell>
          <cell r="N91">
            <v>29107</v>
          </cell>
          <cell r="O91">
            <v>3035</v>
          </cell>
          <cell r="Q91">
            <v>32093</v>
          </cell>
          <cell r="T91">
            <v>2.6</v>
          </cell>
          <cell r="U91">
            <v>4.5</v>
          </cell>
          <cell r="V91">
            <v>8.5</v>
          </cell>
          <cell r="W91">
            <v>5</v>
          </cell>
          <cell r="X91">
            <v>-3.7</v>
          </cell>
          <cell r="Y91">
            <v>4.4000000000000004</v>
          </cell>
          <cell r="AA91">
            <v>3.4</v>
          </cell>
          <cell r="AB91">
            <v>4.0999999999999996</v>
          </cell>
          <cell r="AC91">
            <v>3.3</v>
          </cell>
          <cell r="AD91">
            <v>3.1</v>
          </cell>
          <cell r="AE91">
            <v>4.4000000000000004</v>
          </cell>
          <cell r="AF91">
            <v>3.2</v>
          </cell>
          <cell r="AI91">
            <v>16698</v>
          </cell>
          <cell r="AJ91">
            <v>4396</v>
          </cell>
          <cell r="AK91">
            <v>742</v>
          </cell>
          <cell r="AL91">
            <v>5139</v>
          </cell>
          <cell r="AM91">
            <v>388</v>
          </cell>
          <cell r="AN91">
            <v>5527</v>
          </cell>
          <cell r="AP91">
            <v>1739</v>
          </cell>
          <cell r="AQ91">
            <v>8076</v>
          </cell>
          <cell r="AR91">
            <v>4355</v>
          </cell>
          <cell r="AS91">
            <v>29130</v>
          </cell>
          <cell r="AT91">
            <v>3101</v>
          </cell>
          <cell r="AU91">
            <v>-239</v>
          </cell>
          <cell r="AV91">
            <v>31992</v>
          </cell>
          <cell r="AY91">
            <v>3.2</v>
          </cell>
          <cell r="AZ91">
            <v>8.1</v>
          </cell>
          <cell r="BA91">
            <v>11.1</v>
          </cell>
          <cell r="BB91">
            <v>8.6</v>
          </cell>
          <cell r="BC91">
            <v>-4.5999999999999996</v>
          </cell>
          <cell r="BD91">
            <v>7.5</v>
          </cell>
          <cell r="BF91">
            <v>3.2</v>
          </cell>
          <cell r="BG91">
            <v>6.2</v>
          </cell>
          <cell r="BH91">
            <v>1</v>
          </cell>
          <cell r="BI91">
            <v>3.7</v>
          </cell>
          <cell r="BJ91">
            <v>8.5</v>
          </cell>
          <cell r="BK91">
            <v>3.4</v>
          </cell>
          <cell r="BO91">
            <v>4369</v>
          </cell>
          <cell r="CC91">
            <v>0</v>
          </cell>
          <cell r="CD91">
            <v>0</v>
          </cell>
        </row>
        <row r="92">
          <cell r="D92">
            <v>17196</v>
          </cell>
          <cell r="E92">
            <v>4597</v>
          </cell>
          <cell r="F92">
            <v>807</v>
          </cell>
          <cell r="G92">
            <v>5404</v>
          </cell>
          <cell r="H92">
            <v>378</v>
          </cell>
          <cell r="I92">
            <v>5782</v>
          </cell>
          <cell r="K92">
            <v>1793</v>
          </cell>
          <cell r="L92">
            <v>8415</v>
          </cell>
          <cell r="M92">
            <v>4481</v>
          </cell>
          <cell r="N92">
            <v>30093</v>
          </cell>
          <cell r="O92">
            <v>3185</v>
          </cell>
          <cell r="Q92">
            <v>33117</v>
          </cell>
          <cell r="T92">
            <v>2.9</v>
          </cell>
          <cell r="U92">
            <v>5.4</v>
          </cell>
          <cell r="V92">
            <v>7.6</v>
          </cell>
          <cell r="W92">
            <v>5.7</v>
          </cell>
          <cell r="X92">
            <v>-3.1</v>
          </cell>
          <cell r="Y92">
            <v>5.0999999999999996</v>
          </cell>
          <cell r="AA92">
            <v>3.2</v>
          </cell>
          <cell r="AB92">
            <v>4.5999999999999996</v>
          </cell>
          <cell r="AC92">
            <v>3.2</v>
          </cell>
          <cell r="AD92">
            <v>3.4</v>
          </cell>
          <cell r="AE92">
            <v>5</v>
          </cell>
          <cell r="AF92">
            <v>3.2</v>
          </cell>
          <cell r="AI92">
            <v>17258</v>
          </cell>
          <cell r="AJ92">
            <v>4625</v>
          </cell>
          <cell r="AK92">
            <v>845</v>
          </cell>
          <cell r="AL92">
            <v>5470</v>
          </cell>
          <cell r="AM92">
            <v>376</v>
          </cell>
          <cell r="AN92">
            <v>5846</v>
          </cell>
          <cell r="AP92">
            <v>1798</v>
          </cell>
          <cell r="AQ92">
            <v>8483</v>
          </cell>
          <cell r="AR92">
            <v>4369</v>
          </cell>
          <cell r="AS92">
            <v>30109</v>
          </cell>
          <cell r="AT92">
            <v>3057</v>
          </cell>
          <cell r="AU92">
            <v>99</v>
          </cell>
          <cell r="AV92">
            <v>33266</v>
          </cell>
          <cell r="AY92">
            <v>3.4</v>
          </cell>
          <cell r="AZ92">
            <v>5.2</v>
          </cell>
          <cell r="BA92">
            <v>13.9</v>
          </cell>
          <cell r="BB92">
            <v>6.4</v>
          </cell>
          <cell r="BC92">
            <v>-3.1</v>
          </cell>
          <cell r="BD92">
            <v>5.8</v>
          </cell>
          <cell r="BF92">
            <v>3.3</v>
          </cell>
          <cell r="BG92">
            <v>5</v>
          </cell>
          <cell r="BH92">
            <v>0.3</v>
          </cell>
          <cell r="BI92">
            <v>3.4</v>
          </cell>
          <cell r="BJ92">
            <v>-1.4</v>
          </cell>
          <cell r="BK92">
            <v>4</v>
          </cell>
          <cell r="BO92">
            <v>5410</v>
          </cell>
          <cell r="CC92">
            <v>0</v>
          </cell>
          <cell r="CD92">
            <v>0</v>
          </cell>
        </row>
        <row r="93">
          <cell r="D93">
            <v>17762</v>
          </cell>
          <cell r="E93">
            <v>4776</v>
          </cell>
          <cell r="F93">
            <v>833</v>
          </cell>
          <cell r="G93">
            <v>5609</v>
          </cell>
          <cell r="H93">
            <v>368</v>
          </cell>
          <cell r="I93">
            <v>5977</v>
          </cell>
          <cell r="K93">
            <v>1862</v>
          </cell>
          <cell r="L93">
            <v>8710</v>
          </cell>
          <cell r="M93">
            <v>4598</v>
          </cell>
          <cell r="N93">
            <v>31069</v>
          </cell>
          <cell r="O93">
            <v>3316</v>
          </cell>
          <cell r="Q93">
            <v>34095</v>
          </cell>
          <cell r="T93">
            <v>3.3</v>
          </cell>
          <cell r="U93">
            <v>3.9</v>
          </cell>
          <cell r="V93">
            <v>3.2</v>
          </cell>
          <cell r="W93">
            <v>3.8</v>
          </cell>
          <cell r="X93">
            <v>-2.5</v>
          </cell>
          <cell r="Y93">
            <v>3.4</v>
          </cell>
          <cell r="AA93">
            <v>3.8</v>
          </cell>
          <cell r="AB93">
            <v>3.5</v>
          </cell>
          <cell r="AC93">
            <v>2.6</v>
          </cell>
          <cell r="AD93">
            <v>3.2</v>
          </cell>
          <cell r="AE93">
            <v>4.0999999999999996</v>
          </cell>
          <cell r="AF93">
            <v>3</v>
          </cell>
          <cell r="AI93">
            <v>17743</v>
          </cell>
          <cell r="AJ93">
            <v>4752</v>
          </cell>
          <cell r="AK93">
            <v>808</v>
          </cell>
          <cell r="AL93">
            <v>5560</v>
          </cell>
          <cell r="AM93">
            <v>368</v>
          </cell>
          <cell r="AN93">
            <v>5928</v>
          </cell>
          <cell r="AP93">
            <v>1838</v>
          </cell>
          <cell r="AQ93">
            <v>8636</v>
          </cell>
          <cell r="AR93">
            <v>4652</v>
          </cell>
          <cell r="AS93">
            <v>31030</v>
          </cell>
          <cell r="AT93">
            <v>3499</v>
          </cell>
          <cell r="AU93">
            <v>-360</v>
          </cell>
          <cell r="AV93">
            <v>34169</v>
          </cell>
          <cell r="AY93">
            <v>2.8</v>
          </cell>
          <cell r="AZ93">
            <v>2.7</v>
          </cell>
          <cell r="BA93">
            <v>-4.4000000000000004</v>
          </cell>
          <cell r="BB93">
            <v>1.6</v>
          </cell>
          <cell r="BC93">
            <v>-2.1</v>
          </cell>
          <cell r="BD93">
            <v>1.4</v>
          </cell>
          <cell r="BF93">
            <v>2.2000000000000002</v>
          </cell>
          <cell r="BG93">
            <v>1.8</v>
          </cell>
          <cell r="BH93">
            <v>6.5</v>
          </cell>
          <cell r="BI93">
            <v>3.1</v>
          </cell>
          <cell r="BJ93">
            <v>14.5</v>
          </cell>
          <cell r="BK93">
            <v>2.7</v>
          </cell>
          <cell r="BO93">
            <v>4106</v>
          </cell>
          <cell r="CC93">
            <v>0</v>
          </cell>
          <cell r="CD93">
            <v>0</v>
          </cell>
        </row>
        <row r="94">
          <cell r="D94">
            <v>18372</v>
          </cell>
          <cell r="E94">
            <v>4918</v>
          </cell>
          <cell r="F94">
            <v>829</v>
          </cell>
          <cell r="G94">
            <v>5746</v>
          </cell>
          <cell r="H94">
            <v>357</v>
          </cell>
          <cell r="I94">
            <v>6103</v>
          </cell>
          <cell r="K94">
            <v>1941</v>
          </cell>
          <cell r="L94">
            <v>8945</v>
          </cell>
          <cell r="M94">
            <v>4693</v>
          </cell>
          <cell r="N94">
            <v>32010</v>
          </cell>
          <cell r="O94">
            <v>3439</v>
          </cell>
          <cell r="Q94">
            <v>35083</v>
          </cell>
          <cell r="T94">
            <v>3.4</v>
          </cell>
          <cell r="U94">
            <v>3</v>
          </cell>
          <cell r="V94">
            <v>-0.6</v>
          </cell>
          <cell r="W94">
            <v>2.4</v>
          </cell>
          <cell r="X94">
            <v>-3</v>
          </cell>
          <cell r="Y94">
            <v>2.1</v>
          </cell>
          <cell r="AA94">
            <v>4.3</v>
          </cell>
          <cell r="AB94">
            <v>2.7</v>
          </cell>
          <cell r="AC94">
            <v>2.1</v>
          </cell>
          <cell r="AD94">
            <v>3</v>
          </cell>
          <cell r="AE94">
            <v>3.7</v>
          </cell>
          <cell r="AF94">
            <v>2.9</v>
          </cell>
          <cell r="AI94">
            <v>18351</v>
          </cell>
          <cell r="AJ94">
            <v>5014</v>
          </cell>
          <cell r="AK94">
            <v>856</v>
          </cell>
          <cell r="AL94">
            <v>5869</v>
          </cell>
          <cell r="AM94">
            <v>363</v>
          </cell>
          <cell r="AN94">
            <v>6233</v>
          </cell>
          <cell r="AP94">
            <v>1963</v>
          </cell>
          <cell r="AQ94">
            <v>9097</v>
          </cell>
          <cell r="AR94">
            <v>4783</v>
          </cell>
          <cell r="AS94">
            <v>32231</v>
          </cell>
          <cell r="AT94">
            <v>3299</v>
          </cell>
          <cell r="AU94">
            <v>-590</v>
          </cell>
          <cell r="AV94">
            <v>34940</v>
          </cell>
          <cell r="AY94">
            <v>3.4</v>
          </cell>
          <cell r="AZ94">
            <v>5.5</v>
          </cell>
          <cell r="BA94">
            <v>5.9</v>
          </cell>
          <cell r="BB94">
            <v>5.6</v>
          </cell>
          <cell r="BC94">
            <v>-1.4</v>
          </cell>
          <cell r="BD94">
            <v>5.0999999999999996</v>
          </cell>
          <cell r="BF94">
            <v>6.8</v>
          </cell>
          <cell r="BG94">
            <v>5.3</v>
          </cell>
          <cell r="BH94">
            <v>2.8</v>
          </cell>
          <cell r="BI94">
            <v>3.9</v>
          </cell>
          <cell r="BJ94">
            <v>-5.7</v>
          </cell>
          <cell r="BK94">
            <v>2.2999999999999998</v>
          </cell>
          <cell r="BO94">
            <v>4897</v>
          </cell>
          <cell r="CC94">
            <v>0</v>
          </cell>
          <cell r="CD94">
            <v>0</v>
          </cell>
        </row>
        <row r="95">
          <cell r="D95">
            <v>19065</v>
          </cell>
          <cell r="E95">
            <v>5163</v>
          </cell>
          <cell r="F95">
            <v>836</v>
          </cell>
          <cell r="G95">
            <v>5999</v>
          </cell>
          <cell r="H95">
            <v>345</v>
          </cell>
          <cell r="I95">
            <v>6344</v>
          </cell>
          <cell r="K95">
            <v>2020</v>
          </cell>
          <cell r="L95">
            <v>9296</v>
          </cell>
          <cell r="M95">
            <v>4724</v>
          </cell>
          <cell r="N95">
            <v>33085</v>
          </cell>
          <cell r="O95">
            <v>3546</v>
          </cell>
          <cell r="Q95">
            <v>36214</v>
          </cell>
          <cell r="T95">
            <v>3.8</v>
          </cell>
          <cell r="U95">
            <v>5</v>
          </cell>
          <cell r="V95">
            <v>1</v>
          </cell>
          <cell r="W95">
            <v>4.4000000000000004</v>
          </cell>
          <cell r="X95">
            <v>-3.4</v>
          </cell>
          <cell r="Y95">
            <v>3.9</v>
          </cell>
          <cell r="AA95">
            <v>4</v>
          </cell>
          <cell r="AB95">
            <v>3.9</v>
          </cell>
          <cell r="AC95">
            <v>0.7</v>
          </cell>
          <cell r="AD95">
            <v>3.4</v>
          </cell>
          <cell r="AE95">
            <v>3.1</v>
          </cell>
          <cell r="AF95">
            <v>3.2</v>
          </cell>
          <cell r="AI95">
            <v>19059</v>
          </cell>
          <cell r="AJ95">
            <v>4955</v>
          </cell>
          <cell r="AK95">
            <v>805</v>
          </cell>
          <cell r="AL95">
            <v>5760</v>
          </cell>
          <cell r="AM95">
            <v>343</v>
          </cell>
          <cell r="AN95">
            <v>6103</v>
          </cell>
          <cell r="AP95">
            <v>2021</v>
          </cell>
          <cell r="AQ95">
            <v>9056</v>
          </cell>
          <cell r="AR95">
            <v>4587</v>
          </cell>
          <cell r="AS95">
            <v>32702</v>
          </cell>
          <cell r="AT95">
            <v>3570</v>
          </cell>
          <cell r="AU95">
            <v>-176</v>
          </cell>
          <cell r="AV95">
            <v>36096</v>
          </cell>
          <cell r="AY95">
            <v>3.9</v>
          </cell>
          <cell r="AZ95">
            <v>-1.2</v>
          </cell>
          <cell r="BA95">
            <v>-5.9</v>
          </cell>
          <cell r="BB95">
            <v>-1.9</v>
          </cell>
          <cell r="BC95">
            <v>-5.5</v>
          </cell>
          <cell r="BD95">
            <v>-2.1</v>
          </cell>
          <cell r="BF95">
            <v>3</v>
          </cell>
          <cell r="BG95">
            <v>-0.4</v>
          </cell>
          <cell r="BH95">
            <v>-4.0999999999999996</v>
          </cell>
          <cell r="BI95">
            <v>1.5</v>
          </cell>
          <cell r="BJ95">
            <v>8.1999999999999993</v>
          </cell>
          <cell r="BK95">
            <v>3.3</v>
          </cell>
          <cell r="BO95">
            <v>4933</v>
          </cell>
          <cell r="CC95">
            <v>0</v>
          </cell>
          <cell r="CD95">
            <v>0</v>
          </cell>
        </row>
        <row r="96">
          <cell r="D96">
            <v>19845</v>
          </cell>
          <cell r="E96">
            <v>5435</v>
          </cell>
          <cell r="F96">
            <v>877</v>
          </cell>
          <cell r="G96">
            <v>6313</v>
          </cell>
          <cell r="H96">
            <v>344</v>
          </cell>
          <cell r="I96">
            <v>6656</v>
          </cell>
          <cell r="K96">
            <v>2097</v>
          </cell>
          <cell r="L96">
            <v>9718</v>
          </cell>
          <cell r="M96">
            <v>4700</v>
          </cell>
          <cell r="N96">
            <v>34262</v>
          </cell>
          <cell r="O96">
            <v>3645</v>
          </cell>
          <cell r="Q96">
            <v>37410</v>
          </cell>
          <cell r="T96">
            <v>4.0999999999999996</v>
          </cell>
          <cell r="U96">
            <v>5.3</v>
          </cell>
          <cell r="V96">
            <v>4.9000000000000004</v>
          </cell>
          <cell r="W96">
            <v>5.2</v>
          </cell>
          <cell r="X96">
            <v>-0.4</v>
          </cell>
          <cell r="Y96">
            <v>4.9000000000000004</v>
          </cell>
          <cell r="AA96">
            <v>3.8</v>
          </cell>
          <cell r="AB96">
            <v>4.5</v>
          </cell>
          <cell r="AC96">
            <v>-0.5</v>
          </cell>
          <cell r="AD96">
            <v>3.6</v>
          </cell>
          <cell r="AE96">
            <v>2.8</v>
          </cell>
          <cell r="AF96">
            <v>3.3</v>
          </cell>
          <cell r="AI96">
            <v>19873</v>
          </cell>
          <cell r="AJ96">
            <v>5549</v>
          </cell>
          <cell r="AK96">
            <v>875</v>
          </cell>
          <cell r="AL96">
            <v>6424</v>
          </cell>
          <cell r="AM96">
            <v>338</v>
          </cell>
          <cell r="AN96">
            <v>6762</v>
          </cell>
          <cell r="AP96">
            <v>2087</v>
          </cell>
          <cell r="AQ96">
            <v>9813</v>
          </cell>
          <cell r="AR96">
            <v>4791</v>
          </cell>
          <cell r="AS96">
            <v>34477</v>
          </cell>
          <cell r="AT96">
            <v>3725</v>
          </cell>
          <cell r="AU96">
            <v>-444</v>
          </cell>
          <cell r="AV96">
            <v>37758</v>
          </cell>
          <cell r="AY96">
            <v>4.3</v>
          </cell>
          <cell r="AZ96">
            <v>12</v>
          </cell>
          <cell r="BA96">
            <v>8.6999999999999993</v>
          </cell>
          <cell r="BB96">
            <v>11.5</v>
          </cell>
          <cell r="BC96">
            <v>-1.5</v>
          </cell>
          <cell r="BD96">
            <v>10.8</v>
          </cell>
          <cell r="BF96">
            <v>3.3</v>
          </cell>
          <cell r="BG96">
            <v>8.4</v>
          </cell>
          <cell r="BH96">
            <v>4.5</v>
          </cell>
          <cell r="BI96">
            <v>5.4</v>
          </cell>
          <cell r="BJ96">
            <v>4.3</v>
          </cell>
          <cell r="BK96">
            <v>4.5999999999999996</v>
          </cell>
          <cell r="BO96">
            <v>6437</v>
          </cell>
          <cell r="CC96">
            <v>0</v>
          </cell>
          <cell r="CD96">
            <v>0</v>
          </cell>
        </row>
        <row r="97">
          <cell r="D97">
            <v>20634</v>
          </cell>
          <cell r="E97">
            <v>5691</v>
          </cell>
          <cell r="F97">
            <v>936</v>
          </cell>
          <cell r="G97">
            <v>6627</v>
          </cell>
          <cell r="H97">
            <v>355</v>
          </cell>
          <cell r="I97">
            <v>6982</v>
          </cell>
          <cell r="K97">
            <v>2179</v>
          </cell>
          <cell r="L97">
            <v>10159</v>
          </cell>
          <cell r="M97">
            <v>4715</v>
          </cell>
          <cell r="N97">
            <v>35508</v>
          </cell>
          <cell r="O97">
            <v>3754</v>
          </cell>
          <cell r="Q97">
            <v>38713</v>
          </cell>
          <cell r="T97">
            <v>4</v>
          </cell>
          <cell r="U97">
            <v>4.7</v>
          </cell>
          <cell r="V97">
            <v>6.7</v>
          </cell>
          <cell r="W97">
            <v>5</v>
          </cell>
          <cell r="X97">
            <v>3.2</v>
          </cell>
          <cell r="Y97">
            <v>4.9000000000000004</v>
          </cell>
          <cell r="AA97">
            <v>3.9</v>
          </cell>
          <cell r="AB97">
            <v>4.5</v>
          </cell>
          <cell r="AC97">
            <v>0.3</v>
          </cell>
          <cell r="AD97">
            <v>3.6</v>
          </cell>
          <cell r="AE97">
            <v>3</v>
          </cell>
          <cell r="AF97">
            <v>3.5</v>
          </cell>
          <cell r="AI97">
            <v>20576</v>
          </cell>
          <cell r="AJ97">
            <v>5808</v>
          </cell>
          <cell r="AK97">
            <v>952</v>
          </cell>
          <cell r="AL97">
            <v>6761</v>
          </cell>
          <cell r="AM97">
            <v>352</v>
          </cell>
          <cell r="AN97">
            <v>7112</v>
          </cell>
          <cell r="AP97">
            <v>2180</v>
          </cell>
          <cell r="AQ97">
            <v>10290</v>
          </cell>
          <cell r="AR97">
            <v>4710</v>
          </cell>
          <cell r="AS97">
            <v>35576</v>
          </cell>
          <cell r="AT97">
            <v>3654</v>
          </cell>
          <cell r="AU97">
            <v>-714</v>
          </cell>
          <cell r="AV97">
            <v>38516</v>
          </cell>
          <cell r="AY97">
            <v>3.5</v>
          </cell>
          <cell r="AZ97">
            <v>4.7</v>
          </cell>
          <cell r="BA97">
            <v>8.8000000000000007</v>
          </cell>
          <cell r="BB97">
            <v>5.2</v>
          </cell>
          <cell r="BC97">
            <v>4.0999999999999996</v>
          </cell>
          <cell r="BD97">
            <v>5.2</v>
          </cell>
          <cell r="BF97">
            <v>4.4000000000000004</v>
          </cell>
          <cell r="BG97">
            <v>4.9000000000000004</v>
          </cell>
          <cell r="BH97">
            <v>-1.7</v>
          </cell>
          <cell r="BI97">
            <v>3.2</v>
          </cell>
          <cell r="BJ97">
            <v>-1.9</v>
          </cell>
          <cell r="BK97">
            <v>2</v>
          </cell>
          <cell r="BO97">
            <v>5049</v>
          </cell>
          <cell r="CC97">
            <v>0</v>
          </cell>
          <cell r="CD97">
            <v>0</v>
          </cell>
        </row>
        <row r="98">
          <cell r="D98">
            <v>21347</v>
          </cell>
          <cell r="E98">
            <v>5916</v>
          </cell>
          <cell r="F98">
            <v>986</v>
          </cell>
          <cell r="G98">
            <v>6902</v>
          </cell>
          <cell r="H98">
            <v>369</v>
          </cell>
          <cell r="I98">
            <v>7270</v>
          </cell>
          <cell r="K98">
            <v>2279</v>
          </cell>
          <cell r="L98">
            <v>10582</v>
          </cell>
          <cell r="M98">
            <v>4774</v>
          </cell>
          <cell r="N98">
            <v>36702</v>
          </cell>
          <cell r="O98">
            <v>3855</v>
          </cell>
          <cell r="Q98">
            <v>40212</v>
          </cell>
          <cell r="T98">
            <v>3.5</v>
          </cell>
          <cell r="U98">
            <v>4</v>
          </cell>
          <cell r="V98">
            <v>5.3</v>
          </cell>
          <cell r="W98">
            <v>4.0999999999999996</v>
          </cell>
          <cell r="X98">
            <v>4</v>
          </cell>
          <cell r="Y98">
            <v>4.0999999999999996</v>
          </cell>
          <cell r="AA98">
            <v>4.5999999999999996</v>
          </cell>
          <cell r="AB98">
            <v>4.2</v>
          </cell>
          <cell r="AC98">
            <v>1.2</v>
          </cell>
          <cell r="AD98">
            <v>3.4</v>
          </cell>
          <cell r="AE98">
            <v>2.7</v>
          </cell>
          <cell r="AF98">
            <v>3.9</v>
          </cell>
          <cell r="AI98">
            <v>21480</v>
          </cell>
          <cell r="AJ98">
            <v>5659</v>
          </cell>
          <cell r="AK98">
            <v>986</v>
          </cell>
          <cell r="AL98">
            <v>6645</v>
          </cell>
          <cell r="AM98">
            <v>386</v>
          </cell>
          <cell r="AN98">
            <v>7031</v>
          </cell>
          <cell r="AP98">
            <v>2282</v>
          </cell>
          <cell r="AQ98">
            <v>10347</v>
          </cell>
          <cell r="AR98">
            <v>4672</v>
          </cell>
          <cell r="AS98">
            <v>36499</v>
          </cell>
          <cell r="AT98">
            <v>3918</v>
          </cell>
          <cell r="AU98">
            <v>-466</v>
          </cell>
          <cell r="AV98">
            <v>39952</v>
          </cell>
          <cell r="AY98">
            <v>4.4000000000000004</v>
          </cell>
          <cell r="AZ98">
            <v>-2.6</v>
          </cell>
          <cell r="BA98">
            <v>3.6</v>
          </cell>
          <cell r="BB98">
            <v>-1.7</v>
          </cell>
          <cell r="BC98">
            <v>9.6</v>
          </cell>
          <cell r="BD98">
            <v>-1.1000000000000001</v>
          </cell>
          <cell r="BF98">
            <v>4.7</v>
          </cell>
          <cell r="BG98">
            <v>0.6</v>
          </cell>
          <cell r="BH98">
            <v>-0.8</v>
          </cell>
          <cell r="BI98">
            <v>2.6</v>
          </cell>
          <cell r="BJ98">
            <v>7.2</v>
          </cell>
          <cell r="BK98">
            <v>3.7</v>
          </cell>
          <cell r="BO98">
            <v>5552</v>
          </cell>
          <cell r="CC98">
            <v>0</v>
          </cell>
          <cell r="CD98">
            <v>0</v>
          </cell>
        </row>
        <row r="99">
          <cell r="D99">
            <v>22052</v>
          </cell>
          <cell r="E99">
            <v>6005</v>
          </cell>
          <cell r="F99">
            <v>1022</v>
          </cell>
          <cell r="G99">
            <v>7027</v>
          </cell>
          <cell r="H99">
            <v>384</v>
          </cell>
          <cell r="I99">
            <v>7411</v>
          </cell>
          <cell r="K99">
            <v>2377</v>
          </cell>
          <cell r="L99">
            <v>10856</v>
          </cell>
          <cell r="M99">
            <v>4835</v>
          </cell>
          <cell r="N99">
            <v>37743</v>
          </cell>
          <cell r="O99">
            <v>4008</v>
          </cell>
          <cell r="Q99">
            <v>41786</v>
          </cell>
          <cell r="T99">
            <v>3.3</v>
          </cell>
          <cell r="U99">
            <v>1.5</v>
          </cell>
          <cell r="V99">
            <v>3.7</v>
          </cell>
          <cell r="W99">
            <v>1.8</v>
          </cell>
          <cell r="X99">
            <v>4.0999999999999996</v>
          </cell>
          <cell r="Y99">
            <v>1.9</v>
          </cell>
          <cell r="AA99">
            <v>4.3</v>
          </cell>
          <cell r="AB99">
            <v>2.6</v>
          </cell>
          <cell r="AC99">
            <v>1.3</v>
          </cell>
          <cell r="AD99">
            <v>2.8</v>
          </cell>
          <cell r="AE99">
            <v>4</v>
          </cell>
          <cell r="AF99">
            <v>3.9</v>
          </cell>
          <cell r="AI99">
            <v>22010</v>
          </cell>
          <cell r="AJ99">
            <v>6183</v>
          </cell>
          <cell r="AK99">
            <v>1031</v>
          </cell>
          <cell r="AL99">
            <v>7214</v>
          </cell>
          <cell r="AM99">
            <v>381</v>
          </cell>
          <cell r="AN99">
            <v>7595</v>
          </cell>
          <cell r="AP99">
            <v>2370</v>
          </cell>
          <cell r="AQ99">
            <v>11032</v>
          </cell>
          <cell r="AR99">
            <v>4934</v>
          </cell>
          <cell r="AS99">
            <v>37977</v>
          </cell>
          <cell r="AT99">
            <v>3957</v>
          </cell>
          <cell r="AU99">
            <v>191</v>
          </cell>
          <cell r="AV99">
            <v>42125</v>
          </cell>
          <cell r="AY99">
            <v>2.5</v>
          </cell>
          <cell r="AZ99">
            <v>9.3000000000000007</v>
          </cell>
          <cell r="BA99">
            <v>4.5</v>
          </cell>
          <cell r="BB99">
            <v>8.6</v>
          </cell>
          <cell r="BC99">
            <v>-1.3</v>
          </cell>
          <cell r="BD99">
            <v>8</v>
          </cell>
          <cell r="BF99">
            <v>3.8</v>
          </cell>
          <cell r="BG99">
            <v>6.6</v>
          </cell>
          <cell r="BH99">
            <v>5.6</v>
          </cell>
          <cell r="BI99">
            <v>4</v>
          </cell>
          <cell r="BJ99">
            <v>1</v>
          </cell>
          <cell r="BK99">
            <v>5.4</v>
          </cell>
          <cell r="BO99">
            <v>6161</v>
          </cell>
          <cell r="CC99">
            <v>0</v>
          </cell>
          <cell r="CD99">
            <v>0</v>
          </cell>
        </row>
        <row r="100">
          <cell r="D100">
            <v>22865</v>
          </cell>
          <cell r="E100">
            <v>6001</v>
          </cell>
          <cell r="F100">
            <v>1070</v>
          </cell>
          <cell r="G100">
            <v>7071</v>
          </cell>
          <cell r="H100">
            <v>416</v>
          </cell>
          <cell r="I100">
            <v>7488</v>
          </cell>
          <cell r="K100">
            <v>2464</v>
          </cell>
          <cell r="L100">
            <v>11055</v>
          </cell>
          <cell r="M100">
            <v>4916</v>
          </cell>
          <cell r="N100">
            <v>38836</v>
          </cell>
          <cell r="O100">
            <v>4176</v>
          </cell>
          <cell r="Q100">
            <v>43296</v>
          </cell>
          <cell r="T100">
            <v>3.7</v>
          </cell>
          <cell r="U100">
            <v>-0.1</v>
          </cell>
          <cell r="V100">
            <v>4.7</v>
          </cell>
          <cell r="W100">
            <v>0.6</v>
          </cell>
          <cell r="X100">
            <v>8.4</v>
          </cell>
          <cell r="Y100">
            <v>1</v>
          </cell>
          <cell r="AA100">
            <v>3.6</v>
          </cell>
          <cell r="AB100">
            <v>1.8</v>
          </cell>
          <cell r="AC100">
            <v>1.7</v>
          </cell>
          <cell r="AD100">
            <v>2.9</v>
          </cell>
          <cell r="AE100">
            <v>4.2</v>
          </cell>
          <cell r="AF100">
            <v>3.6</v>
          </cell>
          <cell r="AI100">
            <v>22733</v>
          </cell>
          <cell r="AJ100">
            <v>6083</v>
          </cell>
          <cell r="AK100">
            <v>1032</v>
          </cell>
          <cell r="AL100">
            <v>7115</v>
          </cell>
          <cell r="AM100">
            <v>414</v>
          </cell>
          <cell r="AN100">
            <v>7528</v>
          </cell>
          <cell r="AP100">
            <v>2483</v>
          </cell>
          <cell r="AQ100">
            <v>11115</v>
          </cell>
          <cell r="AR100">
            <v>4876</v>
          </cell>
          <cell r="AS100">
            <v>38723</v>
          </cell>
          <cell r="AT100">
            <v>4210</v>
          </cell>
          <cell r="AU100">
            <v>392</v>
          </cell>
          <cell r="AV100">
            <v>43326</v>
          </cell>
          <cell r="AY100">
            <v>3.3</v>
          </cell>
          <cell r="AZ100">
            <v>-1.6</v>
          </cell>
          <cell r="BA100">
            <v>0.1</v>
          </cell>
          <cell r="BB100">
            <v>-1.4</v>
          </cell>
          <cell r="BC100">
            <v>8.6</v>
          </cell>
          <cell r="BD100">
            <v>-0.9</v>
          </cell>
          <cell r="BF100">
            <v>4.8</v>
          </cell>
          <cell r="BG100">
            <v>0.7</v>
          </cell>
          <cell r="BH100">
            <v>-1.2</v>
          </cell>
          <cell r="BI100">
            <v>2</v>
          </cell>
          <cell r="BJ100">
            <v>6.4</v>
          </cell>
          <cell r="BK100">
            <v>2.9</v>
          </cell>
          <cell r="BO100">
            <v>6984</v>
          </cell>
          <cell r="CC100">
            <v>0</v>
          </cell>
          <cell r="CD100">
            <v>0</v>
          </cell>
        </row>
        <row r="101">
          <cell r="D101">
            <v>23894</v>
          </cell>
          <cell r="E101">
            <v>5862</v>
          </cell>
          <cell r="F101">
            <v>1120</v>
          </cell>
          <cell r="G101">
            <v>6982</v>
          </cell>
          <cell r="H101">
            <v>512</v>
          </cell>
          <cell r="I101">
            <v>7495</v>
          </cell>
          <cell r="K101">
            <v>2547</v>
          </cell>
          <cell r="L101">
            <v>11186</v>
          </cell>
          <cell r="M101">
            <v>4887</v>
          </cell>
          <cell r="N101">
            <v>39968</v>
          </cell>
          <cell r="O101">
            <v>4305</v>
          </cell>
          <cell r="Q101">
            <v>44552</v>
          </cell>
          <cell r="T101">
            <v>4.5</v>
          </cell>
          <cell r="U101">
            <v>-2.2999999999999998</v>
          </cell>
          <cell r="V101">
            <v>4.5999999999999996</v>
          </cell>
          <cell r="W101">
            <v>-1.3</v>
          </cell>
          <cell r="X101">
            <v>23.1</v>
          </cell>
          <cell r="Y101">
            <v>0.1</v>
          </cell>
          <cell r="AA101">
            <v>3.4</v>
          </cell>
          <cell r="AB101">
            <v>1.2</v>
          </cell>
          <cell r="AC101">
            <v>-0.6</v>
          </cell>
          <cell r="AD101">
            <v>2.9</v>
          </cell>
          <cell r="AE101">
            <v>3.1</v>
          </cell>
          <cell r="AF101">
            <v>2.9</v>
          </cell>
          <cell r="AI101">
            <v>23946</v>
          </cell>
          <cell r="AJ101">
            <v>5673</v>
          </cell>
          <cell r="AK101">
            <v>1162</v>
          </cell>
          <cell r="AL101">
            <v>6835</v>
          </cell>
          <cell r="AM101">
            <v>505</v>
          </cell>
          <cell r="AN101">
            <v>7339</v>
          </cell>
          <cell r="AP101">
            <v>2532</v>
          </cell>
          <cell r="AQ101">
            <v>11015</v>
          </cell>
          <cell r="AR101">
            <v>4854</v>
          </cell>
          <cell r="AS101">
            <v>39815</v>
          </cell>
          <cell r="AT101">
            <v>4311</v>
          </cell>
          <cell r="AU101">
            <v>122</v>
          </cell>
          <cell r="AV101">
            <v>44249</v>
          </cell>
          <cell r="AY101">
            <v>5.3</v>
          </cell>
          <cell r="AZ101">
            <v>-6.7</v>
          </cell>
          <cell r="BA101">
            <v>12.6</v>
          </cell>
          <cell r="BB101">
            <v>-3.9</v>
          </cell>
          <cell r="BC101">
            <v>22</v>
          </cell>
          <cell r="BD101">
            <v>-2.5</v>
          </cell>
          <cell r="BF101">
            <v>2</v>
          </cell>
          <cell r="BG101">
            <v>-0.9</v>
          </cell>
          <cell r="BH101">
            <v>-0.5</v>
          </cell>
          <cell r="BI101">
            <v>2.8</v>
          </cell>
          <cell r="BJ101">
            <v>2.4</v>
          </cell>
          <cell r="BK101">
            <v>2.1</v>
          </cell>
          <cell r="BO101">
            <v>4972</v>
          </cell>
          <cell r="CC101">
            <v>0</v>
          </cell>
          <cell r="CD101">
            <v>0</v>
          </cell>
        </row>
        <row r="102">
          <cell r="D102">
            <v>24986</v>
          </cell>
          <cell r="E102">
            <v>5684</v>
          </cell>
          <cell r="F102">
            <v>1184</v>
          </cell>
          <cell r="G102">
            <v>6868</v>
          </cell>
          <cell r="H102">
            <v>689</v>
          </cell>
          <cell r="I102">
            <v>7558</v>
          </cell>
          <cell r="K102">
            <v>2628</v>
          </cell>
          <cell r="L102">
            <v>11379</v>
          </cell>
          <cell r="M102">
            <v>4694</v>
          </cell>
          <cell r="N102">
            <v>41059</v>
          </cell>
          <cell r="O102">
            <v>4435</v>
          </cell>
          <cell r="Q102">
            <v>45637</v>
          </cell>
          <cell r="T102">
            <v>4.5999999999999996</v>
          </cell>
          <cell r="U102">
            <v>-3</v>
          </cell>
          <cell r="V102">
            <v>5.7</v>
          </cell>
          <cell r="W102">
            <v>-1.6</v>
          </cell>
          <cell r="X102">
            <v>34.5</v>
          </cell>
          <cell r="Y102">
            <v>0.8</v>
          </cell>
          <cell r="AA102">
            <v>3.2</v>
          </cell>
          <cell r="AB102">
            <v>1.7</v>
          </cell>
          <cell r="AC102">
            <v>-4</v>
          </cell>
          <cell r="AD102">
            <v>2.7</v>
          </cell>
          <cell r="AE102">
            <v>3</v>
          </cell>
          <cell r="AF102">
            <v>2.4</v>
          </cell>
          <cell r="AI102">
            <v>24897</v>
          </cell>
          <cell r="AJ102">
            <v>5848</v>
          </cell>
          <cell r="AK102">
            <v>1171</v>
          </cell>
          <cell r="AL102">
            <v>7019</v>
          </cell>
          <cell r="AM102">
            <v>653</v>
          </cell>
          <cell r="AN102">
            <v>7671</v>
          </cell>
          <cell r="AP102">
            <v>2625</v>
          </cell>
          <cell r="AQ102">
            <v>11485</v>
          </cell>
          <cell r="AR102">
            <v>4858</v>
          </cell>
          <cell r="AS102">
            <v>41241</v>
          </cell>
          <cell r="AT102">
            <v>4440</v>
          </cell>
          <cell r="AU102">
            <v>233</v>
          </cell>
          <cell r="AV102">
            <v>45915</v>
          </cell>
          <cell r="AY102">
            <v>4</v>
          </cell>
          <cell r="AZ102">
            <v>3.1</v>
          </cell>
          <cell r="BA102">
            <v>0.7</v>
          </cell>
          <cell r="BB102">
            <v>2.7</v>
          </cell>
          <cell r="BC102">
            <v>29.3</v>
          </cell>
          <cell r="BD102">
            <v>4.5</v>
          </cell>
          <cell r="BF102">
            <v>3.7</v>
          </cell>
          <cell r="BG102">
            <v>4.3</v>
          </cell>
          <cell r="BH102">
            <v>0.1</v>
          </cell>
          <cell r="BI102">
            <v>3.6</v>
          </cell>
          <cell r="BJ102">
            <v>3</v>
          </cell>
          <cell r="BK102">
            <v>3.8</v>
          </cell>
          <cell r="BO102">
            <v>5744</v>
          </cell>
          <cell r="CC102">
            <v>0</v>
          </cell>
          <cell r="CD102">
            <v>0</v>
          </cell>
        </row>
        <row r="103">
          <cell r="D103">
            <v>25817</v>
          </cell>
          <cell r="E103">
            <v>5631</v>
          </cell>
          <cell r="F103">
            <v>1250</v>
          </cell>
          <cell r="G103">
            <v>6880</v>
          </cell>
          <cell r="H103">
            <v>900</v>
          </cell>
          <cell r="I103">
            <v>7781</v>
          </cell>
          <cell r="K103">
            <v>2715</v>
          </cell>
          <cell r="L103">
            <v>11739</v>
          </cell>
          <cell r="M103">
            <v>4425</v>
          </cell>
          <cell r="N103">
            <v>41980</v>
          </cell>
          <cell r="O103">
            <v>4588</v>
          </cell>
          <cell r="Q103">
            <v>46546</v>
          </cell>
          <cell r="T103">
            <v>3.3</v>
          </cell>
          <cell r="U103">
            <v>-0.9</v>
          </cell>
          <cell r="V103">
            <v>5.5</v>
          </cell>
          <cell r="W103">
            <v>0.2</v>
          </cell>
          <cell r="X103">
            <v>30.6</v>
          </cell>
          <cell r="Y103">
            <v>2.9</v>
          </cell>
          <cell r="AA103">
            <v>3.3</v>
          </cell>
          <cell r="AB103">
            <v>3.2</v>
          </cell>
          <cell r="AC103">
            <v>-5.7</v>
          </cell>
          <cell r="AD103">
            <v>2.2000000000000002</v>
          </cell>
          <cell r="AE103">
            <v>3.4</v>
          </cell>
          <cell r="AF103">
            <v>2</v>
          </cell>
          <cell r="AI103">
            <v>26008</v>
          </cell>
          <cell r="AJ103">
            <v>5540</v>
          </cell>
          <cell r="AK103">
            <v>1200</v>
          </cell>
          <cell r="AL103">
            <v>6740</v>
          </cell>
          <cell r="AM103">
            <v>934</v>
          </cell>
          <cell r="AN103">
            <v>7674</v>
          </cell>
          <cell r="AP103">
            <v>2730</v>
          </cell>
          <cell r="AQ103">
            <v>11651</v>
          </cell>
          <cell r="AR103">
            <v>4325</v>
          </cell>
          <cell r="AS103">
            <v>41983</v>
          </cell>
          <cell r="AT103">
            <v>4528</v>
          </cell>
          <cell r="AU103">
            <v>-35</v>
          </cell>
          <cell r="AV103">
            <v>46477</v>
          </cell>
          <cell r="AY103">
            <v>4.5</v>
          </cell>
          <cell r="AZ103">
            <v>-5.3</v>
          </cell>
          <cell r="BA103">
            <v>2.5</v>
          </cell>
          <cell r="BB103">
            <v>-4</v>
          </cell>
          <cell r="BC103">
            <v>43.1</v>
          </cell>
          <cell r="BD103">
            <v>0</v>
          </cell>
          <cell r="BF103">
            <v>4</v>
          </cell>
          <cell r="BG103">
            <v>1.4</v>
          </cell>
          <cell r="BH103">
            <v>-11</v>
          </cell>
          <cell r="BI103">
            <v>1.8</v>
          </cell>
          <cell r="BJ103">
            <v>2</v>
          </cell>
          <cell r="BK103">
            <v>1.2</v>
          </cell>
          <cell r="BO103">
            <v>5548</v>
          </cell>
          <cell r="CC103">
            <v>0</v>
          </cell>
          <cell r="CD103">
            <v>0</v>
          </cell>
        </row>
        <row r="104">
          <cell r="D104">
            <v>26093</v>
          </cell>
          <cell r="E104">
            <v>5759</v>
          </cell>
          <cell r="F104">
            <v>1256</v>
          </cell>
          <cell r="G104">
            <v>7015</v>
          </cell>
          <cell r="H104">
            <v>1070</v>
          </cell>
          <cell r="I104">
            <v>8084</v>
          </cell>
          <cell r="K104">
            <v>2802</v>
          </cell>
          <cell r="L104">
            <v>12177</v>
          </cell>
          <cell r="M104">
            <v>4141</v>
          </cell>
          <cell r="N104">
            <v>42411</v>
          </cell>
          <cell r="O104">
            <v>4754</v>
          </cell>
          <cell r="Q104">
            <v>47041</v>
          </cell>
          <cell r="T104">
            <v>1.1000000000000001</v>
          </cell>
          <cell r="U104">
            <v>2.2999999999999998</v>
          </cell>
          <cell r="V104">
            <v>0.5</v>
          </cell>
          <cell r="W104">
            <v>2</v>
          </cell>
          <cell r="X104">
            <v>18.8</v>
          </cell>
          <cell r="Y104">
            <v>3.9</v>
          </cell>
          <cell r="AA104">
            <v>3.2</v>
          </cell>
          <cell r="AB104">
            <v>3.7</v>
          </cell>
          <cell r="AC104">
            <v>-6.4</v>
          </cell>
          <cell r="AD104">
            <v>1</v>
          </cell>
          <cell r="AE104">
            <v>3.6</v>
          </cell>
          <cell r="AF104">
            <v>1.1000000000000001</v>
          </cell>
          <cell r="AI104">
            <v>26109</v>
          </cell>
          <cell r="AJ104">
            <v>5760</v>
          </cell>
          <cell r="AK104">
            <v>1357</v>
          </cell>
          <cell r="AL104">
            <v>7116</v>
          </cell>
          <cell r="AM104">
            <v>1082</v>
          </cell>
          <cell r="AN104">
            <v>8198</v>
          </cell>
          <cell r="AP104">
            <v>2782</v>
          </cell>
          <cell r="AQ104">
            <v>12272</v>
          </cell>
          <cell r="AR104">
            <v>4150</v>
          </cell>
          <cell r="AS104">
            <v>42531</v>
          </cell>
          <cell r="AT104">
            <v>4805</v>
          </cell>
          <cell r="AU104">
            <v>-134</v>
          </cell>
          <cell r="AV104">
            <v>47202</v>
          </cell>
          <cell r="AY104">
            <v>0.4</v>
          </cell>
          <cell r="AZ104">
            <v>4</v>
          </cell>
          <cell r="BA104">
            <v>13</v>
          </cell>
          <cell r="BB104">
            <v>5.6</v>
          </cell>
          <cell r="BC104">
            <v>15.9</v>
          </cell>
          <cell r="BD104">
            <v>6.8</v>
          </cell>
          <cell r="BF104">
            <v>1.9</v>
          </cell>
          <cell r="BG104">
            <v>5.3</v>
          </cell>
          <cell r="BH104">
            <v>-4</v>
          </cell>
          <cell r="BI104">
            <v>1.3</v>
          </cell>
          <cell r="BJ104">
            <v>6.1</v>
          </cell>
          <cell r="BK104">
            <v>1.6</v>
          </cell>
          <cell r="BO104">
            <v>6524</v>
          </cell>
          <cell r="CC104">
            <v>0</v>
          </cell>
          <cell r="CD104">
            <v>0</v>
          </cell>
        </row>
        <row r="105">
          <cell r="D105">
            <v>25970</v>
          </cell>
          <cell r="E105">
            <v>6126</v>
          </cell>
          <cell r="F105">
            <v>1242</v>
          </cell>
          <cell r="G105">
            <v>7368</v>
          </cell>
          <cell r="H105">
            <v>1148</v>
          </cell>
          <cell r="I105">
            <v>8517</v>
          </cell>
          <cell r="K105">
            <v>2874</v>
          </cell>
          <cell r="L105">
            <v>12720</v>
          </cell>
          <cell r="M105">
            <v>4187</v>
          </cell>
          <cell r="N105">
            <v>42877</v>
          </cell>
          <cell r="O105">
            <v>4912</v>
          </cell>
          <cell r="Q105">
            <v>47600</v>
          </cell>
          <cell r="T105">
            <v>-0.5</v>
          </cell>
          <cell r="U105">
            <v>6.4</v>
          </cell>
          <cell r="V105">
            <v>-1.1000000000000001</v>
          </cell>
          <cell r="W105">
            <v>5</v>
          </cell>
          <cell r="X105">
            <v>7.4</v>
          </cell>
          <cell r="Y105">
            <v>5.4</v>
          </cell>
          <cell r="AA105">
            <v>2.6</v>
          </cell>
          <cell r="AB105">
            <v>4.5</v>
          </cell>
          <cell r="AC105">
            <v>1.1000000000000001</v>
          </cell>
          <cell r="AD105">
            <v>1.1000000000000001</v>
          </cell>
          <cell r="AE105">
            <v>3.3</v>
          </cell>
          <cell r="AF105">
            <v>1.2</v>
          </cell>
          <cell r="AI105">
            <v>26119</v>
          </cell>
          <cell r="AJ105">
            <v>6036</v>
          </cell>
          <cell r="AK105">
            <v>1232</v>
          </cell>
          <cell r="AL105">
            <v>7268</v>
          </cell>
          <cell r="AM105">
            <v>1154</v>
          </cell>
          <cell r="AN105">
            <v>8422</v>
          </cell>
          <cell r="AP105">
            <v>2897</v>
          </cell>
          <cell r="AQ105">
            <v>12648</v>
          </cell>
          <cell r="AR105">
            <v>4200</v>
          </cell>
          <cell r="AS105">
            <v>42967</v>
          </cell>
          <cell r="AT105">
            <v>4939</v>
          </cell>
          <cell r="AU105">
            <v>-302</v>
          </cell>
          <cell r="AV105">
            <v>47603</v>
          </cell>
          <cell r="AY105">
            <v>0</v>
          </cell>
          <cell r="AZ105">
            <v>4.8</v>
          </cell>
          <cell r="BA105">
            <v>-9.1999999999999993</v>
          </cell>
          <cell r="BB105">
            <v>2.1</v>
          </cell>
          <cell r="BC105">
            <v>6.7</v>
          </cell>
          <cell r="BD105">
            <v>2.7</v>
          </cell>
          <cell r="BF105">
            <v>4.0999999999999996</v>
          </cell>
          <cell r="BG105">
            <v>3.1</v>
          </cell>
          <cell r="BH105">
            <v>1.2</v>
          </cell>
          <cell r="BI105">
            <v>1</v>
          </cell>
          <cell r="BJ105">
            <v>2.8</v>
          </cell>
          <cell r="BK105">
            <v>0.8</v>
          </cell>
          <cell r="BO105">
            <v>5345</v>
          </cell>
          <cell r="CC105">
            <v>0</v>
          </cell>
          <cell r="CD105">
            <v>0</v>
          </cell>
        </row>
        <row r="106">
          <cell r="D106">
            <v>25887</v>
          </cell>
          <cell r="E106">
            <v>6603</v>
          </cell>
          <cell r="F106">
            <v>1284</v>
          </cell>
          <cell r="G106">
            <v>7888</v>
          </cell>
          <cell r="H106">
            <v>1157</v>
          </cell>
          <cell r="I106">
            <v>9044</v>
          </cell>
          <cell r="K106">
            <v>2939</v>
          </cell>
          <cell r="L106">
            <v>13345</v>
          </cell>
          <cell r="M106">
            <v>4601</v>
          </cell>
          <cell r="N106">
            <v>43833</v>
          </cell>
          <cell r="O106">
            <v>5028</v>
          </cell>
          <cell r="Q106">
            <v>48732</v>
          </cell>
          <cell r="T106">
            <v>-0.3</v>
          </cell>
          <cell r="U106">
            <v>7.8</v>
          </cell>
          <cell r="V106">
            <v>3.4</v>
          </cell>
          <cell r="W106">
            <v>7</v>
          </cell>
          <cell r="X106">
            <v>0.7</v>
          </cell>
          <cell r="Y106">
            <v>6.2</v>
          </cell>
          <cell r="AA106">
            <v>2.2999999999999998</v>
          </cell>
          <cell r="AB106">
            <v>4.9000000000000004</v>
          </cell>
          <cell r="AC106">
            <v>9.9</v>
          </cell>
          <cell r="AD106">
            <v>2.2000000000000002</v>
          </cell>
          <cell r="AE106">
            <v>2.4</v>
          </cell>
          <cell r="AF106">
            <v>2.4</v>
          </cell>
          <cell r="AI106">
            <v>25540</v>
          </cell>
          <cell r="AJ106">
            <v>6723</v>
          </cell>
          <cell r="AK106">
            <v>1157</v>
          </cell>
          <cell r="AL106">
            <v>7880</v>
          </cell>
          <cell r="AM106">
            <v>1149</v>
          </cell>
          <cell r="AN106">
            <v>9029</v>
          </cell>
          <cell r="AP106">
            <v>2934</v>
          </cell>
          <cell r="AQ106">
            <v>13325</v>
          </cell>
          <cell r="AR106">
            <v>4271</v>
          </cell>
          <cell r="AS106">
            <v>43136</v>
          </cell>
          <cell r="AT106">
            <v>4972</v>
          </cell>
          <cell r="AU106">
            <v>53</v>
          </cell>
          <cell r="AV106">
            <v>48161</v>
          </cell>
          <cell r="AY106">
            <v>-2.2000000000000002</v>
          </cell>
          <cell r="AZ106">
            <v>11.4</v>
          </cell>
          <cell r="BA106">
            <v>-6</v>
          </cell>
          <cell r="BB106">
            <v>8.4</v>
          </cell>
          <cell r="BC106">
            <v>-0.4</v>
          </cell>
          <cell r="BD106">
            <v>7.2</v>
          </cell>
          <cell r="BF106">
            <v>1.3</v>
          </cell>
          <cell r="BG106">
            <v>5.4</v>
          </cell>
          <cell r="BH106">
            <v>1.7</v>
          </cell>
          <cell r="BI106">
            <v>0.4</v>
          </cell>
          <cell r="BJ106">
            <v>0.7</v>
          </cell>
          <cell r="BK106">
            <v>1.2</v>
          </cell>
          <cell r="BO106">
            <v>6613</v>
          </cell>
          <cell r="CC106">
            <v>0</v>
          </cell>
          <cell r="CD106">
            <v>1</v>
          </cell>
        </row>
        <row r="107">
          <cell r="B107">
            <v>24060</v>
          </cell>
          <cell r="C107">
            <v>2169</v>
          </cell>
          <cell r="D107">
            <v>26221</v>
          </cell>
          <cell r="E107">
            <v>7128</v>
          </cell>
          <cell r="F107">
            <v>1403</v>
          </cell>
          <cell r="G107">
            <v>8531</v>
          </cell>
          <cell r="H107">
            <v>1144</v>
          </cell>
          <cell r="I107">
            <v>9675</v>
          </cell>
          <cell r="K107">
            <v>3023</v>
          </cell>
          <cell r="L107">
            <v>14089</v>
          </cell>
          <cell r="M107">
            <v>5120</v>
          </cell>
          <cell r="N107">
            <v>45430</v>
          </cell>
          <cell r="O107">
            <v>5187</v>
          </cell>
          <cell r="Q107">
            <v>50501</v>
          </cell>
          <cell r="T107">
            <v>1.3</v>
          </cell>
          <cell r="U107">
            <v>7.9</v>
          </cell>
          <cell r="V107">
            <v>9.3000000000000007</v>
          </cell>
          <cell r="W107">
            <v>8.1999999999999993</v>
          </cell>
          <cell r="X107">
            <v>-1.1000000000000001</v>
          </cell>
          <cell r="Y107">
            <v>7</v>
          </cell>
          <cell r="AA107">
            <v>2.8</v>
          </cell>
          <cell r="AB107">
            <v>5.6</v>
          </cell>
          <cell r="AC107">
            <v>11.3</v>
          </cell>
          <cell r="AD107">
            <v>3.6</v>
          </cell>
          <cell r="AE107">
            <v>3.2</v>
          </cell>
          <cell r="AF107">
            <v>3.6</v>
          </cell>
          <cell r="AG107">
            <v>24121</v>
          </cell>
          <cell r="AH107">
            <v>2178</v>
          </cell>
          <cell r="AI107">
            <v>26300</v>
          </cell>
          <cell r="AJ107">
            <v>7194</v>
          </cell>
          <cell r="AK107">
            <v>1478</v>
          </cell>
          <cell r="AL107">
            <v>8672</v>
          </cell>
          <cell r="AM107">
            <v>1128</v>
          </cell>
          <cell r="AN107">
            <v>9800</v>
          </cell>
          <cell r="AP107">
            <v>2999</v>
          </cell>
          <cell r="AQ107">
            <v>14188</v>
          </cell>
          <cell r="AR107">
            <v>5563</v>
          </cell>
          <cell r="AS107">
            <v>46050</v>
          </cell>
          <cell r="AT107">
            <v>5247</v>
          </cell>
          <cell r="AU107">
            <v>-343</v>
          </cell>
          <cell r="AV107">
            <v>50954</v>
          </cell>
          <cell r="AY107">
            <v>3</v>
          </cell>
          <cell r="AZ107">
            <v>7</v>
          </cell>
          <cell r="BA107">
            <v>27.7</v>
          </cell>
          <cell r="BB107">
            <v>10</v>
          </cell>
          <cell r="BC107">
            <v>-1.8</v>
          </cell>
          <cell r="BD107">
            <v>8.5</v>
          </cell>
          <cell r="BF107">
            <v>2.2000000000000002</v>
          </cell>
          <cell r="BG107">
            <v>6.5</v>
          </cell>
          <cell r="BH107">
            <v>30.3</v>
          </cell>
          <cell r="BI107">
            <v>6.8</v>
          </cell>
          <cell r="BJ107">
            <v>5.5</v>
          </cell>
          <cell r="BK107">
            <v>5.8</v>
          </cell>
          <cell r="BO107">
            <v>7217</v>
          </cell>
          <cell r="CC107">
            <v>0</v>
          </cell>
          <cell r="CD107">
            <v>0</v>
          </cell>
        </row>
        <row r="108">
          <cell r="B108">
            <v>24815</v>
          </cell>
          <cell r="C108">
            <v>2243</v>
          </cell>
          <cell r="D108">
            <v>26975</v>
          </cell>
          <cell r="E108">
            <v>7710</v>
          </cell>
          <cell r="F108">
            <v>1535</v>
          </cell>
          <cell r="G108">
            <v>9245</v>
          </cell>
          <cell r="H108">
            <v>1119</v>
          </cell>
          <cell r="I108">
            <v>10364</v>
          </cell>
          <cell r="K108">
            <v>3098</v>
          </cell>
          <cell r="L108">
            <v>14883</v>
          </cell>
          <cell r="M108">
            <v>5514</v>
          </cell>
          <cell r="N108">
            <v>47373</v>
          </cell>
          <cell r="O108">
            <v>5439</v>
          </cell>
          <cell r="Q108">
            <v>52582</v>
          </cell>
          <cell r="T108">
            <v>2.9</v>
          </cell>
          <cell r="U108">
            <v>8.1999999999999993</v>
          </cell>
          <cell r="V108">
            <v>9.4</v>
          </cell>
          <cell r="W108">
            <v>8.4</v>
          </cell>
          <cell r="X108">
            <v>-2.2000000000000002</v>
          </cell>
          <cell r="Y108">
            <v>7.1</v>
          </cell>
          <cell r="AA108">
            <v>2.5</v>
          </cell>
          <cell r="AB108">
            <v>5.6</v>
          </cell>
          <cell r="AC108">
            <v>7.7</v>
          </cell>
          <cell r="AD108">
            <v>4.3</v>
          </cell>
          <cell r="AE108">
            <v>4.8</v>
          </cell>
          <cell r="AF108">
            <v>4.0999999999999996</v>
          </cell>
          <cell r="AG108">
            <v>24758</v>
          </cell>
          <cell r="AH108">
            <v>2234</v>
          </cell>
          <cell r="AI108">
            <v>26992</v>
          </cell>
          <cell r="AJ108">
            <v>7400</v>
          </cell>
          <cell r="AK108">
            <v>1582</v>
          </cell>
          <cell r="AL108">
            <v>8982</v>
          </cell>
          <cell r="AM108">
            <v>1123</v>
          </cell>
          <cell r="AN108">
            <v>10105</v>
          </cell>
          <cell r="AP108">
            <v>3106</v>
          </cell>
          <cell r="AQ108">
            <v>14632</v>
          </cell>
          <cell r="AR108">
            <v>5360</v>
          </cell>
          <cell r="AS108">
            <v>46985</v>
          </cell>
          <cell r="AT108">
            <v>5295</v>
          </cell>
          <cell r="AU108">
            <v>80</v>
          </cell>
          <cell r="AV108">
            <v>52360</v>
          </cell>
          <cell r="AW108">
            <v>2.6</v>
          </cell>
          <cell r="AX108">
            <v>2.6</v>
          </cell>
          <cell r="AY108">
            <v>2.6</v>
          </cell>
          <cell r="AZ108">
            <v>2.9</v>
          </cell>
          <cell r="BA108">
            <v>7</v>
          </cell>
          <cell r="BB108">
            <v>3.6</v>
          </cell>
          <cell r="BC108">
            <v>-0.4</v>
          </cell>
          <cell r="BD108">
            <v>3.1</v>
          </cell>
          <cell r="BF108">
            <v>3.6</v>
          </cell>
          <cell r="BG108">
            <v>3.1</v>
          </cell>
          <cell r="BH108">
            <v>-3.6</v>
          </cell>
          <cell r="BI108">
            <v>2</v>
          </cell>
          <cell r="BJ108">
            <v>0.9</v>
          </cell>
          <cell r="BK108">
            <v>2.8</v>
          </cell>
          <cell r="BO108">
            <v>8303</v>
          </cell>
          <cell r="CC108">
            <v>0</v>
          </cell>
          <cell r="CD108">
            <v>0</v>
          </cell>
        </row>
        <row r="109">
          <cell r="B109">
            <v>25609</v>
          </cell>
          <cell r="C109">
            <v>2322</v>
          </cell>
          <cell r="D109">
            <v>27932</v>
          </cell>
          <cell r="E109">
            <v>8265</v>
          </cell>
          <cell r="F109">
            <v>1592</v>
          </cell>
          <cell r="G109">
            <v>9856</v>
          </cell>
          <cell r="H109">
            <v>1049</v>
          </cell>
          <cell r="I109">
            <v>10905</v>
          </cell>
          <cell r="K109">
            <v>3153</v>
          </cell>
          <cell r="L109">
            <v>15507</v>
          </cell>
          <cell r="M109">
            <v>5679</v>
          </cell>
          <cell r="N109">
            <v>49119</v>
          </cell>
          <cell r="O109">
            <v>5692</v>
          </cell>
          <cell r="Q109">
            <v>54356</v>
          </cell>
          <cell r="T109">
            <v>3.5</v>
          </cell>
          <cell r="U109">
            <v>7.2</v>
          </cell>
          <cell r="V109">
            <v>3.7</v>
          </cell>
          <cell r="W109">
            <v>6.6</v>
          </cell>
          <cell r="X109">
            <v>-6.3</v>
          </cell>
          <cell r="Y109">
            <v>5.2</v>
          </cell>
          <cell r="AA109">
            <v>1.8</v>
          </cell>
          <cell r="AB109">
            <v>4.2</v>
          </cell>
          <cell r="AC109">
            <v>3</v>
          </cell>
          <cell r="AD109">
            <v>3.7</v>
          </cell>
          <cell r="AE109">
            <v>4.7</v>
          </cell>
          <cell r="AF109">
            <v>3.4</v>
          </cell>
          <cell r="AG109">
            <v>25559</v>
          </cell>
          <cell r="AH109">
            <v>2317</v>
          </cell>
          <cell r="AI109">
            <v>27876</v>
          </cell>
          <cell r="AJ109">
            <v>8570</v>
          </cell>
          <cell r="AK109">
            <v>1555</v>
          </cell>
          <cell r="AL109">
            <v>10125</v>
          </cell>
          <cell r="AM109">
            <v>1060</v>
          </cell>
          <cell r="AN109">
            <v>11185</v>
          </cell>
          <cell r="AP109">
            <v>3207</v>
          </cell>
          <cell r="AQ109">
            <v>15841</v>
          </cell>
          <cell r="AR109">
            <v>5667</v>
          </cell>
          <cell r="AS109">
            <v>49384</v>
          </cell>
          <cell r="AT109">
            <v>5838</v>
          </cell>
          <cell r="AU109">
            <v>-679</v>
          </cell>
          <cell r="AV109">
            <v>54543</v>
          </cell>
          <cell r="AW109">
            <v>3.2</v>
          </cell>
          <cell r="AX109">
            <v>3.7</v>
          </cell>
          <cell r="AY109">
            <v>3.3</v>
          </cell>
          <cell r="AZ109">
            <v>15.8</v>
          </cell>
          <cell r="BA109">
            <v>-1.7</v>
          </cell>
          <cell r="BB109">
            <v>12.7</v>
          </cell>
          <cell r="BC109">
            <v>-5.6</v>
          </cell>
          <cell r="BD109">
            <v>10.7</v>
          </cell>
          <cell r="BF109">
            <v>3.3</v>
          </cell>
          <cell r="BG109">
            <v>8.3000000000000007</v>
          </cell>
          <cell r="BH109">
            <v>5.7</v>
          </cell>
          <cell r="BI109">
            <v>5.0999999999999996</v>
          </cell>
          <cell r="BJ109">
            <v>10.3</v>
          </cell>
          <cell r="BK109">
            <v>4.2</v>
          </cell>
          <cell r="BO109">
            <v>7660</v>
          </cell>
          <cell r="CC109">
            <v>0</v>
          </cell>
          <cell r="CD109">
            <v>0</v>
          </cell>
        </row>
        <row r="110">
          <cell r="B110">
            <v>26410</v>
          </cell>
          <cell r="C110">
            <v>2404</v>
          </cell>
          <cell r="D110">
            <v>28814</v>
          </cell>
          <cell r="E110">
            <v>8671</v>
          </cell>
          <cell r="F110">
            <v>1628</v>
          </cell>
          <cell r="G110">
            <v>10299</v>
          </cell>
          <cell r="H110">
            <v>914</v>
          </cell>
          <cell r="I110">
            <v>11212</v>
          </cell>
          <cell r="K110">
            <v>3191</v>
          </cell>
          <cell r="L110">
            <v>15871</v>
          </cell>
          <cell r="M110">
            <v>5724</v>
          </cell>
          <cell r="N110">
            <v>50409</v>
          </cell>
          <cell r="O110">
            <v>5852</v>
          </cell>
          <cell r="Q110">
            <v>55517</v>
          </cell>
          <cell r="T110">
            <v>3.2</v>
          </cell>
          <cell r="U110">
            <v>4.9000000000000004</v>
          </cell>
          <cell r="V110">
            <v>2.2999999999999998</v>
          </cell>
          <cell r="W110">
            <v>4.5</v>
          </cell>
          <cell r="X110">
            <v>-12.9</v>
          </cell>
          <cell r="Y110">
            <v>2.8</v>
          </cell>
          <cell r="AA110">
            <v>1.2</v>
          </cell>
          <cell r="AB110">
            <v>2.2999999999999998</v>
          </cell>
          <cell r="AC110">
            <v>0.8</v>
          </cell>
          <cell r="AD110">
            <v>2.6</v>
          </cell>
          <cell r="AE110">
            <v>2.8</v>
          </cell>
          <cell r="AF110">
            <v>2.1</v>
          </cell>
          <cell r="AG110">
            <v>26481</v>
          </cell>
          <cell r="AH110">
            <v>2412</v>
          </cell>
          <cell r="AI110">
            <v>28893</v>
          </cell>
          <cell r="AJ110">
            <v>8643</v>
          </cell>
          <cell r="AK110">
            <v>1622</v>
          </cell>
          <cell r="AL110">
            <v>10265</v>
          </cell>
          <cell r="AM110">
            <v>938</v>
          </cell>
          <cell r="AN110">
            <v>11203</v>
          </cell>
          <cell r="AP110">
            <v>3125</v>
          </cell>
          <cell r="AQ110">
            <v>15802</v>
          </cell>
          <cell r="AR110">
            <v>5788</v>
          </cell>
          <cell r="AS110">
            <v>50482</v>
          </cell>
          <cell r="AT110">
            <v>5857</v>
          </cell>
          <cell r="AU110">
            <v>-624</v>
          </cell>
          <cell r="AV110">
            <v>55716</v>
          </cell>
          <cell r="AW110">
            <v>3.6</v>
          </cell>
          <cell r="AX110">
            <v>4.0999999999999996</v>
          </cell>
          <cell r="AY110">
            <v>3.6</v>
          </cell>
          <cell r="AZ110">
            <v>0.9</v>
          </cell>
          <cell r="BA110">
            <v>4.3</v>
          </cell>
          <cell r="BB110">
            <v>1.4</v>
          </cell>
          <cell r="BC110">
            <v>-11.5</v>
          </cell>
          <cell r="BD110">
            <v>0.2</v>
          </cell>
          <cell r="BF110">
            <v>-2.6</v>
          </cell>
          <cell r="BG110">
            <v>-0.3</v>
          </cell>
          <cell r="BH110">
            <v>2.1</v>
          </cell>
          <cell r="BI110">
            <v>2.2000000000000002</v>
          </cell>
          <cell r="BJ110">
            <v>0.3</v>
          </cell>
          <cell r="BK110">
            <v>2.1</v>
          </cell>
          <cell r="BO110">
            <v>8486</v>
          </cell>
          <cell r="CC110">
            <v>0</v>
          </cell>
          <cell r="CD110">
            <v>0</v>
          </cell>
        </row>
        <row r="111">
          <cell r="B111">
            <v>27031</v>
          </cell>
          <cell r="C111">
            <v>2474</v>
          </cell>
          <cell r="D111">
            <v>29504</v>
          </cell>
          <cell r="E111">
            <v>8890</v>
          </cell>
          <cell r="F111">
            <v>1730</v>
          </cell>
          <cell r="G111">
            <v>10621</v>
          </cell>
          <cell r="H111">
            <v>745</v>
          </cell>
          <cell r="I111">
            <v>11366</v>
          </cell>
          <cell r="K111">
            <v>3231</v>
          </cell>
          <cell r="L111">
            <v>16081</v>
          </cell>
          <cell r="M111">
            <v>5851</v>
          </cell>
          <cell r="N111">
            <v>51436</v>
          </cell>
          <cell r="O111">
            <v>5935</v>
          </cell>
          <cell r="Q111">
            <v>56446</v>
          </cell>
          <cell r="T111">
            <v>2.4</v>
          </cell>
          <cell r="U111">
            <v>2.5</v>
          </cell>
          <cell r="V111">
            <v>6.3</v>
          </cell>
          <cell r="W111">
            <v>3.1</v>
          </cell>
          <cell r="X111">
            <v>-18.5</v>
          </cell>
          <cell r="Y111">
            <v>1.4</v>
          </cell>
          <cell r="AA111">
            <v>1.3</v>
          </cell>
          <cell r="AB111">
            <v>1.3</v>
          </cell>
          <cell r="AC111">
            <v>2.2000000000000002</v>
          </cell>
          <cell r="AD111">
            <v>2</v>
          </cell>
          <cell r="AE111">
            <v>1.4</v>
          </cell>
          <cell r="AF111">
            <v>1.7</v>
          </cell>
          <cell r="AG111">
            <v>27081</v>
          </cell>
          <cell r="AH111">
            <v>2478</v>
          </cell>
          <cell r="AI111">
            <v>29559</v>
          </cell>
          <cell r="AJ111">
            <v>8864</v>
          </cell>
          <cell r="AK111">
            <v>1702</v>
          </cell>
          <cell r="AL111">
            <v>10566</v>
          </cell>
          <cell r="AM111">
            <v>717</v>
          </cell>
          <cell r="AN111">
            <v>11283</v>
          </cell>
          <cell r="AP111">
            <v>3260</v>
          </cell>
          <cell r="AQ111">
            <v>16023</v>
          </cell>
          <cell r="AR111">
            <v>5789</v>
          </cell>
          <cell r="AS111">
            <v>51371</v>
          </cell>
          <cell r="AT111">
            <v>5921</v>
          </cell>
          <cell r="AU111">
            <v>-919</v>
          </cell>
          <cell r="AV111">
            <v>56374</v>
          </cell>
          <cell r="AW111">
            <v>2.2999999999999998</v>
          </cell>
          <cell r="AX111">
            <v>2.7</v>
          </cell>
          <cell r="AY111">
            <v>2.2999999999999998</v>
          </cell>
          <cell r="AZ111">
            <v>2.6</v>
          </cell>
          <cell r="BA111">
            <v>4.9000000000000004</v>
          </cell>
          <cell r="BB111">
            <v>2.9</v>
          </cell>
          <cell r="BC111">
            <v>-23.6</v>
          </cell>
          <cell r="BD111">
            <v>0.7</v>
          </cell>
          <cell r="BF111">
            <v>4.3</v>
          </cell>
          <cell r="BG111">
            <v>1.4</v>
          </cell>
          <cell r="BH111">
            <v>0</v>
          </cell>
          <cell r="BI111">
            <v>1.8</v>
          </cell>
          <cell r="BJ111">
            <v>1.1000000000000001</v>
          </cell>
          <cell r="BK111">
            <v>1.2</v>
          </cell>
          <cell r="BO111">
            <v>8913</v>
          </cell>
          <cell r="CC111">
            <v>0</v>
          </cell>
          <cell r="CD111">
            <v>0</v>
          </cell>
        </row>
        <row r="112">
          <cell r="B112">
            <v>27462</v>
          </cell>
          <cell r="C112">
            <v>2530</v>
          </cell>
          <cell r="D112">
            <v>29992</v>
          </cell>
          <cell r="E112">
            <v>9082</v>
          </cell>
          <cell r="F112">
            <v>1836</v>
          </cell>
          <cell r="G112">
            <v>10918</v>
          </cell>
          <cell r="H112">
            <v>605</v>
          </cell>
          <cell r="I112">
            <v>11524</v>
          </cell>
          <cell r="K112">
            <v>3311</v>
          </cell>
          <cell r="L112">
            <v>16342</v>
          </cell>
          <cell r="M112">
            <v>5977</v>
          </cell>
          <cell r="N112">
            <v>52311</v>
          </cell>
          <cell r="O112">
            <v>6128</v>
          </cell>
          <cell r="Q112">
            <v>57667</v>
          </cell>
          <cell r="T112">
            <v>1.7</v>
          </cell>
          <cell r="U112">
            <v>2.2000000000000002</v>
          </cell>
          <cell r="V112">
            <v>6.1</v>
          </cell>
          <cell r="W112">
            <v>2.8</v>
          </cell>
          <cell r="X112">
            <v>-18.7</v>
          </cell>
          <cell r="Y112">
            <v>1.4</v>
          </cell>
          <cell r="AA112">
            <v>2.5</v>
          </cell>
          <cell r="AB112">
            <v>1.6</v>
          </cell>
          <cell r="AC112">
            <v>2.2000000000000002</v>
          </cell>
          <cell r="AD112">
            <v>1.7</v>
          </cell>
          <cell r="AE112">
            <v>3.3</v>
          </cell>
          <cell r="AF112">
            <v>2.2000000000000002</v>
          </cell>
          <cell r="AG112">
            <v>27497</v>
          </cell>
          <cell r="AH112">
            <v>2530</v>
          </cell>
          <cell r="AI112">
            <v>30027</v>
          </cell>
          <cell r="AJ112">
            <v>9048</v>
          </cell>
          <cell r="AK112">
            <v>1868</v>
          </cell>
          <cell r="AL112">
            <v>10916</v>
          </cell>
          <cell r="AM112">
            <v>595</v>
          </cell>
          <cell r="AN112">
            <v>11511</v>
          </cell>
          <cell r="AP112">
            <v>3318</v>
          </cell>
          <cell r="AQ112">
            <v>16334</v>
          </cell>
          <cell r="AR112">
            <v>5941</v>
          </cell>
          <cell r="AS112">
            <v>52302</v>
          </cell>
          <cell r="AT112">
            <v>6063</v>
          </cell>
          <cell r="AU112">
            <v>-1062</v>
          </cell>
          <cell r="AV112">
            <v>57304</v>
          </cell>
          <cell r="AW112">
            <v>1.5</v>
          </cell>
          <cell r="AX112">
            <v>2.1</v>
          </cell>
          <cell r="AY112">
            <v>1.6</v>
          </cell>
          <cell r="AZ112">
            <v>2.1</v>
          </cell>
          <cell r="BA112">
            <v>9.8000000000000007</v>
          </cell>
          <cell r="BB112">
            <v>3.3</v>
          </cell>
          <cell r="BC112">
            <v>-17</v>
          </cell>
          <cell r="BD112">
            <v>2</v>
          </cell>
          <cell r="BF112">
            <v>1.8</v>
          </cell>
          <cell r="BG112">
            <v>1.9</v>
          </cell>
          <cell r="BH112">
            <v>2.6</v>
          </cell>
          <cell r="BI112">
            <v>1.8</v>
          </cell>
          <cell r="BJ112">
            <v>2.4</v>
          </cell>
          <cell r="BK112">
            <v>1.6</v>
          </cell>
          <cell r="BO112">
            <v>10085</v>
          </cell>
          <cell r="CC112">
            <v>0</v>
          </cell>
          <cell r="CD112">
            <v>0</v>
          </cell>
        </row>
        <row r="113">
          <cell r="B113">
            <v>27860</v>
          </cell>
          <cell r="C113">
            <v>2589</v>
          </cell>
          <cell r="D113">
            <v>30449</v>
          </cell>
          <cell r="E113">
            <v>9614</v>
          </cell>
          <cell r="F113">
            <v>1897</v>
          </cell>
          <cell r="G113">
            <v>11512</v>
          </cell>
          <cell r="H113">
            <v>512</v>
          </cell>
          <cell r="I113">
            <v>12024</v>
          </cell>
          <cell r="K113">
            <v>3432</v>
          </cell>
          <cell r="L113">
            <v>17002</v>
          </cell>
          <cell r="M113">
            <v>6121</v>
          </cell>
          <cell r="N113">
            <v>53572</v>
          </cell>
          <cell r="O113">
            <v>6525</v>
          </cell>
          <cell r="Q113">
            <v>59511</v>
          </cell>
          <cell r="T113">
            <v>1.5</v>
          </cell>
          <cell r="U113">
            <v>5.9</v>
          </cell>
          <cell r="V113">
            <v>3.3</v>
          </cell>
          <cell r="W113">
            <v>5.4</v>
          </cell>
          <cell r="X113">
            <v>-15.4</v>
          </cell>
          <cell r="Y113">
            <v>4.3</v>
          </cell>
          <cell r="AA113">
            <v>3.7</v>
          </cell>
          <cell r="AB113">
            <v>4</v>
          </cell>
          <cell r="AC113">
            <v>2.4</v>
          </cell>
          <cell r="AD113">
            <v>2.4</v>
          </cell>
          <cell r="AE113">
            <v>6.5</v>
          </cell>
          <cell r="AF113">
            <v>3.2</v>
          </cell>
          <cell r="AG113">
            <v>27733</v>
          </cell>
          <cell r="AH113">
            <v>2579</v>
          </cell>
          <cell r="AI113">
            <v>30312</v>
          </cell>
          <cell r="AJ113">
            <v>9521</v>
          </cell>
          <cell r="AK113">
            <v>1933</v>
          </cell>
          <cell r="AL113">
            <v>11454</v>
          </cell>
          <cell r="AM113">
            <v>511</v>
          </cell>
          <cell r="AN113">
            <v>11965</v>
          </cell>
          <cell r="AP113">
            <v>3392</v>
          </cell>
          <cell r="AQ113">
            <v>16901</v>
          </cell>
          <cell r="AR113">
            <v>6226</v>
          </cell>
          <cell r="AS113">
            <v>53439</v>
          </cell>
          <cell r="AT113">
            <v>6421</v>
          </cell>
          <cell r="AU113">
            <v>-341</v>
          </cell>
          <cell r="AV113">
            <v>59519</v>
          </cell>
          <cell r="AW113">
            <v>0.9</v>
          </cell>
          <cell r="AX113">
            <v>1.9</v>
          </cell>
          <cell r="AY113">
            <v>0.9</v>
          </cell>
          <cell r="AZ113">
            <v>5.2</v>
          </cell>
          <cell r="BA113">
            <v>3.5</v>
          </cell>
          <cell r="BB113">
            <v>4.9000000000000004</v>
          </cell>
          <cell r="BC113">
            <v>-14.1</v>
          </cell>
          <cell r="BD113">
            <v>3.9</v>
          </cell>
          <cell r="BF113">
            <v>2.2000000000000002</v>
          </cell>
          <cell r="BG113">
            <v>3.5</v>
          </cell>
          <cell r="BH113">
            <v>4.8</v>
          </cell>
          <cell r="BI113">
            <v>2.2000000000000002</v>
          </cell>
          <cell r="BJ113">
            <v>5.9</v>
          </cell>
          <cell r="BK113">
            <v>3.9</v>
          </cell>
          <cell r="BO113">
            <v>8576</v>
          </cell>
          <cell r="CC113">
            <v>0</v>
          </cell>
          <cell r="CD113">
            <v>0</v>
          </cell>
        </row>
        <row r="114">
          <cell r="B114">
            <v>28396</v>
          </cell>
          <cell r="C114">
            <v>2660</v>
          </cell>
          <cell r="D114">
            <v>31056</v>
          </cell>
          <cell r="E114">
            <v>10151</v>
          </cell>
          <cell r="F114">
            <v>1902</v>
          </cell>
          <cell r="G114">
            <v>12053</v>
          </cell>
          <cell r="H114">
            <v>437</v>
          </cell>
          <cell r="I114">
            <v>12490</v>
          </cell>
          <cell r="K114">
            <v>3561</v>
          </cell>
          <cell r="L114">
            <v>17651</v>
          </cell>
          <cell r="M114">
            <v>6296</v>
          </cell>
          <cell r="N114">
            <v>55003</v>
          </cell>
          <cell r="O114">
            <v>6921</v>
          </cell>
          <cell r="Q114">
            <v>61548</v>
          </cell>
          <cell r="T114">
            <v>2</v>
          </cell>
          <cell r="U114">
            <v>5.6</v>
          </cell>
          <cell r="V114">
            <v>0.2</v>
          </cell>
          <cell r="W114">
            <v>4.7</v>
          </cell>
          <cell r="X114">
            <v>-14.7</v>
          </cell>
          <cell r="Y114">
            <v>3.9</v>
          </cell>
          <cell r="AA114">
            <v>3.8</v>
          </cell>
          <cell r="AB114">
            <v>3.8</v>
          </cell>
          <cell r="AC114">
            <v>2.9</v>
          </cell>
          <cell r="AD114">
            <v>2.7</v>
          </cell>
          <cell r="AE114">
            <v>6.1</v>
          </cell>
          <cell r="AF114">
            <v>3.4</v>
          </cell>
          <cell r="AG114">
            <v>28467</v>
          </cell>
          <cell r="AH114">
            <v>2669</v>
          </cell>
          <cell r="AI114">
            <v>31137</v>
          </cell>
          <cell r="AJ114">
            <v>10053</v>
          </cell>
          <cell r="AK114">
            <v>1855</v>
          </cell>
          <cell r="AL114">
            <v>11907</v>
          </cell>
          <cell r="AM114">
            <v>467</v>
          </cell>
          <cell r="AN114">
            <v>12374</v>
          </cell>
          <cell r="AP114">
            <v>3596</v>
          </cell>
          <cell r="AQ114">
            <v>17568</v>
          </cell>
          <cell r="AR114">
            <v>6235</v>
          </cell>
          <cell r="AS114">
            <v>54939</v>
          </cell>
          <cell r="AT114">
            <v>7118</v>
          </cell>
          <cell r="AU114">
            <v>-230</v>
          </cell>
          <cell r="AV114">
            <v>61827</v>
          </cell>
          <cell r="AW114">
            <v>2.6</v>
          </cell>
          <cell r="AX114">
            <v>3.5</v>
          </cell>
          <cell r="AY114">
            <v>2.7</v>
          </cell>
          <cell r="AZ114">
            <v>5.6</v>
          </cell>
          <cell r="BA114">
            <v>-4.0999999999999996</v>
          </cell>
          <cell r="BB114">
            <v>4</v>
          </cell>
          <cell r="BC114">
            <v>-8.6</v>
          </cell>
          <cell r="BD114">
            <v>3.4</v>
          </cell>
          <cell r="BF114">
            <v>6</v>
          </cell>
          <cell r="BG114">
            <v>3.9</v>
          </cell>
          <cell r="BH114">
            <v>0.1</v>
          </cell>
          <cell r="BI114">
            <v>2.8</v>
          </cell>
          <cell r="BJ114">
            <v>10.9</v>
          </cell>
          <cell r="BK114">
            <v>3.9</v>
          </cell>
          <cell r="BO114">
            <v>9842</v>
          </cell>
          <cell r="CC114">
            <v>0</v>
          </cell>
          <cell r="CD114">
            <v>0</v>
          </cell>
        </row>
        <row r="115">
          <cell r="B115">
            <v>29170</v>
          </cell>
          <cell r="C115">
            <v>2753</v>
          </cell>
          <cell r="D115">
            <v>31923</v>
          </cell>
          <cell r="E115">
            <v>10438</v>
          </cell>
          <cell r="F115">
            <v>1910</v>
          </cell>
          <cell r="G115">
            <v>12349</v>
          </cell>
          <cell r="H115">
            <v>362</v>
          </cell>
          <cell r="I115">
            <v>12710</v>
          </cell>
          <cell r="K115">
            <v>3695</v>
          </cell>
          <cell r="L115">
            <v>18066</v>
          </cell>
          <cell r="M115">
            <v>6490</v>
          </cell>
          <cell r="N115">
            <v>56479</v>
          </cell>
          <cell r="O115">
            <v>7141</v>
          </cell>
          <cell r="Q115">
            <v>63260</v>
          </cell>
          <cell r="T115">
            <v>2.8</v>
          </cell>
          <cell r="U115">
            <v>2.8</v>
          </cell>
          <cell r="V115">
            <v>0.4</v>
          </cell>
          <cell r="W115">
            <v>2.5</v>
          </cell>
          <cell r="X115">
            <v>-17.2</v>
          </cell>
          <cell r="Y115">
            <v>1.8</v>
          </cell>
          <cell r="AA115">
            <v>3.7</v>
          </cell>
          <cell r="AB115">
            <v>2.2999999999999998</v>
          </cell>
          <cell r="AC115">
            <v>3.1</v>
          </cell>
          <cell r="AD115">
            <v>2.7</v>
          </cell>
          <cell r="AE115">
            <v>3.2</v>
          </cell>
          <cell r="AF115">
            <v>2.8</v>
          </cell>
          <cell r="AG115">
            <v>29085</v>
          </cell>
          <cell r="AH115">
            <v>2745</v>
          </cell>
          <cell r="AI115">
            <v>31830</v>
          </cell>
          <cell r="AJ115">
            <v>10988</v>
          </cell>
          <cell r="AK115">
            <v>1959</v>
          </cell>
          <cell r="AL115">
            <v>12947</v>
          </cell>
          <cell r="AM115">
            <v>357</v>
          </cell>
          <cell r="AN115">
            <v>13304</v>
          </cell>
          <cell r="AP115">
            <v>3711</v>
          </cell>
          <cell r="AQ115">
            <v>18681</v>
          </cell>
          <cell r="AR115">
            <v>6409</v>
          </cell>
          <cell r="AS115">
            <v>56920</v>
          </cell>
          <cell r="AT115">
            <v>7109</v>
          </cell>
          <cell r="AU115">
            <v>-787</v>
          </cell>
          <cell r="AV115">
            <v>63242</v>
          </cell>
          <cell r="AW115">
            <v>2.2000000000000002</v>
          </cell>
          <cell r="AX115">
            <v>2.8</v>
          </cell>
          <cell r="AY115">
            <v>2.2000000000000002</v>
          </cell>
          <cell r="AZ115">
            <v>9.3000000000000007</v>
          </cell>
          <cell r="BA115">
            <v>5.6</v>
          </cell>
          <cell r="BB115">
            <v>8.6999999999999993</v>
          </cell>
          <cell r="BC115">
            <v>-23.6</v>
          </cell>
          <cell r="BD115">
            <v>7.5</v>
          </cell>
          <cell r="BF115">
            <v>3.2</v>
          </cell>
          <cell r="BG115">
            <v>6.3</v>
          </cell>
          <cell r="BH115">
            <v>2.8</v>
          </cell>
          <cell r="BI115">
            <v>3.6</v>
          </cell>
          <cell r="BJ115">
            <v>-0.1</v>
          </cell>
          <cell r="BK115">
            <v>2.2999999999999998</v>
          </cell>
          <cell r="BO115">
            <v>11048</v>
          </cell>
          <cell r="CC115">
            <v>0</v>
          </cell>
          <cell r="CD115">
            <v>0</v>
          </cell>
        </row>
        <row r="116">
          <cell r="B116">
            <v>30045</v>
          </cell>
          <cell r="C116">
            <v>2853</v>
          </cell>
          <cell r="D116">
            <v>32898</v>
          </cell>
          <cell r="E116">
            <v>10413</v>
          </cell>
          <cell r="F116">
            <v>2039</v>
          </cell>
          <cell r="G116">
            <v>12452</v>
          </cell>
          <cell r="H116">
            <v>328</v>
          </cell>
          <cell r="I116">
            <v>12780</v>
          </cell>
          <cell r="K116">
            <v>3851</v>
          </cell>
          <cell r="L116">
            <v>18350</v>
          </cell>
          <cell r="M116">
            <v>6689</v>
          </cell>
          <cell r="N116">
            <v>57938</v>
          </cell>
          <cell r="O116">
            <v>7111</v>
          </cell>
          <cell r="Q116">
            <v>64560</v>
          </cell>
          <cell r="T116">
            <v>3.1</v>
          </cell>
          <cell r="U116">
            <v>-0.2</v>
          </cell>
          <cell r="V116">
            <v>6.7</v>
          </cell>
          <cell r="W116">
            <v>0.8</v>
          </cell>
          <cell r="X116">
            <v>-9.1999999999999993</v>
          </cell>
          <cell r="Y116">
            <v>0.5</v>
          </cell>
          <cell r="AA116">
            <v>4.2</v>
          </cell>
          <cell r="AB116">
            <v>1.6</v>
          </cell>
          <cell r="AC116">
            <v>3.1</v>
          </cell>
          <cell r="AD116">
            <v>2.6</v>
          </cell>
          <cell r="AE116">
            <v>-0.4</v>
          </cell>
          <cell r="AF116">
            <v>2.1</v>
          </cell>
          <cell r="AG116">
            <v>30010</v>
          </cell>
          <cell r="AH116">
            <v>2847</v>
          </cell>
          <cell r="AI116">
            <v>32856</v>
          </cell>
          <cell r="AJ116">
            <v>9911</v>
          </cell>
          <cell r="AK116">
            <v>1931</v>
          </cell>
          <cell r="AL116">
            <v>11843</v>
          </cell>
          <cell r="AM116">
            <v>313</v>
          </cell>
          <cell r="AN116">
            <v>12156</v>
          </cell>
          <cell r="AP116">
            <v>3811</v>
          </cell>
          <cell r="AQ116">
            <v>17686</v>
          </cell>
          <cell r="AR116">
            <v>6821</v>
          </cell>
          <cell r="AS116">
            <v>57363</v>
          </cell>
          <cell r="AT116">
            <v>7104</v>
          </cell>
          <cell r="AU116">
            <v>45</v>
          </cell>
          <cell r="AV116">
            <v>64512</v>
          </cell>
          <cell r="AW116">
            <v>3.2</v>
          </cell>
          <cell r="AX116">
            <v>3.7</v>
          </cell>
          <cell r="AY116">
            <v>3.2</v>
          </cell>
          <cell r="AZ116">
            <v>-9.8000000000000007</v>
          </cell>
          <cell r="BA116">
            <v>-1.4</v>
          </cell>
          <cell r="BB116">
            <v>-8.5</v>
          </cell>
          <cell r="BC116">
            <v>-12.3</v>
          </cell>
          <cell r="BD116">
            <v>-8.6</v>
          </cell>
          <cell r="BF116">
            <v>2.7</v>
          </cell>
          <cell r="BG116">
            <v>-5.3</v>
          </cell>
          <cell r="BH116">
            <v>6.4</v>
          </cell>
          <cell r="BI116">
            <v>0.8</v>
          </cell>
          <cell r="BJ116">
            <v>-0.1</v>
          </cell>
          <cell r="BK116">
            <v>2</v>
          </cell>
          <cell r="BO116">
            <v>11039</v>
          </cell>
          <cell r="CC116">
            <v>0</v>
          </cell>
          <cell r="CD116">
            <v>1</v>
          </cell>
        </row>
        <row r="117">
          <cell r="B117">
            <v>30859</v>
          </cell>
          <cell r="C117">
            <v>2955</v>
          </cell>
          <cell r="D117">
            <v>33814</v>
          </cell>
          <cell r="E117">
            <v>10216</v>
          </cell>
          <cell r="F117">
            <v>2187</v>
          </cell>
          <cell r="G117">
            <v>12402</v>
          </cell>
          <cell r="H117">
            <v>389</v>
          </cell>
          <cell r="I117">
            <v>12791</v>
          </cell>
          <cell r="K117">
            <v>4036</v>
          </cell>
          <cell r="L117">
            <v>18600</v>
          </cell>
          <cell r="M117">
            <v>6797</v>
          </cell>
          <cell r="N117">
            <v>59211</v>
          </cell>
          <cell r="O117">
            <v>7009</v>
          </cell>
          <cell r="Q117">
            <v>65673</v>
          </cell>
          <cell r="T117">
            <v>2.8</v>
          </cell>
          <cell r="U117">
            <v>-1.9</v>
          </cell>
          <cell r="V117">
            <v>7.2</v>
          </cell>
          <cell r="W117">
            <v>-0.4</v>
          </cell>
          <cell r="X117">
            <v>18.600000000000001</v>
          </cell>
          <cell r="Y117">
            <v>0.1</v>
          </cell>
          <cell r="AA117">
            <v>4.8</v>
          </cell>
          <cell r="AB117">
            <v>1.4</v>
          </cell>
          <cell r="AC117">
            <v>1.6</v>
          </cell>
          <cell r="AD117">
            <v>2.2000000000000002</v>
          </cell>
          <cell r="AE117">
            <v>-1.4</v>
          </cell>
          <cell r="AF117">
            <v>1.7</v>
          </cell>
          <cell r="AG117">
            <v>31061</v>
          </cell>
          <cell r="AH117">
            <v>2979</v>
          </cell>
          <cell r="AI117">
            <v>34041</v>
          </cell>
          <cell r="AJ117">
            <v>10438</v>
          </cell>
          <cell r="AK117">
            <v>2208</v>
          </cell>
          <cell r="AL117">
            <v>12645</v>
          </cell>
          <cell r="AM117">
            <v>375</v>
          </cell>
          <cell r="AN117">
            <v>13020</v>
          </cell>
          <cell r="AP117">
            <v>4015</v>
          </cell>
          <cell r="AQ117">
            <v>18808</v>
          </cell>
          <cell r="AR117">
            <v>6763</v>
          </cell>
          <cell r="AS117">
            <v>59611</v>
          </cell>
          <cell r="AT117">
            <v>7061</v>
          </cell>
          <cell r="AU117">
            <v>-938</v>
          </cell>
          <cell r="AV117">
            <v>65734</v>
          </cell>
          <cell r="AW117">
            <v>3.5</v>
          </cell>
          <cell r="AX117">
            <v>4.7</v>
          </cell>
          <cell r="AY117">
            <v>3.6</v>
          </cell>
          <cell r="AZ117">
            <v>5.3</v>
          </cell>
          <cell r="BA117">
            <v>14.3</v>
          </cell>
          <cell r="BB117">
            <v>6.8</v>
          </cell>
          <cell r="BC117">
            <v>19.8</v>
          </cell>
          <cell r="BD117">
            <v>7.1</v>
          </cell>
          <cell r="BF117">
            <v>5.4</v>
          </cell>
          <cell r="BG117">
            <v>6.3</v>
          </cell>
          <cell r="BH117">
            <v>-0.8</v>
          </cell>
          <cell r="BI117">
            <v>3.9</v>
          </cell>
          <cell r="BJ117">
            <v>-0.6</v>
          </cell>
          <cell r="BK117">
            <v>1.9</v>
          </cell>
          <cell r="BO117">
            <v>9443</v>
          </cell>
          <cell r="CC117">
            <v>0</v>
          </cell>
          <cell r="CD117">
            <v>0</v>
          </cell>
        </row>
        <row r="118">
          <cell r="B118">
            <v>31534</v>
          </cell>
          <cell r="C118">
            <v>3053</v>
          </cell>
          <cell r="D118">
            <v>34587</v>
          </cell>
          <cell r="E118">
            <v>10203</v>
          </cell>
          <cell r="F118">
            <v>2245</v>
          </cell>
          <cell r="G118">
            <v>12447</v>
          </cell>
          <cell r="H118">
            <v>544</v>
          </cell>
          <cell r="I118">
            <v>12991</v>
          </cell>
          <cell r="K118">
            <v>4225</v>
          </cell>
          <cell r="L118">
            <v>19043</v>
          </cell>
          <cell r="M118">
            <v>6825</v>
          </cell>
          <cell r="N118">
            <v>60455</v>
          </cell>
          <cell r="O118">
            <v>7037</v>
          </cell>
          <cell r="Q118">
            <v>66915</v>
          </cell>
          <cell r="T118">
            <v>2.2999999999999998</v>
          </cell>
          <cell r="U118">
            <v>-0.1</v>
          </cell>
          <cell r="V118">
            <v>2.7</v>
          </cell>
          <cell r="W118">
            <v>0.4</v>
          </cell>
          <cell r="X118">
            <v>39.6</v>
          </cell>
          <cell r="Y118">
            <v>1.6</v>
          </cell>
          <cell r="AA118">
            <v>4.7</v>
          </cell>
          <cell r="AB118">
            <v>2.4</v>
          </cell>
          <cell r="AC118">
            <v>0.4</v>
          </cell>
          <cell r="AD118">
            <v>2.1</v>
          </cell>
          <cell r="AE118">
            <v>0.4</v>
          </cell>
          <cell r="AF118">
            <v>1.9</v>
          </cell>
          <cell r="AG118">
            <v>31377</v>
          </cell>
          <cell r="AH118">
            <v>3025</v>
          </cell>
          <cell r="AI118">
            <v>34403</v>
          </cell>
          <cell r="AJ118">
            <v>10209</v>
          </cell>
          <cell r="AK118">
            <v>2442</v>
          </cell>
          <cell r="AL118">
            <v>12651</v>
          </cell>
          <cell r="AM118">
            <v>541</v>
          </cell>
          <cell r="AN118">
            <v>13192</v>
          </cell>
          <cell r="AP118">
            <v>4294</v>
          </cell>
          <cell r="AQ118">
            <v>19310</v>
          </cell>
          <cell r="AR118">
            <v>6861</v>
          </cell>
          <cell r="AS118">
            <v>60573</v>
          </cell>
          <cell r="AT118">
            <v>6885</v>
          </cell>
          <cell r="AU118">
            <v>-534</v>
          </cell>
          <cell r="AV118">
            <v>66924</v>
          </cell>
          <cell r="AW118">
            <v>1</v>
          </cell>
          <cell r="AX118">
            <v>1.5</v>
          </cell>
          <cell r="AY118">
            <v>1.1000000000000001</v>
          </cell>
          <cell r="AZ118">
            <v>-2.2000000000000002</v>
          </cell>
          <cell r="BA118">
            <v>10.6</v>
          </cell>
          <cell r="BB118">
            <v>0</v>
          </cell>
          <cell r="BC118">
            <v>44.3</v>
          </cell>
          <cell r="BD118">
            <v>1.3</v>
          </cell>
          <cell r="BF118">
            <v>6.9</v>
          </cell>
          <cell r="BG118">
            <v>2.7</v>
          </cell>
          <cell r="BH118">
            <v>1.4</v>
          </cell>
          <cell r="BI118">
            <v>1.6</v>
          </cell>
          <cell r="BJ118">
            <v>-2.5</v>
          </cell>
          <cell r="BK118">
            <v>1.8</v>
          </cell>
          <cell r="BO118">
            <v>9938</v>
          </cell>
          <cell r="CC118">
            <v>0</v>
          </cell>
          <cell r="CD118">
            <v>0</v>
          </cell>
        </row>
        <row r="119">
          <cell r="B119">
            <v>32044</v>
          </cell>
          <cell r="C119">
            <v>3136</v>
          </cell>
          <cell r="D119">
            <v>35180</v>
          </cell>
          <cell r="E119">
            <v>10491</v>
          </cell>
          <cell r="F119">
            <v>2248</v>
          </cell>
          <cell r="G119">
            <v>12738</v>
          </cell>
          <cell r="H119">
            <v>738</v>
          </cell>
          <cell r="I119">
            <v>13476</v>
          </cell>
          <cell r="K119">
            <v>4372</v>
          </cell>
          <cell r="L119">
            <v>19730</v>
          </cell>
          <cell r="M119">
            <v>6870</v>
          </cell>
          <cell r="N119">
            <v>61780</v>
          </cell>
          <cell r="O119">
            <v>7202</v>
          </cell>
          <cell r="Q119">
            <v>68396</v>
          </cell>
          <cell r="T119">
            <v>1.7</v>
          </cell>
          <cell r="U119">
            <v>2.8</v>
          </cell>
          <cell r="V119">
            <v>0.1</v>
          </cell>
          <cell r="W119">
            <v>2.2999999999999998</v>
          </cell>
          <cell r="X119">
            <v>35.799999999999997</v>
          </cell>
          <cell r="Y119">
            <v>3.7</v>
          </cell>
          <cell r="AA119">
            <v>3.5</v>
          </cell>
          <cell r="AB119">
            <v>3.6</v>
          </cell>
          <cell r="AC119">
            <v>0.7</v>
          </cell>
          <cell r="AD119">
            <v>2.2000000000000002</v>
          </cell>
          <cell r="AE119">
            <v>2.4</v>
          </cell>
          <cell r="AF119">
            <v>2.2000000000000002</v>
          </cell>
          <cell r="AG119">
            <v>32143</v>
          </cell>
          <cell r="AH119">
            <v>3157</v>
          </cell>
          <cell r="AI119">
            <v>35299</v>
          </cell>
          <cell r="AJ119">
            <v>10219</v>
          </cell>
          <cell r="AK119">
            <v>2052</v>
          </cell>
          <cell r="AL119">
            <v>12270</v>
          </cell>
          <cell r="AM119">
            <v>767</v>
          </cell>
          <cell r="AN119">
            <v>13037</v>
          </cell>
          <cell r="AP119">
            <v>4339</v>
          </cell>
          <cell r="AQ119">
            <v>19259</v>
          </cell>
          <cell r="AR119">
            <v>6761</v>
          </cell>
          <cell r="AS119">
            <v>61320</v>
          </cell>
          <cell r="AT119">
            <v>7277</v>
          </cell>
          <cell r="AU119">
            <v>-414</v>
          </cell>
          <cell r="AV119">
            <v>68183</v>
          </cell>
          <cell r="AW119">
            <v>2.4</v>
          </cell>
          <cell r="AX119">
            <v>4.3</v>
          </cell>
          <cell r="AY119">
            <v>2.6</v>
          </cell>
          <cell r="AZ119">
            <v>0.1</v>
          </cell>
          <cell r="BA119">
            <v>-16</v>
          </cell>
          <cell r="BB119">
            <v>-3</v>
          </cell>
          <cell r="BC119">
            <v>41.8</v>
          </cell>
          <cell r="BD119">
            <v>-1.2</v>
          </cell>
          <cell r="BF119">
            <v>1.1000000000000001</v>
          </cell>
          <cell r="BG119">
            <v>-0.3</v>
          </cell>
          <cell r="BH119">
            <v>-1.4</v>
          </cell>
          <cell r="BI119">
            <v>1.2</v>
          </cell>
          <cell r="BJ119">
            <v>5.7</v>
          </cell>
          <cell r="BK119">
            <v>1.9</v>
          </cell>
          <cell r="BO119">
            <v>10299</v>
          </cell>
          <cell r="CC119">
            <v>0</v>
          </cell>
          <cell r="CD119">
            <v>0</v>
          </cell>
        </row>
        <row r="120">
          <cell r="B120">
            <v>32518</v>
          </cell>
          <cell r="C120">
            <v>3211</v>
          </cell>
          <cell r="D120">
            <v>35729</v>
          </cell>
          <cell r="E120">
            <v>10926</v>
          </cell>
          <cell r="F120">
            <v>2279</v>
          </cell>
          <cell r="G120">
            <v>13205</v>
          </cell>
          <cell r="H120">
            <v>937</v>
          </cell>
          <cell r="I120">
            <v>14142</v>
          </cell>
          <cell r="K120">
            <v>4468</v>
          </cell>
          <cell r="L120">
            <v>20544</v>
          </cell>
          <cell r="M120">
            <v>7037</v>
          </cell>
          <cell r="N120">
            <v>63310</v>
          </cell>
          <cell r="O120">
            <v>7471</v>
          </cell>
          <cell r="Q120">
            <v>70243</v>
          </cell>
          <cell r="T120">
            <v>1.6</v>
          </cell>
          <cell r="U120">
            <v>4.0999999999999996</v>
          </cell>
          <cell r="V120">
            <v>1.4</v>
          </cell>
          <cell r="W120">
            <v>3.7</v>
          </cell>
          <cell r="X120">
            <v>27</v>
          </cell>
          <cell r="Y120">
            <v>4.9000000000000004</v>
          </cell>
          <cell r="AA120">
            <v>2.2000000000000002</v>
          </cell>
          <cell r="AB120">
            <v>4.0999999999999996</v>
          </cell>
          <cell r="AC120">
            <v>2.4</v>
          </cell>
          <cell r="AD120">
            <v>2.5</v>
          </cell>
          <cell r="AE120">
            <v>3.7</v>
          </cell>
          <cell r="AF120">
            <v>2.7</v>
          </cell>
          <cell r="AG120">
            <v>32535</v>
          </cell>
          <cell r="AH120">
            <v>3211</v>
          </cell>
          <cell r="AI120">
            <v>35746</v>
          </cell>
          <cell r="AJ120">
            <v>11156</v>
          </cell>
          <cell r="AK120">
            <v>2309</v>
          </cell>
          <cell r="AL120">
            <v>13465</v>
          </cell>
          <cell r="AM120">
            <v>933</v>
          </cell>
          <cell r="AN120">
            <v>14398</v>
          </cell>
          <cell r="AP120">
            <v>4476</v>
          </cell>
          <cell r="AQ120">
            <v>20808</v>
          </cell>
          <cell r="AR120">
            <v>7130</v>
          </cell>
          <cell r="AS120">
            <v>63684</v>
          </cell>
          <cell r="AT120">
            <v>7496</v>
          </cell>
          <cell r="AU120">
            <v>-711</v>
          </cell>
          <cell r="AV120">
            <v>70469</v>
          </cell>
          <cell r="AW120">
            <v>1.2</v>
          </cell>
          <cell r="AX120">
            <v>1.7</v>
          </cell>
          <cell r="AY120">
            <v>1.3</v>
          </cell>
          <cell r="AZ120">
            <v>9.1999999999999993</v>
          </cell>
          <cell r="BA120">
            <v>12.5</v>
          </cell>
          <cell r="BB120">
            <v>9.6999999999999993</v>
          </cell>
          <cell r="BC120">
            <v>21.6</v>
          </cell>
          <cell r="BD120">
            <v>10.4</v>
          </cell>
          <cell r="BF120">
            <v>3.2</v>
          </cell>
          <cell r="BG120">
            <v>8</v>
          </cell>
          <cell r="BH120">
            <v>5.4</v>
          </cell>
          <cell r="BI120">
            <v>3.9</v>
          </cell>
          <cell r="BJ120">
            <v>3</v>
          </cell>
          <cell r="BK120">
            <v>3.4</v>
          </cell>
          <cell r="BO120">
            <v>12432</v>
          </cell>
          <cell r="CC120">
            <v>0</v>
          </cell>
          <cell r="CD120">
            <v>0</v>
          </cell>
        </row>
        <row r="121">
          <cell r="B121">
            <v>33155</v>
          </cell>
          <cell r="C121">
            <v>3287</v>
          </cell>
          <cell r="D121">
            <v>36441</v>
          </cell>
          <cell r="E121">
            <v>11439</v>
          </cell>
          <cell r="F121">
            <v>2492</v>
          </cell>
          <cell r="G121">
            <v>13931</v>
          </cell>
          <cell r="H121">
            <v>1156</v>
          </cell>
          <cell r="I121">
            <v>15087</v>
          </cell>
          <cell r="K121">
            <v>4567</v>
          </cell>
          <cell r="L121">
            <v>21633</v>
          </cell>
          <cell r="M121">
            <v>7265</v>
          </cell>
          <cell r="N121">
            <v>65339</v>
          </cell>
          <cell r="O121">
            <v>7785</v>
          </cell>
          <cell r="Q121">
            <v>72457</v>
          </cell>
          <cell r="T121">
            <v>2</v>
          </cell>
          <cell r="U121">
            <v>4.7</v>
          </cell>
          <cell r="V121">
            <v>9.4</v>
          </cell>
          <cell r="W121">
            <v>5.5</v>
          </cell>
          <cell r="X121">
            <v>23.3</v>
          </cell>
          <cell r="Y121">
            <v>6.7</v>
          </cell>
          <cell r="AA121">
            <v>2.2000000000000002</v>
          </cell>
          <cell r="AB121">
            <v>5.3</v>
          </cell>
          <cell r="AC121">
            <v>3.2</v>
          </cell>
          <cell r="AD121">
            <v>3.2</v>
          </cell>
          <cell r="AE121">
            <v>4.2</v>
          </cell>
          <cell r="AF121">
            <v>3.2</v>
          </cell>
          <cell r="AG121">
            <v>33043</v>
          </cell>
          <cell r="AH121">
            <v>3273</v>
          </cell>
          <cell r="AI121">
            <v>36316</v>
          </cell>
          <cell r="AJ121">
            <v>11378</v>
          </cell>
          <cell r="AK121">
            <v>2515</v>
          </cell>
          <cell r="AL121">
            <v>13894</v>
          </cell>
          <cell r="AM121">
            <v>1145</v>
          </cell>
          <cell r="AN121">
            <v>15039</v>
          </cell>
          <cell r="AP121">
            <v>4577</v>
          </cell>
          <cell r="AQ121">
            <v>21596</v>
          </cell>
          <cell r="AR121">
            <v>7157</v>
          </cell>
          <cell r="AS121">
            <v>65068</v>
          </cell>
          <cell r="AT121">
            <v>7748</v>
          </cell>
          <cell r="AU121">
            <v>-580</v>
          </cell>
          <cell r="AV121">
            <v>72236</v>
          </cell>
          <cell r="AW121">
            <v>1.6</v>
          </cell>
          <cell r="AX121">
            <v>1.9</v>
          </cell>
          <cell r="AY121">
            <v>1.6</v>
          </cell>
          <cell r="AZ121">
            <v>2</v>
          </cell>
          <cell r="BA121">
            <v>9</v>
          </cell>
          <cell r="BB121">
            <v>3.2</v>
          </cell>
          <cell r="BC121">
            <v>22.7</v>
          </cell>
          <cell r="BD121">
            <v>4.4000000000000004</v>
          </cell>
          <cell r="BF121">
            <v>2.2999999999999998</v>
          </cell>
          <cell r="BG121">
            <v>3.8</v>
          </cell>
          <cell r="BH121">
            <v>0.4</v>
          </cell>
          <cell r="BI121">
            <v>2.2000000000000002</v>
          </cell>
          <cell r="BJ121">
            <v>3.4</v>
          </cell>
          <cell r="BK121">
            <v>2.5</v>
          </cell>
          <cell r="BO121">
            <v>10311</v>
          </cell>
          <cell r="CC121">
            <v>0</v>
          </cell>
          <cell r="CD121">
            <v>0</v>
          </cell>
        </row>
        <row r="122">
          <cell r="B122">
            <v>33981</v>
          </cell>
          <cell r="C122">
            <v>3365</v>
          </cell>
          <cell r="D122">
            <v>37346</v>
          </cell>
          <cell r="E122">
            <v>11846</v>
          </cell>
          <cell r="F122">
            <v>2791</v>
          </cell>
          <cell r="G122">
            <v>14637</v>
          </cell>
          <cell r="H122">
            <v>1417</v>
          </cell>
          <cell r="I122">
            <v>16054</v>
          </cell>
          <cell r="K122">
            <v>4709</v>
          </cell>
          <cell r="L122">
            <v>22779</v>
          </cell>
          <cell r="M122">
            <v>7417</v>
          </cell>
          <cell r="N122">
            <v>67542</v>
          </cell>
          <cell r="O122">
            <v>8147</v>
          </cell>
          <cell r="Q122">
            <v>74849</v>
          </cell>
          <cell r="T122">
            <v>2.5</v>
          </cell>
          <cell r="U122">
            <v>3.6</v>
          </cell>
          <cell r="V122">
            <v>12</v>
          </cell>
          <cell r="W122">
            <v>5.0999999999999996</v>
          </cell>
          <cell r="X122">
            <v>22.5</v>
          </cell>
          <cell r="Y122">
            <v>6.4</v>
          </cell>
          <cell r="AA122">
            <v>3.1</v>
          </cell>
          <cell r="AB122">
            <v>5.3</v>
          </cell>
          <cell r="AC122">
            <v>2.1</v>
          </cell>
          <cell r="AD122">
            <v>3.4</v>
          </cell>
          <cell r="AE122">
            <v>4.7</v>
          </cell>
          <cell r="AF122">
            <v>3.3</v>
          </cell>
          <cell r="AG122">
            <v>33912</v>
          </cell>
          <cell r="AH122">
            <v>3365</v>
          </cell>
          <cell r="AI122">
            <v>37277</v>
          </cell>
          <cell r="AJ122">
            <v>11916</v>
          </cell>
          <cell r="AK122">
            <v>2694</v>
          </cell>
          <cell r="AL122">
            <v>14609</v>
          </cell>
          <cell r="AM122">
            <v>1401</v>
          </cell>
          <cell r="AN122">
            <v>16010</v>
          </cell>
          <cell r="AP122">
            <v>4670</v>
          </cell>
          <cell r="AQ122">
            <v>22698</v>
          </cell>
          <cell r="AR122">
            <v>7586</v>
          </cell>
          <cell r="AS122">
            <v>67561</v>
          </cell>
          <cell r="AT122">
            <v>8116</v>
          </cell>
          <cell r="AU122">
            <v>-710</v>
          </cell>
          <cell r="AV122">
            <v>74967</v>
          </cell>
          <cell r="AW122">
            <v>2.6</v>
          </cell>
          <cell r="AX122">
            <v>2.8</v>
          </cell>
          <cell r="AY122">
            <v>2.6</v>
          </cell>
          <cell r="AZ122">
            <v>4.7</v>
          </cell>
          <cell r="BA122">
            <v>7.1</v>
          </cell>
          <cell r="BB122">
            <v>5.2</v>
          </cell>
          <cell r="BC122">
            <v>22.4</v>
          </cell>
          <cell r="BD122">
            <v>6.5</v>
          </cell>
          <cell r="BF122">
            <v>2</v>
          </cell>
          <cell r="BG122">
            <v>5.0999999999999996</v>
          </cell>
          <cell r="BH122">
            <v>6</v>
          </cell>
          <cell r="BI122">
            <v>3.8</v>
          </cell>
          <cell r="BJ122">
            <v>4.7</v>
          </cell>
          <cell r="BK122">
            <v>3.8</v>
          </cell>
          <cell r="BO122">
            <v>11551</v>
          </cell>
          <cell r="CC122">
            <v>0</v>
          </cell>
          <cell r="CD122">
            <v>0</v>
          </cell>
        </row>
        <row r="123">
          <cell r="B123">
            <v>34907</v>
          </cell>
          <cell r="C123">
            <v>3434</v>
          </cell>
          <cell r="D123">
            <v>38342</v>
          </cell>
          <cell r="E123">
            <v>12155</v>
          </cell>
          <cell r="F123">
            <v>3004</v>
          </cell>
          <cell r="G123">
            <v>15160</v>
          </cell>
          <cell r="H123">
            <v>1705</v>
          </cell>
          <cell r="I123">
            <v>16864</v>
          </cell>
          <cell r="K123">
            <v>4880</v>
          </cell>
          <cell r="L123">
            <v>23794</v>
          </cell>
          <cell r="M123">
            <v>7595</v>
          </cell>
          <cell r="N123">
            <v>69731</v>
          </cell>
          <cell r="O123">
            <v>8505</v>
          </cell>
          <cell r="Q123">
            <v>77361</v>
          </cell>
          <cell r="T123">
            <v>2.7</v>
          </cell>
          <cell r="U123">
            <v>2.6</v>
          </cell>
          <cell r="V123">
            <v>7.6</v>
          </cell>
          <cell r="W123">
            <v>3.6</v>
          </cell>
          <cell r="X123">
            <v>20.3</v>
          </cell>
          <cell r="Y123">
            <v>5</v>
          </cell>
          <cell r="AA123">
            <v>3.6</v>
          </cell>
          <cell r="AB123">
            <v>4.5</v>
          </cell>
          <cell r="AC123">
            <v>2.4</v>
          </cell>
          <cell r="AD123">
            <v>3.2</v>
          </cell>
          <cell r="AE123">
            <v>4.4000000000000004</v>
          </cell>
          <cell r="AF123">
            <v>3.4</v>
          </cell>
          <cell r="AG123">
            <v>35091</v>
          </cell>
          <cell r="AH123">
            <v>3447</v>
          </cell>
          <cell r="AI123">
            <v>38539</v>
          </cell>
          <cell r="AJ123">
            <v>12036</v>
          </cell>
          <cell r="AK123">
            <v>3182</v>
          </cell>
          <cell r="AL123">
            <v>15218</v>
          </cell>
          <cell r="AM123">
            <v>1724</v>
          </cell>
          <cell r="AN123">
            <v>16942</v>
          </cell>
          <cell r="AP123">
            <v>4898</v>
          </cell>
          <cell r="AQ123">
            <v>23888</v>
          </cell>
          <cell r="AR123">
            <v>7554</v>
          </cell>
          <cell r="AS123">
            <v>69980</v>
          </cell>
          <cell r="AT123">
            <v>8533</v>
          </cell>
          <cell r="AU123">
            <v>-1101</v>
          </cell>
          <cell r="AV123">
            <v>77412</v>
          </cell>
          <cell r="AW123">
            <v>3.5</v>
          </cell>
          <cell r="AX123">
            <v>2.4</v>
          </cell>
          <cell r="AY123">
            <v>3.4</v>
          </cell>
          <cell r="AZ123">
            <v>1</v>
          </cell>
          <cell r="BA123">
            <v>18.100000000000001</v>
          </cell>
          <cell r="BB123">
            <v>4.2</v>
          </cell>
          <cell r="BC123">
            <v>23.1</v>
          </cell>
          <cell r="BD123">
            <v>5.8</v>
          </cell>
          <cell r="BF123">
            <v>4.9000000000000004</v>
          </cell>
          <cell r="BG123">
            <v>5.2</v>
          </cell>
          <cell r="BH123">
            <v>-0.4</v>
          </cell>
          <cell r="BI123">
            <v>3.6</v>
          </cell>
          <cell r="BJ123">
            <v>5.0999999999999996</v>
          </cell>
          <cell r="BK123">
            <v>3.3</v>
          </cell>
          <cell r="BO123">
            <v>12134</v>
          </cell>
          <cell r="CC123">
            <v>0</v>
          </cell>
          <cell r="CD123">
            <v>0</v>
          </cell>
        </row>
        <row r="124">
          <cell r="B124">
            <v>35805</v>
          </cell>
          <cell r="C124">
            <v>3490</v>
          </cell>
          <cell r="D124">
            <v>39295</v>
          </cell>
          <cell r="E124">
            <v>12446</v>
          </cell>
          <cell r="F124">
            <v>3140</v>
          </cell>
          <cell r="G124">
            <v>15586</v>
          </cell>
          <cell r="H124">
            <v>1967</v>
          </cell>
          <cell r="I124">
            <v>17553</v>
          </cell>
          <cell r="K124">
            <v>5056</v>
          </cell>
          <cell r="L124">
            <v>24695</v>
          </cell>
          <cell r="M124">
            <v>7852</v>
          </cell>
          <cell r="N124">
            <v>71842</v>
          </cell>
          <cell r="O124">
            <v>8759</v>
          </cell>
          <cell r="Q124">
            <v>79876</v>
          </cell>
          <cell r="T124">
            <v>2.5</v>
          </cell>
          <cell r="U124">
            <v>2.4</v>
          </cell>
          <cell r="V124">
            <v>4.5</v>
          </cell>
          <cell r="W124">
            <v>2.8</v>
          </cell>
          <cell r="X124">
            <v>15.4</v>
          </cell>
          <cell r="Y124">
            <v>4.0999999999999996</v>
          </cell>
          <cell r="AA124">
            <v>3.6</v>
          </cell>
          <cell r="AB124">
            <v>3.8</v>
          </cell>
          <cell r="AC124">
            <v>3.4</v>
          </cell>
          <cell r="AD124">
            <v>3</v>
          </cell>
          <cell r="AE124">
            <v>3</v>
          </cell>
          <cell r="AF124">
            <v>3.3</v>
          </cell>
          <cell r="AG124">
            <v>35759</v>
          </cell>
          <cell r="AH124">
            <v>3493</v>
          </cell>
          <cell r="AI124">
            <v>39253</v>
          </cell>
          <cell r="AJ124">
            <v>12596</v>
          </cell>
          <cell r="AK124">
            <v>3044</v>
          </cell>
          <cell r="AL124">
            <v>15640</v>
          </cell>
          <cell r="AM124">
            <v>1981</v>
          </cell>
          <cell r="AN124">
            <v>17621</v>
          </cell>
          <cell r="AP124">
            <v>5069</v>
          </cell>
          <cell r="AQ124">
            <v>24776</v>
          </cell>
          <cell r="AR124">
            <v>7625</v>
          </cell>
          <cell r="AS124">
            <v>71654</v>
          </cell>
          <cell r="AT124">
            <v>8876</v>
          </cell>
          <cell r="AU124">
            <v>-800</v>
          </cell>
          <cell r="AV124">
            <v>79730</v>
          </cell>
          <cell r="AW124">
            <v>1.9</v>
          </cell>
          <cell r="AX124">
            <v>1.3</v>
          </cell>
          <cell r="AY124">
            <v>1.9</v>
          </cell>
          <cell r="AZ124">
            <v>4.7</v>
          </cell>
          <cell r="BA124">
            <v>-4.3</v>
          </cell>
          <cell r="BB124">
            <v>2.8</v>
          </cell>
          <cell r="BC124">
            <v>14.9</v>
          </cell>
          <cell r="BD124">
            <v>4</v>
          </cell>
          <cell r="BF124">
            <v>3.5</v>
          </cell>
          <cell r="BG124">
            <v>3.7</v>
          </cell>
          <cell r="BH124">
            <v>0.9</v>
          </cell>
          <cell r="BI124">
            <v>2.4</v>
          </cell>
          <cell r="BJ124">
            <v>4</v>
          </cell>
          <cell r="BK124">
            <v>3</v>
          </cell>
          <cell r="BO124">
            <v>14086</v>
          </cell>
          <cell r="CC124">
            <v>0</v>
          </cell>
          <cell r="CD124">
            <v>0</v>
          </cell>
        </row>
        <row r="125">
          <cell r="B125">
            <v>36578</v>
          </cell>
          <cell r="C125">
            <v>3527</v>
          </cell>
          <cell r="D125">
            <v>40105</v>
          </cell>
          <cell r="E125">
            <v>12761</v>
          </cell>
          <cell r="F125">
            <v>3193</v>
          </cell>
          <cell r="G125">
            <v>15954</v>
          </cell>
          <cell r="H125">
            <v>2215</v>
          </cell>
          <cell r="I125">
            <v>18170</v>
          </cell>
          <cell r="K125">
            <v>5209</v>
          </cell>
          <cell r="L125">
            <v>25501</v>
          </cell>
          <cell r="M125">
            <v>8239</v>
          </cell>
          <cell r="N125">
            <v>73845</v>
          </cell>
          <cell r="O125">
            <v>8937</v>
          </cell>
          <cell r="Q125">
            <v>82319</v>
          </cell>
          <cell r="T125">
            <v>2.1</v>
          </cell>
          <cell r="U125">
            <v>2.5</v>
          </cell>
          <cell r="V125">
            <v>1.7</v>
          </cell>
          <cell r="W125">
            <v>2.4</v>
          </cell>
          <cell r="X125">
            <v>12.6</v>
          </cell>
          <cell r="Y125">
            <v>3.5</v>
          </cell>
          <cell r="AA125">
            <v>3</v>
          </cell>
          <cell r="AB125">
            <v>3.3</v>
          </cell>
          <cell r="AC125">
            <v>4.9000000000000004</v>
          </cell>
          <cell r="AD125">
            <v>2.8</v>
          </cell>
          <cell r="AE125">
            <v>2</v>
          </cell>
          <cell r="AF125">
            <v>3.1</v>
          </cell>
          <cell r="AG125">
            <v>36532</v>
          </cell>
          <cell r="AH125">
            <v>3499</v>
          </cell>
          <cell r="AI125">
            <v>40031</v>
          </cell>
          <cell r="AJ125">
            <v>12639</v>
          </cell>
          <cell r="AK125">
            <v>3188</v>
          </cell>
          <cell r="AL125">
            <v>15827</v>
          </cell>
          <cell r="AM125">
            <v>2215</v>
          </cell>
          <cell r="AN125">
            <v>18042</v>
          </cell>
          <cell r="AP125">
            <v>5218</v>
          </cell>
          <cell r="AQ125">
            <v>25383</v>
          </cell>
          <cell r="AR125">
            <v>8558</v>
          </cell>
          <cell r="AS125">
            <v>73972</v>
          </cell>
          <cell r="AT125">
            <v>8804</v>
          </cell>
          <cell r="AU125">
            <v>-183</v>
          </cell>
          <cell r="AV125">
            <v>82594</v>
          </cell>
          <cell r="AW125">
            <v>2.2000000000000002</v>
          </cell>
          <cell r="AX125">
            <v>0.2</v>
          </cell>
          <cell r="AY125">
            <v>2</v>
          </cell>
          <cell r="AZ125">
            <v>0.3</v>
          </cell>
          <cell r="BA125">
            <v>4.7</v>
          </cell>
          <cell r="BB125">
            <v>1.2</v>
          </cell>
          <cell r="BC125">
            <v>11.8</v>
          </cell>
          <cell r="BD125">
            <v>2.4</v>
          </cell>
          <cell r="BF125">
            <v>2.9</v>
          </cell>
          <cell r="BG125">
            <v>2.5</v>
          </cell>
          <cell r="BH125">
            <v>12.2</v>
          </cell>
          <cell r="BI125">
            <v>3.2</v>
          </cell>
          <cell r="BJ125">
            <v>-0.8</v>
          </cell>
          <cell r="BK125">
            <v>3.6</v>
          </cell>
          <cell r="BO125">
            <v>11452</v>
          </cell>
          <cell r="CC125">
            <v>0</v>
          </cell>
          <cell r="CD125">
            <v>-1</v>
          </cell>
        </row>
        <row r="126">
          <cell r="B126">
            <v>37426</v>
          </cell>
          <cell r="C126">
            <v>3561</v>
          </cell>
          <cell r="D126">
            <v>40988</v>
          </cell>
          <cell r="E126">
            <v>13051</v>
          </cell>
          <cell r="F126">
            <v>3246</v>
          </cell>
          <cell r="G126">
            <v>16297</v>
          </cell>
          <cell r="H126">
            <v>2491</v>
          </cell>
          <cell r="I126">
            <v>18788</v>
          </cell>
          <cell r="K126">
            <v>5361</v>
          </cell>
          <cell r="L126">
            <v>26308</v>
          </cell>
          <cell r="M126">
            <v>8670</v>
          </cell>
          <cell r="N126">
            <v>75967</v>
          </cell>
          <cell r="O126">
            <v>9142</v>
          </cell>
          <cell r="Q126">
            <v>84861</v>
          </cell>
          <cell r="T126">
            <v>2.2000000000000002</v>
          </cell>
          <cell r="U126">
            <v>2.2999999999999998</v>
          </cell>
          <cell r="V126">
            <v>1.6</v>
          </cell>
          <cell r="W126">
            <v>2.1</v>
          </cell>
          <cell r="X126">
            <v>12.4</v>
          </cell>
          <cell r="Y126">
            <v>3.4</v>
          </cell>
          <cell r="AA126">
            <v>2.9</v>
          </cell>
          <cell r="AB126">
            <v>3.2</v>
          </cell>
          <cell r="AC126">
            <v>5.2</v>
          </cell>
          <cell r="AD126">
            <v>2.9</v>
          </cell>
          <cell r="AE126">
            <v>2.2999999999999998</v>
          </cell>
          <cell r="AF126">
            <v>3.1</v>
          </cell>
          <cell r="AG126">
            <v>37609</v>
          </cell>
          <cell r="AH126">
            <v>3606</v>
          </cell>
          <cell r="AI126">
            <v>41216</v>
          </cell>
          <cell r="AJ126">
            <v>13026</v>
          </cell>
          <cell r="AK126">
            <v>3290</v>
          </cell>
          <cell r="AL126">
            <v>16316</v>
          </cell>
          <cell r="AM126">
            <v>2428</v>
          </cell>
          <cell r="AN126">
            <v>18744</v>
          </cell>
          <cell r="AP126">
            <v>5346</v>
          </cell>
          <cell r="AQ126">
            <v>26253</v>
          </cell>
          <cell r="AR126">
            <v>8407</v>
          </cell>
          <cell r="AS126">
            <v>75876</v>
          </cell>
          <cell r="AT126">
            <v>9161</v>
          </cell>
          <cell r="AU126">
            <v>-443</v>
          </cell>
          <cell r="AV126">
            <v>84595</v>
          </cell>
          <cell r="AW126">
            <v>2.9</v>
          </cell>
          <cell r="AX126">
            <v>3.1</v>
          </cell>
          <cell r="AY126">
            <v>3</v>
          </cell>
          <cell r="AZ126">
            <v>3.1</v>
          </cell>
          <cell r="BA126">
            <v>3.2</v>
          </cell>
          <cell r="BB126">
            <v>3.1</v>
          </cell>
          <cell r="BC126">
            <v>9.6</v>
          </cell>
          <cell r="BD126">
            <v>3.9</v>
          </cell>
          <cell r="BF126">
            <v>2.5</v>
          </cell>
          <cell r="BG126">
            <v>3.4</v>
          </cell>
          <cell r="BH126">
            <v>-1.8</v>
          </cell>
          <cell r="BI126">
            <v>2.6</v>
          </cell>
          <cell r="BJ126">
            <v>4.0999999999999996</v>
          </cell>
          <cell r="BK126">
            <v>2.4</v>
          </cell>
          <cell r="BO126">
            <v>12558</v>
          </cell>
          <cell r="CC126">
            <v>0</v>
          </cell>
          <cell r="CD126">
            <v>0</v>
          </cell>
        </row>
        <row r="127">
          <cell r="B127">
            <v>38578</v>
          </cell>
          <cell r="C127">
            <v>3603</v>
          </cell>
          <cell r="D127">
            <v>42181</v>
          </cell>
          <cell r="E127">
            <v>13275</v>
          </cell>
          <cell r="F127">
            <v>3292</v>
          </cell>
          <cell r="G127">
            <v>16567</v>
          </cell>
          <cell r="H127">
            <v>2783</v>
          </cell>
          <cell r="I127">
            <v>19349</v>
          </cell>
          <cell r="K127">
            <v>5561</v>
          </cell>
          <cell r="L127">
            <v>27103</v>
          </cell>
          <cell r="M127">
            <v>9060</v>
          </cell>
          <cell r="N127">
            <v>78347</v>
          </cell>
          <cell r="O127">
            <v>9423</v>
          </cell>
          <cell r="Q127">
            <v>87478</v>
          </cell>
          <cell r="T127">
            <v>2.9</v>
          </cell>
          <cell r="U127">
            <v>1.7</v>
          </cell>
          <cell r="V127">
            <v>1.4</v>
          </cell>
          <cell r="W127">
            <v>1.7</v>
          </cell>
          <cell r="X127">
            <v>11.7</v>
          </cell>
          <cell r="Y127">
            <v>3</v>
          </cell>
          <cell r="AA127">
            <v>3.7</v>
          </cell>
          <cell r="AB127">
            <v>3</v>
          </cell>
          <cell r="AC127">
            <v>4.5</v>
          </cell>
          <cell r="AD127">
            <v>3.1</v>
          </cell>
          <cell r="AE127">
            <v>3.1</v>
          </cell>
          <cell r="AF127">
            <v>3.1</v>
          </cell>
          <cell r="AG127">
            <v>38226</v>
          </cell>
          <cell r="AH127">
            <v>3561</v>
          </cell>
          <cell r="AI127">
            <v>41788</v>
          </cell>
          <cell r="AJ127">
            <v>13529</v>
          </cell>
          <cell r="AK127">
            <v>3242</v>
          </cell>
          <cell r="AL127">
            <v>16771</v>
          </cell>
          <cell r="AM127">
            <v>2809</v>
          </cell>
          <cell r="AN127">
            <v>19580</v>
          </cell>
          <cell r="AP127">
            <v>5555</v>
          </cell>
          <cell r="AQ127">
            <v>27329</v>
          </cell>
          <cell r="AR127">
            <v>9276</v>
          </cell>
          <cell r="AS127">
            <v>78393</v>
          </cell>
          <cell r="AT127">
            <v>9438</v>
          </cell>
          <cell r="AU127">
            <v>-263</v>
          </cell>
          <cell r="AV127">
            <v>87568</v>
          </cell>
          <cell r="AW127">
            <v>1.6</v>
          </cell>
          <cell r="AX127">
            <v>-1.3</v>
          </cell>
          <cell r="AY127">
            <v>1.4</v>
          </cell>
          <cell r="AZ127">
            <v>3.9</v>
          </cell>
          <cell r="BA127">
            <v>-1.5</v>
          </cell>
          <cell r="BB127">
            <v>2.8</v>
          </cell>
          <cell r="BC127">
            <v>15.7</v>
          </cell>
          <cell r="BD127">
            <v>4.5</v>
          </cell>
          <cell r="BF127">
            <v>3.9</v>
          </cell>
          <cell r="BG127">
            <v>4.0999999999999996</v>
          </cell>
          <cell r="BH127">
            <v>10.3</v>
          </cell>
          <cell r="BI127">
            <v>3.3</v>
          </cell>
          <cell r="BJ127">
            <v>3</v>
          </cell>
          <cell r="BK127">
            <v>3.5</v>
          </cell>
          <cell r="BO127">
            <v>13682</v>
          </cell>
          <cell r="CC127">
            <v>0</v>
          </cell>
          <cell r="CD127">
            <v>0</v>
          </cell>
        </row>
        <row r="128">
          <cell r="B128">
            <v>40005</v>
          </cell>
          <cell r="C128">
            <v>3662</v>
          </cell>
          <cell r="D128">
            <v>43667</v>
          </cell>
          <cell r="E128">
            <v>13562</v>
          </cell>
          <cell r="F128">
            <v>3348</v>
          </cell>
          <cell r="G128">
            <v>16909</v>
          </cell>
          <cell r="H128">
            <v>3003</v>
          </cell>
          <cell r="I128">
            <v>19913</v>
          </cell>
          <cell r="K128">
            <v>5869</v>
          </cell>
          <cell r="L128">
            <v>28012</v>
          </cell>
          <cell r="M128">
            <v>9468</v>
          </cell>
          <cell r="N128">
            <v>81148</v>
          </cell>
          <cell r="O128">
            <v>9739</v>
          </cell>
          <cell r="Q128">
            <v>90342</v>
          </cell>
          <cell r="T128">
            <v>3.5</v>
          </cell>
          <cell r="U128">
            <v>2.2000000000000002</v>
          </cell>
          <cell r="V128">
            <v>1.7</v>
          </cell>
          <cell r="W128">
            <v>2.1</v>
          </cell>
          <cell r="X128">
            <v>7.9</v>
          </cell>
          <cell r="Y128">
            <v>2.9</v>
          </cell>
          <cell r="AA128">
            <v>5.5</v>
          </cell>
          <cell r="AB128">
            <v>3.4</v>
          </cell>
          <cell r="AC128">
            <v>4.5</v>
          </cell>
          <cell r="AD128">
            <v>3.6</v>
          </cell>
          <cell r="AE128">
            <v>3.4</v>
          </cell>
          <cell r="AF128">
            <v>3.3</v>
          </cell>
          <cell r="AG128">
            <v>40146</v>
          </cell>
          <cell r="AH128">
            <v>3680</v>
          </cell>
          <cell r="AI128">
            <v>43826</v>
          </cell>
          <cell r="AJ128">
            <v>13294</v>
          </cell>
          <cell r="AK128">
            <v>3431</v>
          </cell>
          <cell r="AL128">
            <v>16725</v>
          </cell>
          <cell r="AM128">
            <v>3021</v>
          </cell>
          <cell r="AN128">
            <v>19746</v>
          </cell>
          <cell r="AP128">
            <v>5842</v>
          </cell>
          <cell r="AQ128">
            <v>27820</v>
          </cell>
          <cell r="AR128">
            <v>9258</v>
          </cell>
          <cell r="AS128">
            <v>80904</v>
          </cell>
          <cell r="AT128">
            <v>9735</v>
          </cell>
          <cell r="AU128">
            <v>-259</v>
          </cell>
          <cell r="AV128">
            <v>90381</v>
          </cell>
          <cell r="AW128">
            <v>5</v>
          </cell>
          <cell r="AX128">
            <v>3.3</v>
          </cell>
          <cell r="AY128">
            <v>4.9000000000000004</v>
          </cell>
          <cell r="AZ128">
            <v>-1.7</v>
          </cell>
          <cell r="BA128">
            <v>5.8</v>
          </cell>
          <cell r="BB128">
            <v>-0.3</v>
          </cell>
          <cell r="BC128">
            <v>7.5</v>
          </cell>
          <cell r="BD128">
            <v>0.8</v>
          </cell>
          <cell r="BF128">
            <v>5.2</v>
          </cell>
          <cell r="BG128">
            <v>1.8</v>
          </cell>
          <cell r="BH128">
            <v>-0.2</v>
          </cell>
          <cell r="BI128">
            <v>3.2</v>
          </cell>
          <cell r="BJ128">
            <v>3.1</v>
          </cell>
          <cell r="BK128">
            <v>3.2</v>
          </cell>
          <cell r="BO128">
            <v>14874</v>
          </cell>
          <cell r="CC128">
            <v>0</v>
          </cell>
          <cell r="CD128">
            <v>0</v>
          </cell>
        </row>
        <row r="129">
          <cell r="B129">
            <v>41556</v>
          </cell>
          <cell r="C129">
            <v>3742</v>
          </cell>
          <cell r="D129">
            <v>45299</v>
          </cell>
          <cell r="E129">
            <v>14025</v>
          </cell>
          <cell r="F129">
            <v>3468</v>
          </cell>
          <cell r="G129">
            <v>17493</v>
          </cell>
          <cell r="H129">
            <v>3019</v>
          </cell>
          <cell r="I129">
            <v>20512</v>
          </cell>
          <cell r="K129">
            <v>6181</v>
          </cell>
          <cell r="L129">
            <v>28974</v>
          </cell>
          <cell r="M129">
            <v>9834</v>
          </cell>
          <cell r="N129">
            <v>84106</v>
          </cell>
          <cell r="O129">
            <v>10029</v>
          </cell>
          <cell r="Q129">
            <v>93380</v>
          </cell>
          <cell r="T129">
            <v>3.7</v>
          </cell>
          <cell r="U129">
            <v>3.4</v>
          </cell>
          <cell r="V129">
            <v>3.6</v>
          </cell>
          <cell r="W129">
            <v>3.5</v>
          </cell>
          <cell r="X129">
            <v>0.5</v>
          </cell>
          <cell r="Y129">
            <v>3</v>
          </cell>
          <cell r="AA129">
            <v>5.3</v>
          </cell>
          <cell r="AB129">
            <v>3.4</v>
          </cell>
          <cell r="AC129">
            <v>3.9</v>
          </cell>
          <cell r="AD129">
            <v>3.6</v>
          </cell>
          <cell r="AE129">
            <v>3</v>
          </cell>
          <cell r="AF129">
            <v>3.4</v>
          </cell>
          <cell r="AG129">
            <v>41626</v>
          </cell>
          <cell r="AH129">
            <v>3731</v>
          </cell>
          <cell r="AI129">
            <v>45356</v>
          </cell>
          <cell r="AJ129">
            <v>14013</v>
          </cell>
          <cell r="AK129">
            <v>3294</v>
          </cell>
          <cell r="AL129">
            <v>17307</v>
          </cell>
          <cell r="AM129">
            <v>3043</v>
          </cell>
          <cell r="AN129">
            <v>20350</v>
          </cell>
          <cell r="AP129">
            <v>6162</v>
          </cell>
          <cell r="AQ129">
            <v>28791</v>
          </cell>
          <cell r="AR129">
            <v>9951</v>
          </cell>
          <cell r="AS129">
            <v>84098</v>
          </cell>
          <cell r="AT129">
            <v>10006</v>
          </cell>
          <cell r="AU129">
            <v>-1072</v>
          </cell>
          <cell r="AV129">
            <v>93032</v>
          </cell>
          <cell r="AW129">
            <v>3.7</v>
          </cell>
          <cell r="AX129">
            <v>1.4</v>
          </cell>
          <cell r="AY129">
            <v>3.5</v>
          </cell>
          <cell r="AZ129">
            <v>5.4</v>
          </cell>
          <cell r="BA129">
            <v>-4</v>
          </cell>
          <cell r="BB129">
            <v>3.5</v>
          </cell>
          <cell r="BC129">
            <v>0.7</v>
          </cell>
          <cell r="BD129">
            <v>3.1</v>
          </cell>
          <cell r="BF129">
            <v>5.5</v>
          </cell>
          <cell r="BG129">
            <v>3.5</v>
          </cell>
          <cell r="BH129">
            <v>7.5</v>
          </cell>
          <cell r="BI129">
            <v>3.9</v>
          </cell>
          <cell r="BJ129">
            <v>2.8</v>
          </cell>
          <cell r="BK129">
            <v>2.9</v>
          </cell>
          <cell r="BO129">
            <v>12726</v>
          </cell>
          <cell r="CC129">
            <v>0</v>
          </cell>
          <cell r="CD129">
            <v>0</v>
          </cell>
        </row>
        <row r="130">
          <cell r="B130">
            <v>42955</v>
          </cell>
          <cell r="C130">
            <v>3829</v>
          </cell>
          <cell r="D130">
            <v>46784</v>
          </cell>
          <cell r="E130">
            <v>14651</v>
          </cell>
          <cell r="F130">
            <v>3610</v>
          </cell>
          <cell r="G130">
            <v>18261</v>
          </cell>
          <cell r="H130">
            <v>2812</v>
          </cell>
          <cell r="I130">
            <v>21073</v>
          </cell>
          <cell r="K130">
            <v>6418</v>
          </cell>
          <cell r="L130">
            <v>29835</v>
          </cell>
          <cell r="M130">
            <v>10032</v>
          </cell>
          <cell r="N130">
            <v>86650</v>
          </cell>
          <cell r="O130">
            <v>10240</v>
          </cell>
          <cell r="Q130">
            <v>96174</v>
          </cell>
          <cell r="T130">
            <v>3.3</v>
          </cell>
          <cell r="U130">
            <v>4.5</v>
          </cell>
          <cell r="V130">
            <v>4.0999999999999996</v>
          </cell>
          <cell r="W130">
            <v>4.4000000000000004</v>
          </cell>
          <cell r="X130">
            <v>-6.8</v>
          </cell>
          <cell r="Y130">
            <v>2.7</v>
          </cell>
          <cell r="AA130">
            <v>3.8</v>
          </cell>
          <cell r="AB130">
            <v>3</v>
          </cell>
          <cell r="AC130">
            <v>2</v>
          </cell>
          <cell r="AD130">
            <v>3</v>
          </cell>
          <cell r="AE130">
            <v>2.1</v>
          </cell>
          <cell r="AF130">
            <v>3</v>
          </cell>
          <cell r="AG130">
            <v>42923</v>
          </cell>
          <cell r="AH130">
            <v>3842</v>
          </cell>
          <cell r="AI130">
            <v>46765</v>
          </cell>
          <cell r="AJ130">
            <v>14702</v>
          </cell>
          <cell r="AK130">
            <v>3768</v>
          </cell>
          <cell r="AL130">
            <v>18471</v>
          </cell>
          <cell r="AM130">
            <v>2874</v>
          </cell>
          <cell r="AN130">
            <v>21345</v>
          </cell>
          <cell r="AP130">
            <v>6592</v>
          </cell>
          <cell r="AQ130">
            <v>30270</v>
          </cell>
          <cell r="AR130">
            <v>10128</v>
          </cell>
          <cell r="AS130">
            <v>87163</v>
          </cell>
          <cell r="AT130">
            <v>10292</v>
          </cell>
          <cell r="AU130">
            <v>-832</v>
          </cell>
          <cell r="AV130">
            <v>96623</v>
          </cell>
          <cell r="AW130">
            <v>3.1</v>
          </cell>
          <cell r="AX130">
            <v>3</v>
          </cell>
          <cell r="AY130">
            <v>3.1</v>
          </cell>
          <cell r="AZ130">
            <v>4.9000000000000004</v>
          </cell>
          <cell r="BA130">
            <v>14.4</v>
          </cell>
          <cell r="BB130">
            <v>6.7</v>
          </cell>
          <cell r="BC130">
            <v>-5.6</v>
          </cell>
          <cell r="BD130">
            <v>4.9000000000000004</v>
          </cell>
          <cell r="BF130">
            <v>7</v>
          </cell>
          <cell r="BG130">
            <v>5.0999999999999996</v>
          </cell>
          <cell r="BH130">
            <v>1.8</v>
          </cell>
          <cell r="BI130">
            <v>3.6</v>
          </cell>
          <cell r="BJ130">
            <v>2.9</v>
          </cell>
          <cell r="BK130">
            <v>3.9</v>
          </cell>
          <cell r="BO130">
            <v>14088</v>
          </cell>
          <cell r="CC130">
            <v>0</v>
          </cell>
          <cell r="CD130">
            <v>0</v>
          </cell>
        </row>
        <row r="131">
          <cell r="B131">
            <v>44109</v>
          </cell>
          <cell r="C131">
            <v>3908</v>
          </cell>
          <cell r="D131">
            <v>48017</v>
          </cell>
          <cell r="E131">
            <v>15209</v>
          </cell>
          <cell r="F131">
            <v>3724</v>
          </cell>
          <cell r="G131">
            <v>18933</v>
          </cell>
          <cell r="H131">
            <v>2516</v>
          </cell>
          <cell r="I131">
            <v>21449</v>
          </cell>
          <cell r="K131">
            <v>6605</v>
          </cell>
          <cell r="L131">
            <v>30465</v>
          </cell>
          <cell r="M131">
            <v>10117</v>
          </cell>
          <cell r="N131">
            <v>88599</v>
          </cell>
          <cell r="O131">
            <v>10424</v>
          </cell>
          <cell r="Q131">
            <v>98497</v>
          </cell>
          <cell r="T131">
            <v>2.6</v>
          </cell>
          <cell r="U131">
            <v>3.8</v>
          </cell>
          <cell r="V131">
            <v>3.2</v>
          </cell>
          <cell r="W131">
            <v>3.7</v>
          </cell>
          <cell r="X131">
            <v>-10.5</v>
          </cell>
          <cell r="Y131">
            <v>1.8</v>
          </cell>
          <cell r="AA131">
            <v>2.9</v>
          </cell>
          <cell r="AB131">
            <v>2.1</v>
          </cell>
          <cell r="AC131">
            <v>0.8</v>
          </cell>
          <cell r="AD131">
            <v>2.2000000000000002</v>
          </cell>
          <cell r="AE131">
            <v>1.8</v>
          </cell>
          <cell r="AF131">
            <v>2.4</v>
          </cell>
          <cell r="AG131">
            <v>44207</v>
          </cell>
          <cell r="AH131">
            <v>3915</v>
          </cell>
          <cell r="AI131">
            <v>48122</v>
          </cell>
          <cell r="AJ131">
            <v>15302</v>
          </cell>
          <cell r="AK131">
            <v>3660</v>
          </cell>
          <cell r="AL131">
            <v>18963</v>
          </cell>
          <cell r="AM131">
            <v>2435</v>
          </cell>
          <cell r="AN131">
            <v>21398</v>
          </cell>
          <cell r="AP131">
            <v>6419</v>
          </cell>
          <cell r="AQ131">
            <v>30238</v>
          </cell>
          <cell r="AR131">
            <v>9960</v>
          </cell>
          <cell r="AS131">
            <v>88320</v>
          </cell>
          <cell r="AT131">
            <v>10450</v>
          </cell>
          <cell r="AU131">
            <v>-285</v>
          </cell>
          <cell r="AV131">
            <v>98484</v>
          </cell>
          <cell r="AW131">
            <v>3</v>
          </cell>
          <cell r="AX131">
            <v>1.9</v>
          </cell>
          <cell r="AY131">
            <v>2.9</v>
          </cell>
          <cell r="AZ131">
            <v>4.0999999999999996</v>
          </cell>
          <cell r="BA131">
            <v>-2.9</v>
          </cell>
          <cell r="BB131">
            <v>2.7</v>
          </cell>
          <cell r="BC131">
            <v>-15.3</v>
          </cell>
          <cell r="BD131">
            <v>0.2</v>
          </cell>
          <cell r="BF131">
            <v>-2.6</v>
          </cell>
          <cell r="BG131">
            <v>-0.1</v>
          </cell>
          <cell r="BH131">
            <v>-1.7</v>
          </cell>
          <cell r="BI131">
            <v>1.3</v>
          </cell>
          <cell r="BJ131">
            <v>1.5</v>
          </cell>
          <cell r="BK131">
            <v>1.9</v>
          </cell>
          <cell r="BO131">
            <v>15486</v>
          </cell>
          <cell r="CC131">
            <v>0</v>
          </cell>
          <cell r="CD131">
            <v>0</v>
          </cell>
        </row>
        <row r="132">
          <cell r="B132">
            <v>45272</v>
          </cell>
          <cell r="C132">
            <v>4008</v>
          </cell>
          <cell r="D132">
            <v>49279</v>
          </cell>
          <cell r="E132">
            <v>15561</v>
          </cell>
          <cell r="F132">
            <v>3675</v>
          </cell>
          <cell r="G132">
            <v>19236</v>
          </cell>
          <cell r="H132">
            <v>2279</v>
          </cell>
          <cell r="I132">
            <v>21515</v>
          </cell>
          <cell r="K132">
            <v>6808</v>
          </cell>
          <cell r="L132">
            <v>30799</v>
          </cell>
          <cell r="M132">
            <v>10154</v>
          </cell>
          <cell r="N132">
            <v>90232</v>
          </cell>
          <cell r="O132">
            <v>10604</v>
          </cell>
          <cell r="Q132">
            <v>100504</v>
          </cell>
          <cell r="T132">
            <v>2.6</v>
          </cell>
          <cell r="U132">
            <v>2.2999999999999998</v>
          </cell>
          <cell r="V132">
            <v>-1.3</v>
          </cell>
          <cell r="W132">
            <v>1.6</v>
          </cell>
          <cell r="X132">
            <v>-9.4</v>
          </cell>
          <cell r="Y132">
            <v>0.3</v>
          </cell>
          <cell r="AA132">
            <v>3.1</v>
          </cell>
          <cell r="AB132">
            <v>1.1000000000000001</v>
          </cell>
          <cell r="AC132">
            <v>0.4</v>
          </cell>
          <cell r="AD132">
            <v>1.8</v>
          </cell>
          <cell r="AE132">
            <v>1.7</v>
          </cell>
          <cell r="AF132">
            <v>2</v>
          </cell>
          <cell r="AG132">
            <v>45090</v>
          </cell>
          <cell r="AH132">
            <v>3980</v>
          </cell>
          <cell r="AI132">
            <v>49070</v>
          </cell>
          <cell r="AJ132">
            <v>15450</v>
          </cell>
          <cell r="AK132">
            <v>3709</v>
          </cell>
          <cell r="AL132">
            <v>19159</v>
          </cell>
          <cell r="AM132">
            <v>2266</v>
          </cell>
          <cell r="AN132">
            <v>21425</v>
          </cell>
          <cell r="AP132">
            <v>6848</v>
          </cell>
          <cell r="AQ132">
            <v>30750</v>
          </cell>
          <cell r="AR132">
            <v>10233</v>
          </cell>
          <cell r="AS132">
            <v>90053</v>
          </cell>
          <cell r="AT132">
            <v>10416</v>
          </cell>
          <cell r="AU132">
            <v>-229</v>
          </cell>
          <cell r="AV132">
            <v>100240</v>
          </cell>
          <cell r="AW132">
            <v>2</v>
          </cell>
          <cell r="AX132">
            <v>1.7</v>
          </cell>
          <cell r="AY132">
            <v>2</v>
          </cell>
          <cell r="AZ132">
            <v>1</v>
          </cell>
          <cell r="BA132">
            <v>1.3</v>
          </cell>
          <cell r="BB132">
            <v>1</v>
          </cell>
          <cell r="BC132">
            <v>-6.9</v>
          </cell>
          <cell r="BD132">
            <v>0.1</v>
          </cell>
          <cell r="BF132">
            <v>6.7</v>
          </cell>
          <cell r="BG132">
            <v>1.7</v>
          </cell>
          <cell r="BH132">
            <v>2.7</v>
          </cell>
          <cell r="BI132">
            <v>2</v>
          </cell>
          <cell r="BJ132">
            <v>-0.3</v>
          </cell>
          <cell r="BK132">
            <v>1.8</v>
          </cell>
          <cell r="BO132">
            <v>17060</v>
          </cell>
          <cell r="CC132">
            <v>0</v>
          </cell>
          <cell r="CD132">
            <v>0</v>
          </cell>
        </row>
        <row r="133">
          <cell r="B133">
            <v>46437</v>
          </cell>
          <cell r="C133">
            <v>4126</v>
          </cell>
          <cell r="D133">
            <v>50563</v>
          </cell>
          <cell r="E133">
            <v>15572</v>
          </cell>
          <cell r="F133">
            <v>3545</v>
          </cell>
          <cell r="G133">
            <v>19117</v>
          </cell>
          <cell r="H133">
            <v>2175</v>
          </cell>
          <cell r="I133">
            <v>21292</v>
          </cell>
          <cell r="K133">
            <v>7039</v>
          </cell>
          <cell r="L133">
            <v>30863</v>
          </cell>
          <cell r="M133">
            <v>10159</v>
          </cell>
          <cell r="N133">
            <v>91583</v>
          </cell>
          <cell r="O133">
            <v>10735</v>
          </cell>
          <cell r="Q133">
            <v>102109</v>
          </cell>
          <cell r="T133">
            <v>2.6</v>
          </cell>
          <cell r="U133">
            <v>0.1</v>
          </cell>
          <cell r="V133">
            <v>-3.5</v>
          </cell>
          <cell r="W133">
            <v>-0.6</v>
          </cell>
          <cell r="X133">
            <v>-4.5999999999999996</v>
          </cell>
          <cell r="Y133">
            <v>-1</v>
          </cell>
          <cell r="AA133">
            <v>3.4</v>
          </cell>
          <cell r="AB133">
            <v>0.2</v>
          </cell>
          <cell r="AC133">
            <v>0.1</v>
          </cell>
          <cell r="AD133">
            <v>1.5</v>
          </cell>
          <cell r="AE133">
            <v>1.2</v>
          </cell>
          <cell r="AF133">
            <v>1.6</v>
          </cell>
          <cell r="AG133">
            <v>46396</v>
          </cell>
          <cell r="AH133">
            <v>4129</v>
          </cell>
          <cell r="AI133">
            <v>50525</v>
          </cell>
          <cell r="AJ133">
            <v>15644</v>
          </cell>
          <cell r="AK133">
            <v>3686</v>
          </cell>
          <cell r="AL133">
            <v>19330</v>
          </cell>
          <cell r="AM133">
            <v>2177</v>
          </cell>
          <cell r="AN133">
            <v>21507</v>
          </cell>
          <cell r="AP133">
            <v>7072</v>
          </cell>
          <cell r="AQ133">
            <v>31109</v>
          </cell>
          <cell r="AR133">
            <v>10120</v>
          </cell>
          <cell r="AS133">
            <v>91754</v>
          </cell>
          <cell r="AT133">
            <v>10953</v>
          </cell>
          <cell r="AU133">
            <v>-667</v>
          </cell>
          <cell r="AV133">
            <v>102040</v>
          </cell>
          <cell r="AW133">
            <v>2.9</v>
          </cell>
          <cell r="AX133">
            <v>3.7</v>
          </cell>
          <cell r="AY133">
            <v>3</v>
          </cell>
          <cell r="AZ133">
            <v>1.3</v>
          </cell>
          <cell r="BA133">
            <v>-0.6</v>
          </cell>
          <cell r="BB133">
            <v>0.9</v>
          </cell>
          <cell r="BC133">
            <v>-3.9</v>
          </cell>
          <cell r="BD133">
            <v>0.4</v>
          </cell>
          <cell r="BF133">
            <v>3.3</v>
          </cell>
          <cell r="BG133">
            <v>1.2</v>
          </cell>
          <cell r="BH133">
            <v>-1.1000000000000001</v>
          </cell>
          <cell r="BI133">
            <v>1.9</v>
          </cell>
          <cell r="BJ133">
            <v>5.2</v>
          </cell>
          <cell r="BK133">
            <v>1.8</v>
          </cell>
          <cell r="BO133">
            <v>14265</v>
          </cell>
          <cell r="CC133">
            <v>0</v>
          </cell>
          <cell r="CD133">
            <v>0</v>
          </cell>
        </row>
        <row r="134">
          <cell r="B134">
            <v>47362</v>
          </cell>
          <cell r="C134">
            <v>4245</v>
          </cell>
          <cell r="D134">
            <v>51608</v>
          </cell>
          <cell r="E134">
            <v>15424</v>
          </cell>
          <cell r="F134">
            <v>3592</v>
          </cell>
          <cell r="G134">
            <v>19016</v>
          </cell>
          <cell r="H134">
            <v>2157</v>
          </cell>
          <cell r="I134">
            <v>21172</v>
          </cell>
          <cell r="K134">
            <v>7239</v>
          </cell>
          <cell r="L134">
            <v>30998</v>
          </cell>
          <cell r="M134">
            <v>10274</v>
          </cell>
          <cell r="N134">
            <v>92956</v>
          </cell>
          <cell r="O134">
            <v>10743</v>
          </cell>
          <cell r="Q134">
            <v>103372</v>
          </cell>
          <cell r="T134">
            <v>2.1</v>
          </cell>
          <cell r="U134">
            <v>-1</v>
          </cell>
          <cell r="V134">
            <v>1.3</v>
          </cell>
          <cell r="W134">
            <v>-0.5</v>
          </cell>
          <cell r="X134">
            <v>-0.8</v>
          </cell>
          <cell r="Y134">
            <v>-0.6</v>
          </cell>
          <cell r="AA134">
            <v>2.8</v>
          </cell>
          <cell r="AB134">
            <v>0.4</v>
          </cell>
          <cell r="AC134">
            <v>1.1000000000000001</v>
          </cell>
          <cell r="AD134">
            <v>1.5</v>
          </cell>
          <cell r="AE134">
            <v>0.1</v>
          </cell>
          <cell r="AF134">
            <v>1.2</v>
          </cell>
          <cell r="AG134">
            <v>47540</v>
          </cell>
          <cell r="AH134">
            <v>4263</v>
          </cell>
          <cell r="AI134">
            <v>51803</v>
          </cell>
          <cell r="AJ134">
            <v>15694</v>
          </cell>
          <cell r="AK134">
            <v>3245</v>
          </cell>
          <cell r="AL134">
            <v>18939</v>
          </cell>
          <cell r="AM134">
            <v>2166</v>
          </cell>
          <cell r="AN134">
            <v>21105</v>
          </cell>
          <cell r="AP134">
            <v>7236</v>
          </cell>
          <cell r="AQ134">
            <v>30921</v>
          </cell>
          <cell r="AR134">
            <v>10346</v>
          </cell>
          <cell r="AS134">
            <v>93070</v>
          </cell>
          <cell r="AT134">
            <v>10704</v>
          </cell>
          <cell r="AU134">
            <v>179</v>
          </cell>
          <cell r="AV134">
            <v>103953</v>
          </cell>
          <cell r="AW134">
            <v>2.5</v>
          </cell>
          <cell r="AX134">
            <v>3.2</v>
          </cell>
          <cell r="AY134">
            <v>2.5</v>
          </cell>
          <cell r="AZ134">
            <v>0.3</v>
          </cell>
          <cell r="BA134">
            <v>-12</v>
          </cell>
          <cell r="BB134">
            <v>-2</v>
          </cell>
          <cell r="BC134">
            <v>-0.5</v>
          </cell>
          <cell r="BD134">
            <v>-1.9</v>
          </cell>
          <cell r="BF134">
            <v>2.2999999999999998</v>
          </cell>
          <cell r="BG134">
            <v>-0.6</v>
          </cell>
          <cell r="BH134">
            <v>2.2000000000000002</v>
          </cell>
          <cell r="BI134">
            <v>1.4</v>
          </cell>
          <cell r="BJ134">
            <v>-2.2999999999999998</v>
          </cell>
          <cell r="BK134">
            <v>1.9</v>
          </cell>
          <cell r="BO134">
            <v>15178</v>
          </cell>
          <cell r="CC134">
            <v>0</v>
          </cell>
          <cell r="CD134">
            <v>0</v>
          </cell>
        </row>
        <row r="135">
          <cell r="B135">
            <v>47796</v>
          </cell>
          <cell r="C135">
            <v>4333</v>
          </cell>
          <cell r="D135">
            <v>52129</v>
          </cell>
          <cell r="E135">
            <v>15401</v>
          </cell>
          <cell r="F135">
            <v>3788</v>
          </cell>
          <cell r="G135">
            <v>19189</v>
          </cell>
          <cell r="H135">
            <v>2152</v>
          </cell>
          <cell r="I135">
            <v>21341</v>
          </cell>
          <cell r="K135">
            <v>7336</v>
          </cell>
          <cell r="L135">
            <v>31317</v>
          </cell>
          <cell r="M135">
            <v>10233</v>
          </cell>
          <cell r="N135">
            <v>93673</v>
          </cell>
          <cell r="O135">
            <v>10693</v>
          </cell>
          <cell r="Q135">
            <v>103931</v>
          </cell>
          <cell r="T135">
            <v>1</v>
          </cell>
          <cell r="U135">
            <v>-0.1</v>
          </cell>
          <cell r="V135">
            <v>5.5</v>
          </cell>
          <cell r="W135">
            <v>0.9</v>
          </cell>
          <cell r="X135">
            <v>-0.2</v>
          </cell>
          <cell r="Y135">
            <v>0.8</v>
          </cell>
          <cell r="AA135">
            <v>1.3</v>
          </cell>
          <cell r="AB135">
            <v>1</v>
          </cell>
          <cell r="AC135">
            <v>-0.4</v>
          </cell>
          <cell r="AD135">
            <v>0.8</v>
          </cell>
          <cell r="AE135">
            <v>-0.5</v>
          </cell>
          <cell r="AF135">
            <v>0.5</v>
          </cell>
          <cell r="AG135">
            <v>47858</v>
          </cell>
          <cell r="AH135">
            <v>4325</v>
          </cell>
          <cell r="AI135">
            <v>52183</v>
          </cell>
          <cell r="AJ135">
            <v>14722</v>
          </cell>
          <cell r="AK135">
            <v>3943</v>
          </cell>
          <cell r="AL135">
            <v>18665</v>
          </cell>
          <cell r="AM135">
            <v>2168</v>
          </cell>
          <cell r="AN135">
            <v>20833</v>
          </cell>
          <cell r="AP135">
            <v>7331</v>
          </cell>
          <cell r="AQ135">
            <v>30804</v>
          </cell>
          <cell r="AR135">
            <v>9943</v>
          </cell>
          <cell r="AS135">
            <v>92930</v>
          </cell>
          <cell r="AT135">
            <v>10654</v>
          </cell>
          <cell r="AU135">
            <v>-320</v>
          </cell>
          <cell r="AV135">
            <v>103264</v>
          </cell>
          <cell r="AW135">
            <v>0.7</v>
          </cell>
          <cell r="AX135">
            <v>1.5</v>
          </cell>
          <cell r="AY135">
            <v>0.7</v>
          </cell>
          <cell r="AZ135">
            <v>-6.2</v>
          </cell>
          <cell r="BA135">
            <v>21.5</v>
          </cell>
          <cell r="BB135">
            <v>-1.4</v>
          </cell>
          <cell r="BC135">
            <v>0.1</v>
          </cell>
          <cell r="BD135">
            <v>-1.3</v>
          </cell>
          <cell r="BF135">
            <v>1.3</v>
          </cell>
          <cell r="BG135">
            <v>-0.4</v>
          </cell>
          <cell r="BH135">
            <v>-3.9</v>
          </cell>
          <cell r="BI135">
            <v>-0.2</v>
          </cell>
          <cell r="BJ135">
            <v>-0.5</v>
          </cell>
          <cell r="BK135">
            <v>-0.7</v>
          </cell>
          <cell r="BO135">
            <v>14919</v>
          </cell>
          <cell r="CC135">
            <v>0</v>
          </cell>
          <cell r="CD135">
            <v>0</v>
          </cell>
        </row>
        <row r="136">
          <cell r="B136">
            <v>47697</v>
          </cell>
          <cell r="C136">
            <v>4366</v>
          </cell>
          <cell r="D136">
            <v>52063</v>
          </cell>
          <cell r="E136">
            <v>15320</v>
          </cell>
          <cell r="F136">
            <v>4014</v>
          </cell>
          <cell r="G136">
            <v>19334</v>
          </cell>
          <cell r="H136">
            <v>2169</v>
          </cell>
          <cell r="I136">
            <v>21503</v>
          </cell>
          <cell r="K136">
            <v>7403</v>
          </cell>
          <cell r="L136">
            <v>31596</v>
          </cell>
          <cell r="M136">
            <v>10152</v>
          </cell>
          <cell r="N136">
            <v>93427</v>
          </cell>
          <cell r="O136">
            <v>10705</v>
          </cell>
          <cell r="Q136">
            <v>103800</v>
          </cell>
          <cell r="T136">
            <v>-0.1</v>
          </cell>
          <cell r="U136">
            <v>-0.5</v>
          </cell>
          <cell r="V136">
            <v>6</v>
          </cell>
          <cell r="W136">
            <v>0.8</v>
          </cell>
          <cell r="X136">
            <v>0.8</v>
          </cell>
          <cell r="Y136">
            <v>0.8</v>
          </cell>
          <cell r="AA136">
            <v>0.9</v>
          </cell>
          <cell r="AB136">
            <v>0.9</v>
          </cell>
          <cell r="AC136">
            <v>-0.8</v>
          </cell>
          <cell r="AD136">
            <v>-0.3</v>
          </cell>
          <cell r="AE136">
            <v>0.1</v>
          </cell>
          <cell r="AF136">
            <v>-0.1</v>
          </cell>
          <cell r="AG136">
            <v>47637</v>
          </cell>
          <cell r="AH136">
            <v>4376</v>
          </cell>
          <cell r="AI136">
            <v>52013</v>
          </cell>
          <cell r="AJ136">
            <v>15832</v>
          </cell>
          <cell r="AK136">
            <v>4144</v>
          </cell>
          <cell r="AL136">
            <v>19976</v>
          </cell>
          <cell r="AM136">
            <v>2158</v>
          </cell>
          <cell r="AN136">
            <v>22134</v>
          </cell>
          <cell r="AP136">
            <v>7426</v>
          </cell>
          <cell r="AQ136">
            <v>32250</v>
          </cell>
          <cell r="AR136">
            <v>10804</v>
          </cell>
          <cell r="AS136">
            <v>95067</v>
          </cell>
          <cell r="AT136">
            <v>10597</v>
          </cell>
          <cell r="AU136">
            <v>-1160</v>
          </cell>
          <cell r="AV136">
            <v>104505</v>
          </cell>
          <cell r="AW136">
            <v>-0.5</v>
          </cell>
          <cell r="AX136">
            <v>1.2</v>
          </cell>
          <cell r="AY136">
            <v>-0.3</v>
          </cell>
          <cell r="AZ136">
            <v>7.5</v>
          </cell>
          <cell r="BA136">
            <v>5.0999999999999996</v>
          </cell>
          <cell r="BB136">
            <v>7</v>
          </cell>
          <cell r="BC136">
            <v>-0.5</v>
          </cell>
          <cell r="BD136">
            <v>6.2</v>
          </cell>
          <cell r="BF136">
            <v>1.3</v>
          </cell>
          <cell r="BG136">
            <v>4.7</v>
          </cell>
          <cell r="BH136">
            <v>8.6999999999999993</v>
          </cell>
          <cell r="BI136">
            <v>2.2999999999999998</v>
          </cell>
          <cell r="BJ136">
            <v>-0.5</v>
          </cell>
          <cell r="BK136">
            <v>1.2</v>
          </cell>
          <cell r="BO136">
            <v>17487</v>
          </cell>
          <cell r="CC136">
            <v>0</v>
          </cell>
          <cell r="CD136">
            <v>0</v>
          </cell>
        </row>
        <row r="137">
          <cell r="B137">
            <v>47368</v>
          </cell>
          <cell r="C137">
            <v>4363</v>
          </cell>
          <cell r="D137">
            <v>51731</v>
          </cell>
          <cell r="E137">
            <v>13919</v>
          </cell>
          <cell r="F137">
            <v>4100</v>
          </cell>
          <cell r="G137">
            <v>18019</v>
          </cell>
          <cell r="H137">
            <v>2225</v>
          </cell>
          <cell r="I137">
            <v>20244</v>
          </cell>
          <cell r="K137">
            <v>7484</v>
          </cell>
          <cell r="L137">
            <v>30455</v>
          </cell>
          <cell r="M137">
            <v>9982</v>
          </cell>
          <cell r="N137">
            <v>92564</v>
          </cell>
          <cell r="O137">
            <v>10751</v>
          </cell>
          <cell r="Q137">
            <v>103462</v>
          </cell>
          <cell r="T137">
            <v>-0.6</v>
          </cell>
          <cell r="U137">
            <v>-9.1</v>
          </cell>
          <cell r="V137">
            <v>2.1</v>
          </cell>
          <cell r="W137">
            <v>-6.8</v>
          </cell>
          <cell r="X137">
            <v>2.6</v>
          </cell>
          <cell r="Y137">
            <v>-5.9</v>
          </cell>
          <cell r="AA137">
            <v>1.1000000000000001</v>
          </cell>
          <cell r="AB137">
            <v>-3.6</v>
          </cell>
          <cell r="AC137">
            <v>-1.7</v>
          </cell>
          <cell r="AD137">
            <v>-0.9</v>
          </cell>
          <cell r="AE137">
            <v>0.4</v>
          </cell>
          <cell r="AF137">
            <v>-0.3</v>
          </cell>
          <cell r="AG137">
            <v>47421</v>
          </cell>
          <cell r="AH137">
            <v>4377</v>
          </cell>
          <cell r="AI137">
            <v>51798</v>
          </cell>
          <cell r="AJ137">
            <v>14142</v>
          </cell>
          <cell r="AK137">
            <v>3976</v>
          </cell>
          <cell r="AL137">
            <v>18118</v>
          </cell>
          <cell r="AM137">
            <v>2213</v>
          </cell>
          <cell r="AN137">
            <v>20331</v>
          </cell>
          <cell r="AP137">
            <v>7453</v>
          </cell>
          <cell r="AQ137">
            <v>30513</v>
          </cell>
          <cell r="AR137">
            <v>9151</v>
          </cell>
          <cell r="AS137">
            <v>91461</v>
          </cell>
          <cell r="AT137">
            <v>10906</v>
          </cell>
          <cell r="AU137">
            <v>764</v>
          </cell>
          <cell r="AV137">
            <v>103130</v>
          </cell>
          <cell r="AW137">
            <v>-0.5</v>
          </cell>
          <cell r="AX137">
            <v>0</v>
          </cell>
          <cell r="AY137">
            <v>-0.4</v>
          </cell>
          <cell r="AZ137">
            <v>-10.7</v>
          </cell>
          <cell r="BA137">
            <v>-4.0999999999999996</v>
          </cell>
          <cell r="BB137">
            <v>-9.3000000000000007</v>
          </cell>
          <cell r="BC137">
            <v>2.5</v>
          </cell>
          <cell r="BD137">
            <v>-8.1</v>
          </cell>
          <cell r="BF137">
            <v>0.4</v>
          </cell>
          <cell r="BG137">
            <v>-5.4</v>
          </cell>
          <cell r="BH137">
            <v>-15.3</v>
          </cell>
          <cell r="BI137">
            <v>-3.8</v>
          </cell>
          <cell r="BJ137">
            <v>2.9</v>
          </cell>
          <cell r="BK137">
            <v>-1.3</v>
          </cell>
          <cell r="BO137">
            <v>12970</v>
          </cell>
          <cell r="CC137">
            <v>0</v>
          </cell>
          <cell r="CD137">
            <v>-1</v>
          </cell>
        </row>
        <row r="138">
          <cell r="B138">
            <v>47215</v>
          </cell>
          <cell r="C138">
            <v>4360</v>
          </cell>
          <cell r="D138">
            <v>51575</v>
          </cell>
          <cell r="E138">
            <v>13954</v>
          </cell>
          <cell r="F138">
            <v>4015</v>
          </cell>
          <cell r="G138">
            <v>17969</v>
          </cell>
          <cell r="H138">
            <v>2323</v>
          </cell>
          <cell r="I138">
            <v>20291</v>
          </cell>
          <cell r="K138">
            <v>7607</v>
          </cell>
          <cell r="L138">
            <v>30649</v>
          </cell>
          <cell r="M138">
            <v>9701</v>
          </cell>
          <cell r="N138">
            <v>91931</v>
          </cell>
          <cell r="O138">
            <v>10724</v>
          </cell>
          <cell r="Q138">
            <v>103429</v>
          </cell>
          <cell r="T138">
            <v>-0.3</v>
          </cell>
          <cell r="U138">
            <v>0.3</v>
          </cell>
          <cell r="V138">
            <v>-2.1</v>
          </cell>
          <cell r="W138">
            <v>-0.3</v>
          </cell>
          <cell r="X138">
            <v>4.4000000000000004</v>
          </cell>
          <cell r="Y138">
            <v>0.2</v>
          </cell>
          <cell r="AA138">
            <v>1.6</v>
          </cell>
          <cell r="AB138">
            <v>0.6</v>
          </cell>
          <cell r="AC138">
            <v>-2.8</v>
          </cell>
          <cell r="AD138">
            <v>-0.7</v>
          </cell>
          <cell r="AE138">
            <v>-0.2</v>
          </cell>
          <cell r="AF138">
            <v>0</v>
          </cell>
          <cell r="AG138">
            <v>47099</v>
          </cell>
          <cell r="AH138">
            <v>4327</v>
          </cell>
          <cell r="AI138">
            <v>51426</v>
          </cell>
          <cell r="AJ138">
            <v>13272</v>
          </cell>
          <cell r="AK138">
            <v>4106</v>
          </cell>
          <cell r="AL138">
            <v>17378</v>
          </cell>
          <cell r="AM138">
            <v>2334</v>
          </cell>
          <cell r="AN138">
            <v>19712</v>
          </cell>
          <cell r="AP138">
            <v>7582</v>
          </cell>
          <cell r="AQ138">
            <v>30048</v>
          </cell>
          <cell r="AR138">
            <v>10414</v>
          </cell>
          <cell r="AS138">
            <v>91888</v>
          </cell>
          <cell r="AT138">
            <v>10740</v>
          </cell>
          <cell r="AU138">
            <v>600</v>
          </cell>
          <cell r="AV138">
            <v>103228</v>
          </cell>
          <cell r="AW138">
            <v>-0.7</v>
          </cell>
          <cell r="AX138">
            <v>-1.1000000000000001</v>
          </cell>
          <cell r="AY138">
            <v>-0.7</v>
          </cell>
          <cell r="AZ138">
            <v>-6.2</v>
          </cell>
          <cell r="BA138">
            <v>3.3</v>
          </cell>
          <cell r="BB138">
            <v>-4.0999999999999996</v>
          </cell>
          <cell r="BC138">
            <v>5.5</v>
          </cell>
          <cell r="BD138">
            <v>-3</v>
          </cell>
          <cell r="BF138">
            <v>1.7</v>
          </cell>
          <cell r="BG138">
            <v>-1.5</v>
          </cell>
          <cell r="BH138">
            <v>13.8</v>
          </cell>
          <cell r="BI138">
            <v>0.5</v>
          </cell>
          <cell r="BJ138">
            <v>-1.5</v>
          </cell>
          <cell r="BK138">
            <v>0.1</v>
          </cell>
          <cell r="BO138">
            <v>12770</v>
          </cell>
          <cell r="CC138">
            <v>0</v>
          </cell>
          <cell r="CD138">
            <v>0</v>
          </cell>
        </row>
        <row r="139">
          <cell r="B139">
            <v>47356</v>
          </cell>
          <cell r="C139">
            <v>4377</v>
          </cell>
          <cell r="D139">
            <v>51733</v>
          </cell>
          <cell r="E139">
            <v>14247</v>
          </cell>
          <cell r="F139">
            <v>4080</v>
          </cell>
          <cell r="G139">
            <v>18327</v>
          </cell>
          <cell r="H139">
            <v>2444</v>
          </cell>
          <cell r="I139">
            <v>20771</v>
          </cell>
          <cell r="K139">
            <v>7749</v>
          </cell>
          <cell r="L139">
            <v>31289</v>
          </cell>
          <cell r="M139">
            <v>9439</v>
          </cell>
          <cell r="N139">
            <v>92381</v>
          </cell>
          <cell r="O139">
            <v>10627</v>
          </cell>
          <cell r="Q139">
            <v>104020</v>
          </cell>
          <cell r="T139">
            <v>0.3</v>
          </cell>
          <cell r="U139">
            <v>2.1</v>
          </cell>
          <cell r="V139">
            <v>1.6</v>
          </cell>
          <cell r="W139">
            <v>2</v>
          </cell>
          <cell r="X139">
            <v>5.2</v>
          </cell>
          <cell r="Y139">
            <v>2.4</v>
          </cell>
          <cell r="AA139">
            <v>1.9</v>
          </cell>
          <cell r="AB139">
            <v>2.1</v>
          </cell>
          <cell r="AC139">
            <v>-2.7</v>
          </cell>
          <cell r="AD139">
            <v>0.5</v>
          </cell>
          <cell r="AE139">
            <v>-0.9</v>
          </cell>
          <cell r="AF139">
            <v>0.6</v>
          </cell>
          <cell r="AG139">
            <v>47246</v>
          </cell>
          <cell r="AH139">
            <v>4383</v>
          </cell>
          <cell r="AI139">
            <v>51629</v>
          </cell>
          <cell r="AJ139">
            <v>14580</v>
          </cell>
          <cell r="AK139">
            <v>4036</v>
          </cell>
          <cell r="AL139">
            <v>18616</v>
          </cell>
          <cell r="AM139">
            <v>2456</v>
          </cell>
          <cell r="AN139">
            <v>21072</v>
          </cell>
          <cell r="AP139">
            <v>7787</v>
          </cell>
          <cell r="AQ139">
            <v>31622</v>
          </cell>
          <cell r="AR139">
            <v>9155</v>
          </cell>
          <cell r="AS139">
            <v>92407</v>
          </cell>
          <cell r="AT139">
            <v>10482</v>
          </cell>
          <cell r="AU139">
            <v>1180</v>
          </cell>
          <cell r="AV139">
            <v>104069</v>
          </cell>
          <cell r="AW139">
            <v>0.3</v>
          </cell>
          <cell r="AX139">
            <v>1.3</v>
          </cell>
          <cell r="AY139">
            <v>0.4</v>
          </cell>
          <cell r="AZ139">
            <v>9.9</v>
          </cell>
          <cell r="BA139">
            <v>-1.7</v>
          </cell>
          <cell r="BB139">
            <v>7.1</v>
          </cell>
          <cell r="BC139">
            <v>5.2</v>
          </cell>
          <cell r="BD139">
            <v>6.9</v>
          </cell>
          <cell r="BF139">
            <v>2.7</v>
          </cell>
          <cell r="BG139">
            <v>5.2</v>
          </cell>
          <cell r="BH139">
            <v>-12.1</v>
          </cell>
          <cell r="BI139">
            <v>0.6</v>
          </cell>
          <cell r="BJ139">
            <v>-2.4</v>
          </cell>
          <cell r="BK139">
            <v>0.8</v>
          </cell>
          <cell r="BO139">
            <v>14804</v>
          </cell>
          <cell r="CC139">
            <v>0</v>
          </cell>
          <cell r="CD139">
            <v>0</v>
          </cell>
        </row>
        <row r="140">
          <cell r="B140">
            <v>47719</v>
          </cell>
          <cell r="C140">
            <v>4405</v>
          </cell>
          <cell r="D140">
            <v>52124</v>
          </cell>
          <cell r="E140">
            <v>14748</v>
          </cell>
          <cell r="F140">
            <v>4335</v>
          </cell>
          <cell r="G140">
            <v>19083</v>
          </cell>
          <cell r="H140">
            <v>2582</v>
          </cell>
          <cell r="I140">
            <v>21665</v>
          </cell>
          <cell r="K140">
            <v>7863</v>
          </cell>
          <cell r="L140">
            <v>32318</v>
          </cell>
          <cell r="M140">
            <v>9327</v>
          </cell>
          <cell r="N140">
            <v>93769</v>
          </cell>
          <cell r="O140">
            <v>10544</v>
          </cell>
          <cell r="Q140">
            <v>105193</v>
          </cell>
          <cell r="T140">
            <v>0.8</v>
          </cell>
          <cell r="U140">
            <v>3.5</v>
          </cell>
          <cell r="V140">
            <v>6.2</v>
          </cell>
          <cell r="W140">
            <v>4.0999999999999996</v>
          </cell>
          <cell r="X140">
            <v>5.6</v>
          </cell>
          <cell r="Y140">
            <v>4.3</v>
          </cell>
          <cell r="AA140">
            <v>1.5</v>
          </cell>
          <cell r="AB140">
            <v>3.3</v>
          </cell>
          <cell r="AC140">
            <v>-1.2</v>
          </cell>
          <cell r="AD140">
            <v>1.5</v>
          </cell>
          <cell r="AE140">
            <v>-0.8</v>
          </cell>
          <cell r="AF140">
            <v>1.1000000000000001</v>
          </cell>
          <cell r="AG140">
            <v>47935</v>
          </cell>
          <cell r="AH140">
            <v>4429</v>
          </cell>
          <cell r="AI140">
            <v>52363</v>
          </cell>
          <cell r="AJ140">
            <v>14760</v>
          </cell>
          <cell r="AK140">
            <v>4115</v>
          </cell>
          <cell r="AL140">
            <v>18875</v>
          </cell>
          <cell r="AM140">
            <v>2577</v>
          </cell>
          <cell r="AN140">
            <v>21452</v>
          </cell>
          <cell r="AP140">
            <v>7866</v>
          </cell>
          <cell r="AQ140">
            <v>32107</v>
          </cell>
          <cell r="AR140">
            <v>9186</v>
          </cell>
          <cell r="AS140">
            <v>93657</v>
          </cell>
          <cell r="AT140">
            <v>10696</v>
          </cell>
          <cell r="AU140">
            <v>744</v>
          </cell>
          <cell r="AV140">
            <v>105097</v>
          </cell>
          <cell r="AW140">
            <v>1.5</v>
          </cell>
          <cell r="AX140">
            <v>1</v>
          </cell>
          <cell r="AY140">
            <v>1.4</v>
          </cell>
          <cell r="AZ140">
            <v>1.2</v>
          </cell>
          <cell r="BA140">
            <v>1.9</v>
          </cell>
          <cell r="BB140">
            <v>1.4</v>
          </cell>
          <cell r="BC140">
            <v>4.9000000000000004</v>
          </cell>
          <cell r="BD140">
            <v>1.8</v>
          </cell>
          <cell r="BF140">
            <v>1</v>
          </cell>
          <cell r="BG140">
            <v>1.5</v>
          </cell>
          <cell r="BH140">
            <v>0.3</v>
          </cell>
          <cell r="BI140">
            <v>1.4</v>
          </cell>
          <cell r="BJ140">
            <v>2</v>
          </cell>
          <cell r="BK140">
            <v>1</v>
          </cell>
          <cell r="BO140">
            <v>16350</v>
          </cell>
          <cell r="CC140">
            <v>0</v>
          </cell>
          <cell r="CD140">
            <v>0</v>
          </cell>
        </row>
        <row r="141">
          <cell r="B141">
            <v>48215</v>
          </cell>
          <cell r="C141">
            <v>4452</v>
          </cell>
          <cell r="D141">
            <v>52667</v>
          </cell>
          <cell r="E141">
            <v>14859</v>
          </cell>
          <cell r="F141">
            <v>4588</v>
          </cell>
          <cell r="G141">
            <v>19447</v>
          </cell>
          <cell r="H141">
            <v>2773</v>
          </cell>
          <cell r="I141">
            <v>22220</v>
          </cell>
          <cell r="K141">
            <v>7928</v>
          </cell>
          <cell r="L141">
            <v>32967</v>
          </cell>
          <cell r="M141">
            <v>9363</v>
          </cell>
          <cell r="N141">
            <v>94997</v>
          </cell>
          <cell r="O141">
            <v>10556</v>
          </cell>
          <cell r="Q141">
            <v>106218</v>
          </cell>
          <cell r="T141">
            <v>1</v>
          </cell>
          <cell r="U141">
            <v>0.8</v>
          </cell>
          <cell r="V141">
            <v>5.8</v>
          </cell>
          <cell r="W141">
            <v>1.9</v>
          </cell>
          <cell r="X141">
            <v>7.4</v>
          </cell>
          <cell r="Y141">
            <v>2.6</v>
          </cell>
          <cell r="AA141">
            <v>0.8</v>
          </cell>
          <cell r="AB141">
            <v>2</v>
          </cell>
          <cell r="AC141">
            <v>0.4</v>
          </cell>
          <cell r="AD141">
            <v>1.3</v>
          </cell>
          <cell r="AE141">
            <v>0.1</v>
          </cell>
          <cell r="AF141">
            <v>1</v>
          </cell>
          <cell r="AG141">
            <v>48092</v>
          </cell>
          <cell r="AH141">
            <v>4441</v>
          </cell>
          <cell r="AI141">
            <v>52533</v>
          </cell>
          <cell r="AJ141">
            <v>15052</v>
          </cell>
          <cell r="AK141">
            <v>4869</v>
          </cell>
          <cell r="AL141">
            <v>19921</v>
          </cell>
          <cell r="AM141">
            <v>2762</v>
          </cell>
          <cell r="AN141">
            <v>22683</v>
          </cell>
          <cell r="AP141">
            <v>7919</v>
          </cell>
          <cell r="AQ141">
            <v>33421</v>
          </cell>
          <cell r="AR141">
            <v>9567</v>
          </cell>
          <cell r="AS141">
            <v>95520</v>
          </cell>
          <cell r="AT141">
            <v>10443</v>
          </cell>
          <cell r="AU141">
            <v>664</v>
          </cell>
          <cell r="AV141">
            <v>106628</v>
          </cell>
          <cell r="AW141">
            <v>0.3</v>
          </cell>
          <cell r="AX141">
            <v>0.3</v>
          </cell>
          <cell r="AY141">
            <v>0.3</v>
          </cell>
          <cell r="AZ141">
            <v>2</v>
          </cell>
          <cell r="BA141">
            <v>18.3</v>
          </cell>
          <cell r="BB141">
            <v>5.5</v>
          </cell>
          <cell r="BC141">
            <v>7.2</v>
          </cell>
          <cell r="BD141">
            <v>5.7</v>
          </cell>
          <cell r="BF141">
            <v>0.7</v>
          </cell>
          <cell r="BG141">
            <v>4.0999999999999996</v>
          </cell>
          <cell r="BH141">
            <v>4.0999999999999996</v>
          </cell>
          <cell r="BI141">
            <v>2</v>
          </cell>
          <cell r="BJ141">
            <v>-2.4</v>
          </cell>
          <cell r="BK141">
            <v>1.5</v>
          </cell>
          <cell r="BO141">
            <v>13738</v>
          </cell>
          <cell r="CC141">
            <v>0</v>
          </cell>
          <cell r="CD141">
            <v>0</v>
          </cell>
        </row>
        <row r="142">
          <cell r="B142">
            <v>48766</v>
          </cell>
          <cell r="C142">
            <v>4534</v>
          </cell>
          <cell r="D142">
            <v>53299</v>
          </cell>
          <cell r="E142">
            <v>14811</v>
          </cell>
          <cell r="F142">
            <v>4697</v>
          </cell>
          <cell r="G142">
            <v>19508</v>
          </cell>
          <cell r="H142">
            <v>3036</v>
          </cell>
          <cell r="I142">
            <v>22544</v>
          </cell>
          <cell r="K142">
            <v>7974</v>
          </cell>
          <cell r="L142">
            <v>33371</v>
          </cell>
          <cell r="M142">
            <v>9722</v>
          </cell>
          <cell r="N142">
            <v>96392</v>
          </cell>
          <cell r="O142">
            <v>10627</v>
          </cell>
          <cell r="Q142">
            <v>107143</v>
          </cell>
          <cell r="T142">
            <v>1.2</v>
          </cell>
          <cell r="U142">
            <v>-0.3</v>
          </cell>
          <cell r="V142">
            <v>2.4</v>
          </cell>
          <cell r="W142">
            <v>0.3</v>
          </cell>
          <cell r="X142">
            <v>9.5</v>
          </cell>
          <cell r="Y142">
            <v>1.5</v>
          </cell>
          <cell r="AA142">
            <v>0.6</v>
          </cell>
          <cell r="AB142">
            <v>1.2</v>
          </cell>
          <cell r="AC142">
            <v>3.8</v>
          </cell>
          <cell r="AD142">
            <v>1.5</v>
          </cell>
          <cell r="AE142">
            <v>0.7</v>
          </cell>
          <cell r="AF142">
            <v>0.9</v>
          </cell>
          <cell r="AG142">
            <v>48709</v>
          </cell>
          <cell r="AH142">
            <v>4497</v>
          </cell>
          <cell r="AI142">
            <v>53206</v>
          </cell>
          <cell r="AJ142">
            <v>14749</v>
          </cell>
          <cell r="AK142">
            <v>4702</v>
          </cell>
          <cell r="AL142">
            <v>19451</v>
          </cell>
          <cell r="AM142">
            <v>3011</v>
          </cell>
          <cell r="AN142">
            <v>22462</v>
          </cell>
          <cell r="AP142">
            <v>7966</v>
          </cell>
          <cell r="AQ142">
            <v>33281</v>
          </cell>
          <cell r="AR142">
            <v>9524</v>
          </cell>
          <cell r="AS142">
            <v>96011</v>
          </cell>
          <cell r="AT142">
            <v>10645</v>
          </cell>
          <cell r="AU142">
            <v>368</v>
          </cell>
          <cell r="AV142">
            <v>107024</v>
          </cell>
          <cell r="AW142">
            <v>1.3</v>
          </cell>
          <cell r="AX142">
            <v>1.3</v>
          </cell>
          <cell r="AY142">
            <v>1.3</v>
          </cell>
          <cell r="AZ142">
            <v>-2</v>
          </cell>
          <cell r="BA142">
            <v>-3.4</v>
          </cell>
          <cell r="BB142">
            <v>-2.4</v>
          </cell>
          <cell r="BC142">
            <v>9</v>
          </cell>
          <cell r="BD142">
            <v>-1</v>
          </cell>
          <cell r="BF142">
            <v>0.6</v>
          </cell>
          <cell r="BG142">
            <v>-0.4</v>
          </cell>
          <cell r="BH142">
            <v>-0.4</v>
          </cell>
          <cell r="BI142">
            <v>0.5</v>
          </cell>
          <cell r="BJ142">
            <v>1.9</v>
          </cell>
          <cell r="BK142">
            <v>0.4</v>
          </cell>
          <cell r="BO142">
            <v>14150</v>
          </cell>
          <cell r="CC142">
            <v>0</v>
          </cell>
          <cell r="CD142">
            <v>0</v>
          </cell>
        </row>
        <row r="143">
          <cell r="B143">
            <v>49268</v>
          </cell>
          <cell r="C143">
            <v>4648</v>
          </cell>
          <cell r="D143">
            <v>53915</v>
          </cell>
          <cell r="E143">
            <v>15101</v>
          </cell>
          <cell r="F143">
            <v>4591</v>
          </cell>
          <cell r="G143">
            <v>19692</v>
          </cell>
          <cell r="H143">
            <v>3333</v>
          </cell>
          <cell r="I143">
            <v>23024</v>
          </cell>
          <cell r="K143">
            <v>8018</v>
          </cell>
          <cell r="L143">
            <v>33930</v>
          </cell>
          <cell r="M143">
            <v>10024</v>
          </cell>
          <cell r="N143">
            <v>97869</v>
          </cell>
          <cell r="O143">
            <v>10699</v>
          </cell>
          <cell r="Q143">
            <v>108360</v>
          </cell>
          <cell r="T143">
            <v>1.2</v>
          </cell>
          <cell r="U143">
            <v>2</v>
          </cell>
          <cell r="V143">
            <v>-2.2999999999999998</v>
          </cell>
          <cell r="W143">
            <v>0.9</v>
          </cell>
          <cell r="X143">
            <v>9.8000000000000007</v>
          </cell>
          <cell r="Y143">
            <v>2.1</v>
          </cell>
          <cell r="AA143">
            <v>0.6</v>
          </cell>
          <cell r="AB143">
            <v>1.7</v>
          </cell>
          <cell r="AC143">
            <v>3.1</v>
          </cell>
          <cell r="AD143">
            <v>1.5</v>
          </cell>
          <cell r="AE143">
            <v>0.7</v>
          </cell>
          <cell r="AF143">
            <v>1.1000000000000001</v>
          </cell>
          <cell r="AG143">
            <v>49398</v>
          </cell>
          <cell r="AH143">
            <v>4681</v>
          </cell>
          <cell r="AI143">
            <v>54079</v>
          </cell>
          <cell r="AJ143">
            <v>14634</v>
          </cell>
          <cell r="AK143">
            <v>4469</v>
          </cell>
          <cell r="AL143">
            <v>19103</v>
          </cell>
          <cell r="AM143">
            <v>3362</v>
          </cell>
          <cell r="AN143">
            <v>22465</v>
          </cell>
          <cell r="AP143">
            <v>8023</v>
          </cell>
          <cell r="AQ143">
            <v>33377</v>
          </cell>
          <cell r="AR143">
            <v>10144</v>
          </cell>
          <cell r="AS143">
            <v>97600</v>
          </cell>
          <cell r="AT143">
            <v>10737</v>
          </cell>
          <cell r="AU143">
            <v>-344</v>
          </cell>
          <cell r="AV143">
            <v>107993</v>
          </cell>
          <cell r="AW143">
            <v>1.4</v>
          </cell>
          <cell r="AX143">
            <v>4.0999999999999996</v>
          </cell>
          <cell r="AY143">
            <v>1.6</v>
          </cell>
          <cell r="AZ143">
            <v>-0.8</v>
          </cell>
          <cell r="BA143">
            <v>-5</v>
          </cell>
          <cell r="BB143">
            <v>-1.8</v>
          </cell>
          <cell r="BC143">
            <v>11.7</v>
          </cell>
          <cell r="BD143">
            <v>0</v>
          </cell>
          <cell r="BF143">
            <v>0.7</v>
          </cell>
          <cell r="BG143">
            <v>0.3</v>
          </cell>
          <cell r="BH143">
            <v>6.5</v>
          </cell>
          <cell r="BI143">
            <v>1.7</v>
          </cell>
          <cell r="BJ143">
            <v>0.9</v>
          </cell>
          <cell r="BK143">
            <v>0.9</v>
          </cell>
          <cell r="BO143">
            <v>14941</v>
          </cell>
          <cell r="CC143">
            <v>0</v>
          </cell>
          <cell r="CD143">
            <v>0</v>
          </cell>
        </row>
        <row r="144">
          <cell r="B144">
            <v>49713</v>
          </cell>
          <cell r="C144">
            <v>4761</v>
          </cell>
          <cell r="D144">
            <v>54475</v>
          </cell>
          <cell r="E144">
            <v>15803</v>
          </cell>
          <cell r="F144">
            <v>4478</v>
          </cell>
          <cell r="G144">
            <v>20282</v>
          </cell>
          <cell r="H144">
            <v>3608</v>
          </cell>
          <cell r="I144">
            <v>23889</v>
          </cell>
          <cell r="K144">
            <v>8047</v>
          </cell>
          <cell r="L144">
            <v>34860</v>
          </cell>
          <cell r="M144">
            <v>10185</v>
          </cell>
          <cell r="N144">
            <v>99519</v>
          </cell>
          <cell r="O144">
            <v>10776</v>
          </cell>
          <cell r="Q144">
            <v>110086</v>
          </cell>
          <cell r="T144">
            <v>1</v>
          </cell>
          <cell r="U144">
            <v>4.7</v>
          </cell>
          <cell r="V144">
            <v>-2.5</v>
          </cell>
          <cell r="W144">
            <v>3</v>
          </cell>
          <cell r="X144">
            <v>8.3000000000000007</v>
          </cell>
          <cell r="Y144">
            <v>3.8</v>
          </cell>
          <cell r="AA144">
            <v>0.4</v>
          </cell>
          <cell r="AB144">
            <v>2.7</v>
          </cell>
          <cell r="AC144">
            <v>1.6</v>
          </cell>
          <cell r="AD144">
            <v>1.7</v>
          </cell>
          <cell r="AE144">
            <v>0.7</v>
          </cell>
          <cell r="AF144">
            <v>1.6</v>
          </cell>
          <cell r="AG144">
            <v>49745</v>
          </cell>
          <cell r="AH144">
            <v>4763</v>
          </cell>
          <cell r="AI144">
            <v>54508</v>
          </cell>
          <cell r="AJ144">
            <v>16249</v>
          </cell>
          <cell r="AK144">
            <v>4577</v>
          </cell>
          <cell r="AL144">
            <v>20826</v>
          </cell>
          <cell r="AM144">
            <v>3611</v>
          </cell>
          <cell r="AN144">
            <v>24437</v>
          </cell>
          <cell r="AP144">
            <v>8055</v>
          </cell>
          <cell r="AQ144">
            <v>35415</v>
          </cell>
          <cell r="AR144">
            <v>10231</v>
          </cell>
          <cell r="AS144">
            <v>100154</v>
          </cell>
          <cell r="AT144">
            <v>10828</v>
          </cell>
          <cell r="AU144">
            <v>-844</v>
          </cell>
          <cell r="AV144">
            <v>110138</v>
          </cell>
          <cell r="AW144">
            <v>0.7</v>
          </cell>
          <cell r="AX144">
            <v>1.8</v>
          </cell>
          <cell r="AY144">
            <v>0.8</v>
          </cell>
          <cell r="AZ144">
            <v>11</v>
          </cell>
          <cell r="BA144">
            <v>2.4</v>
          </cell>
          <cell r="BB144">
            <v>9</v>
          </cell>
          <cell r="BC144">
            <v>7.4</v>
          </cell>
          <cell r="BD144">
            <v>8.8000000000000007</v>
          </cell>
          <cell r="BF144">
            <v>0.4</v>
          </cell>
          <cell r="BG144">
            <v>6.1</v>
          </cell>
          <cell r="BH144">
            <v>0.9</v>
          </cell>
          <cell r="BI144">
            <v>2.6</v>
          </cell>
          <cell r="BJ144">
            <v>0.9</v>
          </cell>
          <cell r="BK144">
            <v>2</v>
          </cell>
          <cell r="BO144">
            <v>17996</v>
          </cell>
          <cell r="CC144">
            <v>0</v>
          </cell>
          <cell r="CD144">
            <v>0</v>
          </cell>
        </row>
        <row r="145">
          <cell r="B145">
            <v>50004</v>
          </cell>
          <cell r="C145">
            <v>4836</v>
          </cell>
          <cell r="D145">
            <v>54840</v>
          </cell>
          <cell r="E145">
            <v>16563</v>
          </cell>
          <cell r="F145">
            <v>4560</v>
          </cell>
          <cell r="G145">
            <v>21124</v>
          </cell>
          <cell r="H145">
            <v>3822</v>
          </cell>
          <cell r="I145">
            <v>24946</v>
          </cell>
          <cell r="K145">
            <v>8062</v>
          </cell>
          <cell r="L145">
            <v>35968</v>
          </cell>
          <cell r="M145">
            <v>10164</v>
          </cell>
          <cell r="N145">
            <v>100971</v>
          </cell>
          <cell r="O145">
            <v>10916</v>
          </cell>
          <cell r="Q145">
            <v>111712</v>
          </cell>
          <cell r="T145">
            <v>0.7</v>
          </cell>
          <cell r="U145">
            <v>4.8</v>
          </cell>
          <cell r="V145">
            <v>1.8</v>
          </cell>
          <cell r="W145">
            <v>4.2</v>
          </cell>
          <cell r="X145">
            <v>5.9</v>
          </cell>
          <cell r="Y145">
            <v>4.4000000000000004</v>
          </cell>
          <cell r="AA145">
            <v>0.2</v>
          </cell>
          <cell r="AB145">
            <v>3.2</v>
          </cell>
          <cell r="AC145">
            <v>-0.2</v>
          </cell>
          <cell r="AD145">
            <v>1.5</v>
          </cell>
          <cell r="AE145">
            <v>1.3</v>
          </cell>
          <cell r="AF145">
            <v>1.5</v>
          </cell>
          <cell r="AG145">
            <v>49830</v>
          </cell>
          <cell r="AH145">
            <v>4825</v>
          </cell>
          <cell r="AI145">
            <v>54655</v>
          </cell>
          <cell r="AJ145">
            <v>16305</v>
          </cell>
          <cell r="AK145">
            <v>4411</v>
          </cell>
          <cell r="AL145">
            <v>20716</v>
          </cell>
          <cell r="AM145">
            <v>3823</v>
          </cell>
          <cell r="AN145">
            <v>24539</v>
          </cell>
          <cell r="AP145">
            <v>8057</v>
          </cell>
          <cell r="AQ145">
            <v>35556</v>
          </cell>
          <cell r="AR145">
            <v>10204</v>
          </cell>
          <cell r="AS145">
            <v>100414</v>
          </cell>
          <cell r="AT145">
            <v>10802</v>
          </cell>
          <cell r="AU145">
            <v>789</v>
          </cell>
          <cell r="AV145">
            <v>112006</v>
          </cell>
          <cell r="AW145">
            <v>0.2</v>
          </cell>
          <cell r="AX145">
            <v>1.3</v>
          </cell>
          <cell r="AY145">
            <v>0.3</v>
          </cell>
          <cell r="AZ145">
            <v>0.3</v>
          </cell>
          <cell r="BA145">
            <v>-3.6</v>
          </cell>
          <cell r="BB145">
            <v>-0.5</v>
          </cell>
          <cell r="BC145">
            <v>5.9</v>
          </cell>
          <cell r="BD145">
            <v>0.4</v>
          </cell>
          <cell r="BF145">
            <v>0</v>
          </cell>
          <cell r="BG145">
            <v>0.4</v>
          </cell>
          <cell r="BH145">
            <v>-0.3</v>
          </cell>
          <cell r="BI145">
            <v>0.3</v>
          </cell>
          <cell r="BJ145">
            <v>-0.2</v>
          </cell>
          <cell r="BK145">
            <v>1.7</v>
          </cell>
          <cell r="BO145">
            <v>14845</v>
          </cell>
          <cell r="CC145">
            <v>0</v>
          </cell>
          <cell r="CD145">
            <v>0</v>
          </cell>
        </row>
        <row r="146">
          <cell r="B146">
            <v>50185</v>
          </cell>
          <cell r="C146">
            <v>4864</v>
          </cell>
          <cell r="D146">
            <v>55049</v>
          </cell>
          <cell r="E146">
            <v>16919</v>
          </cell>
          <cell r="F146">
            <v>4716</v>
          </cell>
          <cell r="G146">
            <v>21635</v>
          </cell>
          <cell r="H146">
            <v>3983</v>
          </cell>
          <cell r="I146">
            <v>25618</v>
          </cell>
          <cell r="K146">
            <v>8082</v>
          </cell>
          <cell r="L146">
            <v>36699</v>
          </cell>
          <cell r="M146">
            <v>10097</v>
          </cell>
          <cell r="N146">
            <v>101845</v>
          </cell>
          <cell r="O146">
            <v>11218</v>
          </cell>
          <cell r="Q146">
            <v>112785</v>
          </cell>
          <cell r="T146">
            <v>0.4</v>
          </cell>
          <cell r="U146">
            <v>2.1</v>
          </cell>
          <cell r="V146">
            <v>3.4</v>
          </cell>
          <cell r="W146">
            <v>2.4</v>
          </cell>
          <cell r="X146">
            <v>4.2</v>
          </cell>
          <cell r="Y146">
            <v>2.7</v>
          </cell>
          <cell r="AA146">
            <v>0.2</v>
          </cell>
          <cell r="AB146">
            <v>2</v>
          </cell>
          <cell r="AC146">
            <v>-0.7</v>
          </cell>
          <cell r="AD146">
            <v>0.9</v>
          </cell>
          <cell r="AE146">
            <v>2.8</v>
          </cell>
          <cell r="AF146">
            <v>1</v>
          </cell>
          <cell r="AG146">
            <v>50496</v>
          </cell>
          <cell r="AH146">
            <v>4895</v>
          </cell>
          <cell r="AI146">
            <v>55391</v>
          </cell>
          <cell r="AJ146">
            <v>17303</v>
          </cell>
          <cell r="AK146">
            <v>4793</v>
          </cell>
          <cell r="AL146">
            <v>22095</v>
          </cell>
          <cell r="AM146">
            <v>3998</v>
          </cell>
          <cell r="AN146">
            <v>26093</v>
          </cell>
          <cell r="AP146">
            <v>8079</v>
          </cell>
          <cell r="AQ146">
            <v>37169</v>
          </cell>
          <cell r="AR146">
            <v>9961</v>
          </cell>
          <cell r="AS146">
            <v>102521</v>
          </cell>
          <cell r="AT146">
            <v>11196</v>
          </cell>
          <cell r="AU146">
            <v>-553</v>
          </cell>
          <cell r="AV146">
            <v>113164</v>
          </cell>
          <cell r="AW146">
            <v>1.3</v>
          </cell>
          <cell r="AX146">
            <v>1.5</v>
          </cell>
          <cell r="AY146">
            <v>1.3</v>
          </cell>
          <cell r="AZ146">
            <v>6.1</v>
          </cell>
          <cell r="BA146">
            <v>8.6</v>
          </cell>
          <cell r="BB146">
            <v>6.7</v>
          </cell>
          <cell r="BC146">
            <v>4.5999999999999996</v>
          </cell>
          <cell r="BD146">
            <v>6.3</v>
          </cell>
          <cell r="BF146">
            <v>0.3</v>
          </cell>
          <cell r="BG146">
            <v>4.5</v>
          </cell>
          <cell r="BH146">
            <v>-2.4</v>
          </cell>
          <cell r="BI146">
            <v>2.1</v>
          </cell>
          <cell r="BJ146">
            <v>3.6</v>
          </cell>
          <cell r="BK146">
            <v>1</v>
          </cell>
          <cell r="BO146">
            <v>16580</v>
          </cell>
          <cell r="CC146">
            <v>0</v>
          </cell>
          <cell r="CD146">
            <v>-1</v>
          </cell>
        </row>
        <row r="147">
          <cell r="B147">
            <v>50496</v>
          </cell>
          <cell r="C147">
            <v>4891</v>
          </cell>
          <cell r="D147">
            <v>55387</v>
          </cell>
          <cell r="E147">
            <v>17031</v>
          </cell>
          <cell r="F147">
            <v>4895</v>
          </cell>
          <cell r="G147">
            <v>21926</v>
          </cell>
          <cell r="H147">
            <v>4129</v>
          </cell>
          <cell r="I147">
            <v>26055</v>
          </cell>
          <cell r="K147">
            <v>8124</v>
          </cell>
          <cell r="L147">
            <v>37220</v>
          </cell>
          <cell r="M147">
            <v>10121</v>
          </cell>
          <cell r="N147">
            <v>102727</v>
          </cell>
          <cell r="O147">
            <v>11610</v>
          </cell>
          <cell r="Q147">
            <v>113819</v>
          </cell>
          <cell r="T147">
            <v>0.6</v>
          </cell>
          <cell r="U147">
            <v>0.7</v>
          </cell>
          <cell r="V147">
            <v>3.8</v>
          </cell>
          <cell r="W147">
            <v>1.3</v>
          </cell>
          <cell r="X147">
            <v>3.7</v>
          </cell>
          <cell r="Y147">
            <v>1.7</v>
          </cell>
          <cell r="AA147">
            <v>0.5</v>
          </cell>
          <cell r="AB147">
            <v>1.4</v>
          </cell>
          <cell r="AC147">
            <v>0.2</v>
          </cell>
          <cell r="AD147">
            <v>0.9</v>
          </cell>
          <cell r="AE147">
            <v>3.5</v>
          </cell>
          <cell r="AF147">
            <v>0.9</v>
          </cell>
          <cell r="AG147">
            <v>50341</v>
          </cell>
          <cell r="AH147">
            <v>4880</v>
          </cell>
          <cell r="AI147">
            <v>55221</v>
          </cell>
          <cell r="AJ147">
            <v>16794</v>
          </cell>
          <cell r="AK147">
            <v>4937</v>
          </cell>
          <cell r="AL147">
            <v>21730</v>
          </cell>
          <cell r="AM147">
            <v>4112</v>
          </cell>
          <cell r="AN147">
            <v>25842</v>
          </cell>
          <cell r="AP147">
            <v>8115</v>
          </cell>
          <cell r="AQ147">
            <v>36999</v>
          </cell>
          <cell r="AR147">
            <v>10127</v>
          </cell>
          <cell r="AS147">
            <v>102348</v>
          </cell>
          <cell r="AT147">
            <v>11703</v>
          </cell>
          <cell r="AU147">
            <v>-993</v>
          </cell>
          <cell r="AV147">
            <v>113058</v>
          </cell>
          <cell r="AW147">
            <v>-0.3</v>
          </cell>
          <cell r="AX147">
            <v>-0.3</v>
          </cell>
          <cell r="AY147">
            <v>-0.3</v>
          </cell>
          <cell r="AZ147">
            <v>-2.9</v>
          </cell>
          <cell r="BA147">
            <v>3</v>
          </cell>
          <cell r="BB147">
            <v>-1.7</v>
          </cell>
          <cell r="BC147">
            <v>2.9</v>
          </cell>
          <cell r="BD147">
            <v>-1</v>
          </cell>
          <cell r="BF147">
            <v>0.4</v>
          </cell>
          <cell r="BG147">
            <v>-0.5</v>
          </cell>
          <cell r="BH147">
            <v>1.7</v>
          </cell>
          <cell r="BI147">
            <v>-0.2</v>
          </cell>
          <cell r="BJ147">
            <v>4.5</v>
          </cell>
          <cell r="BK147">
            <v>-0.1</v>
          </cell>
          <cell r="BO147">
            <v>17219</v>
          </cell>
          <cell r="CC147">
            <v>0</v>
          </cell>
          <cell r="CD147">
            <v>0</v>
          </cell>
        </row>
        <row r="148">
          <cell r="B148">
            <v>51297</v>
          </cell>
          <cell r="C148">
            <v>4962</v>
          </cell>
          <cell r="D148">
            <v>56259</v>
          </cell>
          <cell r="E148">
            <v>17123</v>
          </cell>
          <cell r="F148">
            <v>5016</v>
          </cell>
          <cell r="G148">
            <v>22138</v>
          </cell>
          <cell r="H148">
            <v>4285</v>
          </cell>
          <cell r="I148">
            <v>26424</v>
          </cell>
          <cell r="K148">
            <v>8177</v>
          </cell>
          <cell r="L148">
            <v>37681</v>
          </cell>
          <cell r="M148">
            <v>10220</v>
          </cell>
          <cell r="N148">
            <v>104160</v>
          </cell>
          <cell r="O148">
            <v>11956</v>
          </cell>
          <cell r="Q148">
            <v>115304</v>
          </cell>
          <cell r="T148">
            <v>1.6</v>
          </cell>
          <cell r="U148">
            <v>0.5</v>
          </cell>
          <cell r="V148">
            <v>2.5</v>
          </cell>
          <cell r="W148">
            <v>1</v>
          </cell>
          <cell r="X148">
            <v>3.8</v>
          </cell>
          <cell r="Y148">
            <v>1.4</v>
          </cell>
          <cell r="AA148">
            <v>0.7</v>
          </cell>
          <cell r="AB148">
            <v>1.2</v>
          </cell>
          <cell r="AC148">
            <v>1</v>
          </cell>
          <cell r="AD148">
            <v>1.4</v>
          </cell>
          <cell r="AE148">
            <v>3</v>
          </cell>
          <cell r="AF148">
            <v>1.3</v>
          </cell>
          <cell r="AG148">
            <v>50966</v>
          </cell>
          <cell r="AH148">
            <v>4921</v>
          </cell>
          <cell r="AI148">
            <v>55887</v>
          </cell>
          <cell r="AJ148">
            <v>16991</v>
          </cell>
          <cell r="AK148">
            <v>4904</v>
          </cell>
          <cell r="AL148">
            <v>21895</v>
          </cell>
          <cell r="AM148">
            <v>4287</v>
          </cell>
          <cell r="AN148">
            <v>26182</v>
          </cell>
          <cell r="AP148">
            <v>8186</v>
          </cell>
          <cell r="AQ148">
            <v>37449</v>
          </cell>
          <cell r="AR148">
            <v>10349</v>
          </cell>
          <cell r="AS148">
            <v>103685</v>
          </cell>
          <cell r="AT148">
            <v>11956</v>
          </cell>
          <cell r="AU148">
            <v>-160</v>
          </cell>
          <cell r="AV148">
            <v>115481</v>
          </cell>
          <cell r="AW148">
            <v>1.2</v>
          </cell>
          <cell r="AX148">
            <v>0.8</v>
          </cell>
          <cell r="AY148">
            <v>1.2</v>
          </cell>
          <cell r="AZ148">
            <v>1.2</v>
          </cell>
          <cell r="BA148">
            <v>-0.7</v>
          </cell>
          <cell r="BB148">
            <v>0.8</v>
          </cell>
          <cell r="BC148">
            <v>4.3</v>
          </cell>
          <cell r="BD148">
            <v>1.3</v>
          </cell>
          <cell r="BF148">
            <v>0.9</v>
          </cell>
          <cell r="BG148">
            <v>1.2</v>
          </cell>
          <cell r="BH148">
            <v>2.2000000000000002</v>
          </cell>
          <cell r="BI148">
            <v>1.3</v>
          </cell>
          <cell r="BJ148">
            <v>2.2000000000000002</v>
          </cell>
          <cell r="BK148">
            <v>2.1</v>
          </cell>
          <cell r="BO148">
            <v>18745</v>
          </cell>
          <cell r="CC148">
            <v>0</v>
          </cell>
          <cell r="CD148">
            <v>0</v>
          </cell>
        </row>
        <row r="149">
          <cell r="B149">
            <v>52390</v>
          </cell>
          <cell r="C149">
            <v>5087</v>
          </cell>
          <cell r="D149">
            <v>57477</v>
          </cell>
          <cell r="E149">
            <v>17287</v>
          </cell>
          <cell r="F149">
            <v>4946</v>
          </cell>
          <cell r="G149">
            <v>22233</v>
          </cell>
          <cell r="H149">
            <v>4485</v>
          </cell>
          <cell r="I149">
            <v>26718</v>
          </cell>
          <cell r="K149">
            <v>8231</v>
          </cell>
          <cell r="L149">
            <v>38064</v>
          </cell>
          <cell r="M149">
            <v>10329</v>
          </cell>
          <cell r="N149">
            <v>105870</v>
          </cell>
          <cell r="O149">
            <v>12281</v>
          </cell>
          <cell r="Q149">
            <v>117583</v>
          </cell>
          <cell r="T149">
            <v>2.2000000000000002</v>
          </cell>
          <cell r="U149">
            <v>1</v>
          </cell>
          <cell r="V149">
            <v>-1.4</v>
          </cell>
          <cell r="W149">
            <v>0.4</v>
          </cell>
          <cell r="X149">
            <v>4.7</v>
          </cell>
          <cell r="Y149">
            <v>1.1000000000000001</v>
          </cell>
          <cell r="AA149">
            <v>0.7</v>
          </cell>
          <cell r="AB149">
            <v>1</v>
          </cell>
          <cell r="AC149">
            <v>1.1000000000000001</v>
          </cell>
          <cell r="AD149">
            <v>1.6</v>
          </cell>
          <cell r="AE149">
            <v>2.7</v>
          </cell>
          <cell r="AF149">
            <v>2</v>
          </cell>
          <cell r="AG149">
            <v>52502</v>
          </cell>
          <cell r="AH149">
            <v>5104</v>
          </cell>
          <cell r="AI149">
            <v>57605</v>
          </cell>
          <cell r="AJ149">
            <v>17606</v>
          </cell>
          <cell r="AK149">
            <v>5132</v>
          </cell>
          <cell r="AL149">
            <v>22738</v>
          </cell>
          <cell r="AM149">
            <v>4485</v>
          </cell>
          <cell r="AN149">
            <v>27223</v>
          </cell>
          <cell r="AP149">
            <v>8241</v>
          </cell>
          <cell r="AQ149">
            <v>38579</v>
          </cell>
          <cell r="AR149">
            <v>10158</v>
          </cell>
          <cell r="AS149">
            <v>106343</v>
          </cell>
          <cell r="AT149">
            <v>12251</v>
          </cell>
          <cell r="AU149">
            <v>-833</v>
          </cell>
          <cell r="AV149">
            <v>117760</v>
          </cell>
          <cell r="AW149">
            <v>3</v>
          </cell>
          <cell r="AX149">
            <v>3.7</v>
          </cell>
          <cell r="AY149">
            <v>3.1</v>
          </cell>
          <cell r="AZ149">
            <v>3.6</v>
          </cell>
          <cell r="BA149">
            <v>4.7</v>
          </cell>
          <cell r="BB149">
            <v>3.9</v>
          </cell>
          <cell r="BC149">
            <v>4.5999999999999996</v>
          </cell>
          <cell r="BD149">
            <v>4</v>
          </cell>
          <cell r="BF149">
            <v>0.7</v>
          </cell>
          <cell r="BG149">
            <v>3</v>
          </cell>
          <cell r="BH149">
            <v>-1.8</v>
          </cell>
          <cell r="BI149">
            <v>2.6</v>
          </cell>
          <cell r="BJ149">
            <v>2.5</v>
          </cell>
          <cell r="BK149">
            <v>2</v>
          </cell>
          <cell r="BO149">
            <v>16017</v>
          </cell>
          <cell r="CC149">
            <v>0</v>
          </cell>
          <cell r="CD149">
            <v>0</v>
          </cell>
        </row>
        <row r="150">
          <cell r="B150">
            <v>53288</v>
          </cell>
          <cell r="C150">
            <v>5228</v>
          </cell>
          <cell r="D150">
            <v>58516</v>
          </cell>
          <cell r="E150">
            <v>17534</v>
          </cell>
          <cell r="F150">
            <v>4828</v>
          </cell>
          <cell r="G150">
            <v>22362</v>
          </cell>
          <cell r="H150">
            <v>4734</v>
          </cell>
          <cell r="I150">
            <v>27096</v>
          </cell>
          <cell r="K150">
            <v>8292</v>
          </cell>
          <cell r="L150">
            <v>38531</v>
          </cell>
          <cell r="M150">
            <v>10388</v>
          </cell>
          <cell r="N150">
            <v>107435</v>
          </cell>
          <cell r="O150">
            <v>12649</v>
          </cell>
          <cell r="Q150">
            <v>119883</v>
          </cell>
          <cell r="T150">
            <v>1.8</v>
          </cell>
          <cell r="U150">
            <v>1.4</v>
          </cell>
          <cell r="V150">
            <v>-2.4</v>
          </cell>
          <cell r="W150">
            <v>0.6</v>
          </cell>
          <cell r="X150">
            <v>5.6</v>
          </cell>
          <cell r="Y150">
            <v>1.4</v>
          </cell>
          <cell r="AA150">
            <v>0.7</v>
          </cell>
          <cell r="AB150">
            <v>1.2</v>
          </cell>
          <cell r="AC150">
            <v>0.6</v>
          </cell>
          <cell r="AD150">
            <v>1.5</v>
          </cell>
          <cell r="AE150">
            <v>3</v>
          </cell>
          <cell r="AF150">
            <v>2</v>
          </cell>
          <cell r="AG150">
            <v>53849</v>
          </cell>
          <cell r="AH150">
            <v>5259</v>
          </cell>
          <cell r="AI150">
            <v>59108</v>
          </cell>
          <cell r="AJ150">
            <v>17150</v>
          </cell>
          <cell r="AK150">
            <v>4798</v>
          </cell>
          <cell r="AL150">
            <v>21947</v>
          </cell>
          <cell r="AM150">
            <v>4706</v>
          </cell>
          <cell r="AN150">
            <v>26653</v>
          </cell>
          <cell r="AP150">
            <v>8270</v>
          </cell>
          <cell r="AQ150">
            <v>38069</v>
          </cell>
          <cell r="AR150">
            <v>10517</v>
          </cell>
          <cell r="AS150">
            <v>107694</v>
          </cell>
          <cell r="AT150">
            <v>12544</v>
          </cell>
          <cell r="AU150">
            <v>-924</v>
          </cell>
          <cell r="AV150">
            <v>119313</v>
          </cell>
          <cell r="AW150">
            <v>2.6</v>
          </cell>
          <cell r="AX150">
            <v>3</v>
          </cell>
          <cell r="AY150">
            <v>2.6</v>
          </cell>
          <cell r="AZ150">
            <v>-2.6</v>
          </cell>
          <cell r="BA150">
            <v>-6.5</v>
          </cell>
          <cell r="BB150">
            <v>-3.5</v>
          </cell>
          <cell r="BC150">
            <v>4.9000000000000004</v>
          </cell>
          <cell r="BD150">
            <v>-2.1</v>
          </cell>
          <cell r="BF150">
            <v>0.4</v>
          </cell>
          <cell r="BG150">
            <v>-1.3</v>
          </cell>
          <cell r="BH150">
            <v>3.5</v>
          </cell>
          <cell r="BI150">
            <v>1.3</v>
          </cell>
          <cell r="BJ150">
            <v>2.4</v>
          </cell>
          <cell r="BK150">
            <v>1.3</v>
          </cell>
          <cell r="BO150">
            <v>16468</v>
          </cell>
          <cell r="CC150">
            <v>0</v>
          </cell>
          <cell r="CD150">
            <v>-1</v>
          </cell>
        </row>
        <row r="151">
          <cell r="B151">
            <v>53855</v>
          </cell>
          <cell r="C151">
            <v>5364</v>
          </cell>
          <cell r="D151">
            <v>59219</v>
          </cell>
          <cell r="E151">
            <v>17651</v>
          </cell>
          <cell r="F151">
            <v>4831</v>
          </cell>
          <cell r="G151">
            <v>22482</v>
          </cell>
          <cell r="H151">
            <v>4999</v>
          </cell>
          <cell r="I151">
            <v>27481</v>
          </cell>
          <cell r="K151">
            <v>8359</v>
          </cell>
          <cell r="L151">
            <v>39010</v>
          </cell>
          <cell r="M151">
            <v>10439</v>
          </cell>
          <cell r="N151">
            <v>108669</v>
          </cell>
          <cell r="O151">
            <v>12963</v>
          </cell>
          <cell r="Q151">
            <v>121568</v>
          </cell>
          <cell r="T151">
            <v>1.2</v>
          </cell>
          <cell r="U151">
            <v>0.7</v>
          </cell>
          <cell r="V151">
            <v>0.1</v>
          </cell>
          <cell r="W151">
            <v>0.5</v>
          </cell>
          <cell r="X151">
            <v>5.6</v>
          </cell>
          <cell r="Y151">
            <v>1.4</v>
          </cell>
          <cell r="AA151">
            <v>0.8</v>
          </cell>
          <cell r="AB151">
            <v>1.2</v>
          </cell>
          <cell r="AC151">
            <v>0.5</v>
          </cell>
          <cell r="AD151">
            <v>1.1000000000000001</v>
          </cell>
          <cell r="AE151">
            <v>2.5</v>
          </cell>
          <cell r="AF151">
            <v>1.4</v>
          </cell>
          <cell r="AG151">
            <v>53438</v>
          </cell>
          <cell r="AH151">
            <v>5340</v>
          </cell>
          <cell r="AI151">
            <v>58778</v>
          </cell>
          <cell r="AJ151">
            <v>17994</v>
          </cell>
          <cell r="AK151">
            <v>4580</v>
          </cell>
          <cell r="AL151">
            <v>22574</v>
          </cell>
          <cell r="AM151">
            <v>5019</v>
          </cell>
          <cell r="AN151">
            <v>27593</v>
          </cell>
          <cell r="AP151">
            <v>8369</v>
          </cell>
          <cell r="AQ151">
            <v>39130</v>
          </cell>
          <cell r="AR151">
            <v>10405</v>
          </cell>
          <cell r="AS151">
            <v>108313</v>
          </cell>
          <cell r="AT151">
            <v>13148</v>
          </cell>
          <cell r="AU151">
            <v>1297</v>
          </cell>
          <cell r="AV151">
            <v>122758</v>
          </cell>
          <cell r="AW151">
            <v>-0.8</v>
          </cell>
          <cell r="AX151">
            <v>1.5</v>
          </cell>
          <cell r="AY151">
            <v>-0.6</v>
          </cell>
          <cell r="AZ151">
            <v>4.9000000000000004</v>
          </cell>
          <cell r="BA151">
            <v>-4.5</v>
          </cell>
          <cell r="BB151">
            <v>2.9</v>
          </cell>
          <cell r="BC151">
            <v>6.7</v>
          </cell>
          <cell r="BD151">
            <v>3.5</v>
          </cell>
          <cell r="BF151">
            <v>1.2</v>
          </cell>
          <cell r="BG151">
            <v>2.8</v>
          </cell>
          <cell r="BH151">
            <v>-1.1000000000000001</v>
          </cell>
          <cell r="BI151">
            <v>0.6</v>
          </cell>
          <cell r="BJ151">
            <v>4.8</v>
          </cell>
          <cell r="BK151">
            <v>2.9</v>
          </cell>
          <cell r="BO151">
            <v>18515</v>
          </cell>
          <cell r="CC151">
            <v>0</v>
          </cell>
          <cell r="CD151">
            <v>0</v>
          </cell>
        </row>
        <row r="152">
          <cell r="B152">
            <v>54414</v>
          </cell>
          <cell r="C152">
            <v>5496</v>
          </cell>
          <cell r="D152">
            <v>59910</v>
          </cell>
          <cell r="E152">
            <v>17644</v>
          </cell>
          <cell r="F152">
            <v>4915</v>
          </cell>
          <cell r="G152">
            <v>22559</v>
          </cell>
          <cell r="H152">
            <v>5231</v>
          </cell>
          <cell r="I152">
            <v>27790</v>
          </cell>
          <cell r="K152">
            <v>8443</v>
          </cell>
          <cell r="L152">
            <v>39432</v>
          </cell>
          <cell r="M152">
            <v>10423</v>
          </cell>
          <cell r="N152">
            <v>109764</v>
          </cell>
          <cell r="O152">
            <v>13137</v>
          </cell>
          <cell r="Q152">
            <v>122817</v>
          </cell>
          <cell r="T152">
            <v>1.2</v>
          </cell>
          <cell r="U152">
            <v>0</v>
          </cell>
          <cell r="V152">
            <v>1.7</v>
          </cell>
          <cell r="W152">
            <v>0.3</v>
          </cell>
          <cell r="X152">
            <v>4.7</v>
          </cell>
          <cell r="Y152">
            <v>1.1000000000000001</v>
          </cell>
          <cell r="AA152">
            <v>1</v>
          </cell>
          <cell r="AB152">
            <v>1.1000000000000001</v>
          </cell>
          <cell r="AC152">
            <v>-0.2</v>
          </cell>
          <cell r="AD152">
            <v>1</v>
          </cell>
          <cell r="AE152">
            <v>1.3</v>
          </cell>
          <cell r="AF152">
            <v>1</v>
          </cell>
          <cell r="AG152">
            <v>54242</v>
          </cell>
          <cell r="AH152">
            <v>5478</v>
          </cell>
          <cell r="AI152">
            <v>59720</v>
          </cell>
          <cell r="AJ152">
            <v>17560</v>
          </cell>
          <cell r="AK152">
            <v>5078</v>
          </cell>
          <cell r="AL152">
            <v>22638</v>
          </cell>
          <cell r="AM152">
            <v>5240</v>
          </cell>
          <cell r="AN152">
            <v>27878</v>
          </cell>
          <cell r="AP152">
            <v>8443</v>
          </cell>
          <cell r="AQ152">
            <v>39520</v>
          </cell>
          <cell r="AR152">
            <v>10415</v>
          </cell>
          <cell r="AS152">
            <v>109654</v>
          </cell>
          <cell r="AT152">
            <v>13131</v>
          </cell>
          <cell r="AU152">
            <v>-752</v>
          </cell>
          <cell r="AV152">
            <v>122032</v>
          </cell>
          <cell r="AW152">
            <v>1.5</v>
          </cell>
          <cell r="AX152">
            <v>2.6</v>
          </cell>
          <cell r="AY152">
            <v>1.6</v>
          </cell>
          <cell r="AZ152">
            <v>-2.4</v>
          </cell>
          <cell r="BA152">
            <v>10.9</v>
          </cell>
          <cell r="BB152">
            <v>0.3</v>
          </cell>
          <cell r="BC152">
            <v>4.4000000000000004</v>
          </cell>
          <cell r="BD152">
            <v>1</v>
          </cell>
          <cell r="BF152">
            <v>0.9</v>
          </cell>
          <cell r="BG152">
            <v>1</v>
          </cell>
          <cell r="BH152">
            <v>0.1</v>
          </cell>
          <cell r="BI152">
            <v>1.2</v>
          </cell>
          <cell r="BJ152">
            <v>-0.1</v>
          </cell>
          <cell r="BK152">
            <v>-0.6</v>
          </cell>
          <cell r="BO152">
            <v>19387</v>
          </cell>
          <cell r="CC152">
            <v>0</v>
          </cell>
          <cell r="CD152">
            <v>0</v>
          </cell>
        </row>
        <row r="153">
          <cell r="B153">
            <v>55266</v>
          </cell>
          <cell r="C153">
            <v>5628</v>
          </cell>
          <cell r="D153">
            <v>60894</v>
          </cell>
          <cell r="E153">
            <v>17683</v>
          </cell>
          <cell r="F153">
            <v>4972</v>
          </cell>
          <cell r="G153">
            <v>22655</v>
          </cell>
          <cell r="H153">
            <v>5385</v>
          </cell>
          <cell r="I153">
            <v>28040</v>
          </cell>
          <cell r="K153">
            <v>8514</v>
          </cell>
          <cell r="L153">
            <v>39787</v>
          </cell>
          <cell r="M153">
            <v>10411</v>
          </cell>
          <cell r="N153">
            <v>111092</v>
          </cell>
          <cell r="O153">
            <v>13263</v>
          </cell>
          <cell r="Q153">
            <v>124125</v>
          </cell>
          <cell r="T153">
            <v>1.6</v>
          </cell>
          <cell r="U153">
            <v>0.2</v>
          </cell>
          <cell r="V153">
            <v>1.1000000000000001</v>
          </cell>
          <cell r="W153">
            <v>0.4</v>
          </cell>
          <cell r="X153">
            <v>2.9</v>
          </cell>
          <cell r="Y153">
            <v>0.9</v>
          </cell>
          <cell r="AA153">
            <v>0.8</v>
          </cell>
          <cell r="AB153">
            <v>0.9</v>
          </cell>
          <cell r="AC153">
            <v>-0.1</v>
          </cell>
          <cell r="AD153">
            <v>1.2</v>
          </cell>
          <cell r="AE153">
            <v>1</v>
          </cell>
          <cell r="AF153">
            <v>1.1000000000000001</v>
          </cell>
          <cell r="AG153">
            <v>55626</v>
          </cell>
          <cell r="AH153">
            <v>5674</v>
          </cell>
          <cell r="AI153">
            <v>61300</v>
          </cell>
          <cell r="AJ153">
            <v>17710</v>
          </cell>
          <cell r="AK153">
            <v>5117</v>
          </cell>
          <cell r="AL153">
            <v>22827</v>
          </cell>
          <cell r="AM153">
            <v>5392</v>
          </cell>
          <cell r="AN153">
            <v>28219</v>
          </cell>
          <cell r="AP153">
            <v>8500</v>
          </cell>
          <cell r="AQ153">
            <v>39952</v>
          </cell>
          <cell r="AR153">
            <v>10487</v>
          </cell>
          <cell r="AS153">
            <v>111738</v>
          </cell>
          <cell r="AT153">
            <v>13149</v>
          </cell>
          <cell r="AU153">
            <v>-674</v>
          </cell>
          <cell r="AV153">
            <v>124214</v>
          </cell>
          <cell r="AW153">
            <v>2.6</v>
          </cell>
          <cell r="AX153">
            <v>3.6</v>
          </cell>
          <cell r="AY153">
            <v>2.6</v>
          </cell>
          <cell r="AZ153">
            <v>0.9</v>
          </cell>
          <cell r="BA153">
            <v>0.8</v>
          </cell>
          <cell r="BB153">
            <v>0.8</v>
          </cell>
          <cell r="BC153">
            <v>2.9</v>
          </cell>
          <cell r="BD153">
            <v>1.2</v>
          </cell>
          <cell r="BF153">
            <v>0.7</v>
          </cell>
          <cell r="BG153">
            <v>1.1000000000000001</v>
          </cell>
          <cell r="BH153">
            <v>0.7</v>
          </cell>
          <cell r="BI153">
            <v>1.9</v>
          </cell>
          <cell r="BJ153">
            <v>0.1</v>
          </cell>
          <cell r="BK153">
            <v>1.8</v>
          </cell>
          <cell r="BO153">
            <v>16050</v>
          </cell>
          <cell r="CC153">
            <v>0</v>
          </cell>
          <cell r="CD153">
            <v>0</v>
          </cell>
        </row>
        <row r="154">
          <cell r="B154">
            <v>56394</v>
          </cell>
          <cell r="C154">
            <v>5755</v>
          </cell>
          <cell r="D154">
            <v>62149</v>
          </cell>
          <cell r="E154">
            <v>17994</v>
          </cell>
          <cell r="F154">
            <v>4880</v>
          </cell>
          <cell r="G154">
            <v>22873</v>
          </cell>
          <cell r="H154">
            <v>5466</v>
          </cell>
          <cell r="I154">
            <v>28339</v>
          </cell>
          <cell r="K154">
            <v>8549</v>
          </cell>
          <cell r="L154">
            <v>40165</v>
          </cell>
          <cell r="M154">
            <v>10507</v>
          </cell>
          <cell r="N154">
            <v>112820</v>
          </cell>
          <cell r="O154">
            <v>13463</v>
          </cell>
          <cell r="Q154">
            <v>126066</v>
          </cell>
          <cell r="T154">
            <v>2.1</v>
          </cell>
          <cell r="U154">
            <v>1.8</v>
          </cell>
          <cell r="V154">
            <v>-1.9</v>
          </cell>
          <cell r="W154">
            <v>1</v>
          </cell>
          <cell r="X154">
            <v>1.5</v>
          </cell>
          <cell r="Y154">
            <v>1.1000000000000001</v>
          </cell>
          <cell r="AA154">
            <v>0.4</v>
          </cell>
          <cell r="AB154">
            <v>0.9</v>
          </cell>
          <cell r="AC154">
            <v>0.9</v>
          </cell>
          <cell r="AD154">
            <v>1.6</v>
          </cell>
          <cell r="AE154">
            <v>1.5</v>
          </cell>
          <cell r="AF154">
            <v>1.6</v>
          </cell>
          <cell r="AG154">
            <v>56135</v>
          </cell>
          <cell r="AH154">
            <v>5727</v>
          </cell>
          <cell r="AI154">
            <v>61862</v>
          </cell>
          <cell r="AJ154">
            <v>17769</v>
          </cell>
          <cell r="AK154">
            <v>4651</v>
          </cell>
          <cell r="AL154">
            <v>22420</v>
          </cell>
          <cell r="AM154">
            <v>5475</v>
          </cell>
          <cell r="AN154">
            <v>27895</v>
          </cell>
          <cell r="AP154">
            <v>8600</v>
          </cell>
          <cell r="AQ154">
            <v>39767</v>
          </cell>
          <cell r="AR154">
            <v>10320</v>
          </cell>
          <cell r="AS154">
            <v>111949</v>
          </cell>
          <cell r="AT154">
            <v>13481</v>
          </cell>
          <cell r="AU154">
            <v>472</v>
          </cell>
          <cell r="AV154">
            <v>125903</v>
          </cell>
          <cell r="AW154">
            <v>0.9</v>
          </cell>
          <cell r="AX154">
            <v>0.9</v>
          </cell>
          <cell r="AY154">
            <v>0.9</v>
          </cell>
          <cell r="AZ154">
            <v>0.3</v>
          </cell>
          <cell r="BA154">
            <v>-9.1</v>
          </cell>
          <cell r="BB154">
            <v>-1.8</v>
          </cell>
          <cell r="BC154">
            <v>1.5</v>
          </cell>
          <cell r="BD154">
            <v>-1.1000000000000001</v>
          </cell>
          <cell r="BF154">
            <v>1.2</v>
          </cell>
          <cell r="BG154">
            <v>-0.5</v>
          </cell>
          <cell r="BH154">
            <v>-1.6</v>
          </cell>
          <cell r="BI154">
            <v>0.2</v>
          </cell>
          <cell r="BJ154">
            <v>2.5</v>
          </cell>
          <cell r="BK154">
            <v>1.4</v>
          </cell>
          <cell r="BO154">
            <v>17089</v>
          </cell>
          <cell r="CC154">
            <v>0</v>
          </cell>
          <cell r="CD154">
            <v>0</v>
          </cell>
        </row>
        <row r="155">
          <cell r="B155">
            <v>57488</v>
          </cell>
          <cell r="C155">
            <v>5871</v>
          </cell>
          <cell r="D155">
            <v>63359</v>
          </cell>
          <cell r="E155">
            <v>18797</v>
          </cell>
          <cell r="F155">
            <v>4652</v>
          </cell>
          <cell r="G155">
            <v>23449</v>
          </cell>
          <cell r="H155">
            <v>5521</v>
          </cell>
          <cell r="I155">
            <v>28970</v>
          </cell>
          <cell r="K155">
            <v>8572</v>
          </cell>
          <cell r="L155">
            <v>40863</v>
          </cell>
          <cell r="M155">
            <v>10688</v>
          </cell>
          <cell r="N155">
            <v>114910</v>
          </cell>
          <cell r="O155">
            <v>13792</v>
          </cell>
          <cell r="Q155">
            <v>128570</v>
          </cell>
          <cell r="T155">
            <v>1.9</v>
          </cell>
          <cell r="U155">
            <v>4.5</v>
          </cell>
          <cell r="V155">
            <v>-4.7</v>
          </cell>
          <cell r="W155">
            <v>2.5</v>
          </cell>
          <cell r="X155">
            <v>1</v>
          </cell>
          <cell r="Y155">
            <v>2.2000000000000002</v>
          </cell>
          <cell r="AA155">
            <v>0.3</v>
          </cell>
          <cell r="AB155">
            <v>1.7</v>
          </cell>
          <cell r="AC155">
            <v>1.7</v>
          </cell>
          <cell r="AD155">
            <v>1.9</v>
          </cell>
          <cell r="AE155">
            <v>2.4</v>
          </cell>
          <cell r="AF155">
            <v>2</v>
          </cell>
          <cell r="AG155">
            <v>57452</v>
          </cell>
          <cell r="AH155">
            <v>5867</v>
          </cell>
          <cell r="AI155">
            <v>63319</v>
          </cell>
          <cell r="AJ155">
            <v>18809</v>
          </cell>
          <cell r="AK155">
            <v>4791</v>
          </cell>
          <cell r="AL155">
            <v>23600</v>
          </cell>
          <cell r="AM155">
            <v>5498</v>
          </cell>
          <cell r="AN155">
            <v>29098</v>
          </cell>
          <cell r="AP155">
            <v>8545</v>
          </cell>
          <cell r="AQ155">
            <v>40967</v>
          </cell>
          <cell r="AR155">
            <v>10855</v>
          </cell>
          <cell r="AS155">
            <v>115141</v>
          </cell>
          <cell r="AT155">
            <v>13839</v>
          </cell>
          <cell r="AU155">
            <v>-347</v>
          </cell>
          <cell r="AV155">
            <v>128633</v>
          </cell>
          <cell r="AW155">
            <v>2.2999999999999998</v>
          </cell>
          <cell r="AX155">
            <v>2.5</v>
          </cell>
          <cell r="AY155">
            <v>2.4</v>
          </cell>
          <cell r="AZ155">
            <v>5.9</v>
          </cell>
          <cell r="BA155">
            <v>3</v>
          </cell>
          <cell r="BB155">
            <v>5.3</v>
          </cell>
          <cell r="BC155">
            <v>0.4</v>
          </cell>
          <cell r="BD155">
            <v>4.3</v>
          </cell>
          <cell r="BF155">
            <v>-0.6</v>
          </cell>
          <cell r="BG155">
            <v>3</v>
          </cell>
          <cell r="BH155">
            <v>5.2</v>
          </cell>
          <cell r="BI155">
            <v>2.9</v>
          </cell>
          <cell r="BJ155">
            <v>2.7</v>
          </cell>
          <cell r="BK155">
            <v>2.2000000000000002</v>
          </cell>
          <cell r="BO155">
            <v>19364</v>
          </cell>
          <cell r="CC155">
            <v>0</v>
          </cell>
          <cell r="CD155">
            <v>0</v>
          </cell>
        </row>
        <row r="156">
          <cell r="B156">
            <v>58490</v>
          </cell>
          <cell r="C156">
            <v>5986</v>
          </cell>
          <cell r="D156">
            <v>64476</v>
          </cell>
          <cell r="E156">
            <v>19620</v>
          </cell>
          <cell r="F156">
            <v>4457</v>
          </cell>
          <cell r="G156">
            <v>24077</v>
          </cell>
          <cell r="H156">
            <v>5582</v>
          </cell>
          <cell r="I156">
            <v>29659</v>
          </cell>
          <cell r="K156">
            <v>8630</v>
          </cell>
          <cell r="L156">
            <v>41652</v>
          </cell>
          <cell r="M156">
            <v>10964</v>
          </cell>
          <cell r="N156">
            <v>117092</v>
          </cell>
          <cell r="O156">
            <v>14157</v>
          </cell>
          <cell r="Q156">
            <v>130958</v>
          </cell>
          <cell r="T156">
            <v>1.8</v>
          </cell>
          <cell r="U156">
            <v>4.4000000000000004</v>
          </cell>
          <cell r="V156">
            <v>-4.2</v>
          </cell>
          <cell r="W156">
            <v>2.7</v>
          </cell>
          <cell r="X156">
            <v>1.1000000000000001</v>
          </cell>
          <cell r="Y156">
            <v>2.4</v>
          </cell>
          <cell r="AA156">
            <v>0.7</v>
          </cell>
          <cell r="AB156">
            <v>1.9</v>
          </cell>
          <cell r="AC156">
            <v>2.6</v>
          </cell>
          <cell r="AD156">
            <v>1.9</v>
          </cell>
          <cell r="AE156">
            <v>2.6</v>
          </cell>
          <cell r="AF156">
            <v>1.9</v>
          </cell>
          <cell r="AG156">
            <v>58801</v>
          </cell>
          <cell r="AH156">
            <v>6012</v>
          </cell>
          <cell r="AI156">
            <v>64813</v>
          </cell>
          <cell r="AJ156">
            <v>19659</v>
          </cell>
          <cell r="AK156">
            <v>4519</v>
          </cell>
          <cell r="AL156">
            <v>24179</v>
          </cell>
          <cell r="AM156">
            <v>5581</v>
          </cell>
          <cell r="AN156">
            <v>29760</v>
          </cell>
          <cell r="AP156">
            <v>8620</v>
          </cell>
          <cell r="AQ156">
            <v>41742</v>
          </cell>
          <cell r="AR156">
            <v>10848</v>
          </cell>
          <cell r="AS156">
            <v>117403</v>
          </cell>
          <cell r="AT156">
            <v>14074</v>
          </cell>
          <cell r="AU156">
            <v>-343</v>
          </cell>
          <cell r="AV156">
            <v>131133</v>
          </cell>
          <cell r="AW156">
            <v>2.2999999999999998</v>
          </cell>
          <cell r="AX156">
            <v>2.5</v>
          </cell>
          <cell r="AY156">
            <v>2.4</v>
          </cell>
          <cell r="AZ156">
            <v>4.5</v>
          </cell>
          <cell r="BA156">
            <v>-5.7</v>
          </cell>
          <cell r="BB156">
            <v>2.5</v>
          </cell>
          <cell r="BC156">
            <v>1.5</v>
          </cell>
          <cell r="BD156">
            <v>2.2999999999999998</v>
          </cell>
          <cell r="BF156">
            <v>0.9</v>
          </cell>
          <cell r="BG156">
            <v>1.9</v>
          </cell>
          <cell r="BH156">
            <v>-0.1</v>
          </cell>
          <cell r="BI156">
            <v>2</v>
          </cell>
          <cell r="BJ156">
            <v>1.7</v>
          </cell>
          <cell r="BK156">
            <v>1.9</v>
          </cell>
          <cell r="BO156">
            <v>21507</v>
          </cell>
          <cell r="CC156">
            <v>0</v>
          </cell>
          <cell r="CD156">
            <v>0</v>
          </cell>
        </row>
        <row r="157">
          <cell r="B157">
            <v>59407</v>
          </cell>
          <cell r="C157">
            <v>6121</v>
          </cell>
          <cell r="D157">
            <v>65529</v>
          </cell>
          <cell r="E157">
            <v>20020</v>
          </cell>
          <cell r="F157">
            <v>4400</v>
          </cell>
          <cell r="G157">
            <v>24420</v>
          </cell>
          <cell r="H157">
            <v>5650</v>
          </cell>
          <cell r="I157">
            <v>30070</v>
          </cell>
          <cell r="K157">
            <v>8781</v>
          </cell>
          <cell r="L157">
            <v>42242</v>
          </cell>
          <cell r="M157">
            <v>11135</v>
          </cell>
          <cell r="N157">
            <v>118906</v>
          </cell>
          <cell r="O157">
            <v>14439</v>
          </cell>
          <cell r="Q157">
            <v>133001</v>
          </cell>
          <cell r="T157">
            <v>1.6</v>
          </cell>
          <cell r="U157">
            <v>2</v>
          </cell>
          <cell r="V157">
            <v>-1.3</v>
          </cell>
          <cell r="W157">
            <v>1.4</v>
          </cell>
          <cell r="X157">
            <v>1.2</v>
          </cell>
          <cell r="Y157">
            <v>1.4</v>
          </cell>
          <cell r="AA157">
            <v>1.7</v>
          </cell>
          <cell r="AB157">
            <v>1.4</v>
          </cell>
          <cell r="AC157">
            <v>1.6</v>
          </cell>
          <cell r="AD157">
            <v>1.5</v>
          </cell>
          <cell r="AE157">
            <v>2</v>
          </cell>
          <cell r="AF157">
            <v>1.6</v>
          </cell>
          <cell r="AG157">
            <v>59243</v>
          </cell>
          <cell r="AH157">
            <v>6104</v>
          </cell>
          <cell r="AI157">
            <v>65348</v>
          </cell>
          <cell r="AJ157">
            <v>20309</v>
          </cell>
          <cell r="AK157">
            <v>4156</v>
          </cell>
          <cell r="AL157">
            <v>24465</v>
          </cell>
          <cell r="AM157">
            <v>5655</v>
          </cell>
          <cell r="AN157">
            <v>30120</v>
          </cell>
          <cell r="AP157">
            <v>8776</v>
          </cell>
          <cell r="AQ157">
            <v>42288</v>
          </cell>
          <cell r="AR157">
            <v>11185</v>
          </cell>
          <cell r="AS157">
            <v>118821</v>
          </cell>
          <cell r="AT157">
            <v>14491</v>
          </cell>
          <cell r="AU157">
            <v>-470</v>
          </cell>
          <cell r="AV157">
            <v>132841</v>
          </cell>
          <cell r="AW157">
            <v>0.8</v>
          </cell>
          <cell r="AX157">
            <v>1.5</v>
          </cell>
          <cell r="AY157">
            <v>0.8</v>
          </cell>
          <cell r="AZ157">
            <v>3.3</v>
          </cell>
          <cell r="BA157">
            <v>-8</v>
          </cell>
          <cell r="BB157">
            <v>1.2</v>
          </cell>
          <cell r="BC157">
            <v>1.3</v>
          </cell>
          <cell r="BD157">
            <v>1.2</v>
          </cell>
          <cell r="BF157">
            <v>1.8</v>
          </cell>
          <cell r="BG157">
            <v>1.3</v>
          </cell>
          <cell r="BH157">
            <v>3.1</v>
          </cell>
          <cell r="BI157">
            <v>1.2</v>
          </cell>
          <cell r="BJ157">
            <v>3</v>
          </cell>
          <cell r="BK157">
            <v>1.3</v>
          </cell>
          <cell r="BO157">
            <v>18381</v>
          </cell>
          <cell r="CC157">
            <v>0</v>
          </cell>
          <cell r="CD157">
            <v>0</v>
          </cell>
        </row>
        <row r="158">
          <cell r="B158">
            <v>60329</v>
          </cell>
          <cell r="C158">
            <v>6281</v>
          </cell>
          <cell r="D158">
            <v>66610</v>
          </cell>
          <cell r="E158">
            <v>19879</v>
          </cell>
          <cell r="F158">
            <v>4416</v>
          </cell>
          <cell r="G158">
            <v>24295</v>
          </cell>
          <cell r="H158">
            <v>5706</v>
          </cell>
          <cell r="I158">
            <v>30001</v>
          </cell>
          <cell r="K158">
            <v>9031</v>
          </cell>
          <cell r="L158">
            <v>42437</v>
          </cell>
          <cell r="M158">
            <v>11196</v>
          </cell>
          <cell r="N158">
            <v>120243</v>
          </cell>
          <cell r="O158">
            <v>14569</v>
          </cell>
          <cell r="Q158">
            <v>134606</v>
          </cell>
          <cell r="T158">
            <v>1.6</v>
          </cell>
          <cell r="U158">
            <v>-0.7</v>
          </cell>
          <cell r="V158">
            <v>0.4</v>
          </cell>
          <cell r="W158">
            <v>-0.5</v>
          </cell>
          <cell r="X158">
            <v>1</v>
          </cell>
          <cell r="Y158">
            <v>-0.2</v>
          </cell>
          <cell r="AA158">
            <v>2.9</v>
          </cell>
          <cell r="AB158">
            <v>0.5</v>
          </cell>
          <cell r="AC158">
            <v>0.5</v>
          </cell>
          <cell r="AD158">
            <v>1.1000000000000001</v>
          </cell>
          <cell r="AE158">
            <v>0.9</v>
          </cell>
          <cell r="AF158">
            <v>1.2</v>
          </cell>
          <cell r="AG158">
            <v>60173</v>
          </cell>
          <cell r="AH158">
            <v>6253</v>
          </cell>
          <cell r="AI158">
            <v>66425</v>
          </cell>
          <cell r="AJ158">
            <v>19718</v>
          </cell>
          <cell r="AK158">
            <v>4505</v>
          </cell>
          <cell r="AL158">
            <v>24222</v>
          </cell>
          <cell r="AM158">
            <v>5721</v>
          </cell>
          <cell r="AN158">
            <v>29943</v>
          </cell>
          <cell r="AP158">
            <v>9013</v>
          </cell>
          <cell r="AQ158">
            <v>42368</v>
          </cell>
          <cell r="AR158">
            <v>11388</v>
          </cell>
          <cell r="AS158">
            <v>120181</v>
          </cell>
          <cell r="AT158">
            <v>14689</v>
          </cell>
          <cell r="AU158">
            <v>72</v>
          </cell>
          <cell r="AV158">
            <v>134943</v>
          </cell>
          <cell r="AW158">
            <v>1.6</v>
          </cell>
          <cell r="AX158">
            <v>2.4</v>
          </cell>
          <cell r="AY158">
            <v>1.6</v>
          </cell>
          <cell r="AZ158">
            <v>-2.9</v>
          </cell>
          <cell r="BA158">
            <v>8.4</v>
          </cell>
          <cell r="BB158">
            <v>-1</v>
          </cell>
          <cell r="BC158">
            <v>1.2</v>
          </cell>
          <cell r="BD158">
            <v>-0.6</v>
          </cell>
          <cell r="BF158">
            <v>2.7</v>
          </cell>
          <cell r="BG158">
            <v>0.2</v>
          </cell>
          <cell r="BH158">
            <v>1.8</v>
          </cell>
          <cell r="BI158">
            <v>1.1000000000000001</v>
          </cell>
          <cell r="BJ158">
            <v>1.4</v>
          </cell>
          <cell r="BK158">
            <v>1.6</v>
          </cell>
          <cell r="BO158">
            <v>19088</v>
          </cell>
          <cell r="CC158">
            <v>0</v>
          </cell>
          <cell r="CD158">
            <v>-1</v>
          </cell>
        </row>
        <row r="159">
          <cell r="B159">
            <v>61278</v>
          </cell>
          <cell r="C159">
            <v>6447</v>
          </cell>
          <cell r="D159">
            <v>67725</v>
          </cell>
          <cell r="E159">
            <v>19467</v>
          </cell>
          <cell r="F159">
            <v>4402</v>
          </cell>
          <cell r="G159">
            <v>23869</v>
          </cell>
          <cell r="H159">
            <v>5750</v>
          </cell>
          <cell r="I159">
            <v>29619</v>
          </cell>
          <cell r="K159">
            <v>9319</v>
          </cell>
          <cell r="L159">
            <v>42352</v>
          </cell>
          <cell r="M159">
            <v>11291</v>
          </cell>
          <cell r="N159">
            <v>121367</v>
          </cell>
          <cell r="O159">
            <v>14604</v>
          </cell>
          <cell r="Q159">
            <v>135913</v>
          </cell>
          <cell r="T159">
            <v>1.7</v>
          </cell>
          <cell r="U159">
            <v>-2.1</v>
          </cell>
          <cell r="V159">
            <v>-0.3</v>
          </cell>
          <cell r="W159">
            <v>-1.8</v>
          </cell>
          <cell r="X159">
            <v>0.8</v>
          </cell>
          <cell r="Y159">
            <v>-1.3</v>
          </cell>
          <cell r="AA159">
            <v>3.2</v>
          </cell>
          <cell r="AB159">
            <v>-0.2</v>
          </cell>
          <cell r="AC159">
            <v>0.8</v>
          </cell>
          <cell r="AD159">
            <v>0.9</v>
          </cell>
          <cell r="AE159">
            <v>0.2</v>
          </cell>
          <cell r="AF159">
            <v>1</v>
          </cell>
          <cell r="AG159">
            <v>61442</v>
          </cell>
          <cell r="AH159">
            <v>6479</v>
          </cell>
          <cell r="AI159">
            <v>67920</v>
          </cell>
          <cell r="AJ159">
            <v>19452</v>
          </cell>
          <cell r="AK159">
            <v>4639</v>
          </cell>
          <cell r="AL159">
            <v>24091</v>
          </cell>
          <cell r="AM159">
            <v>5740</v>
          </cell>
          <cell r="AN159">
            <v>29831</v>
          </cell>
          <cell r="AP159">
            <v>9338</v>
          </cell>
          <cell r="AQ159">
            <v>42577</v>
          </cell>
          <cell r="AR159">
            <v>10966</v>
          </cell>
          <cell r="AS159">
            <v>121463</v>
          </cell>
          <cell r="AT159">
            <v>14516</v>
          </cell>
          <cell r="AU159">
            <v>-330</v>
          </cell>
          <cell r="AV159">
            <v>135649</v>
          </cell>
          <cell r="AW159">
            <v>2.1</v>
          </cell>
          <cell r="AX159">
            <v>3.6</v>
          </cell>
          <cell r="AY159">
            <v>2.2999999999999998</v>
          </cell>
          <cell r="AZ159">
            <v>-1.3</v>
          </cell>
          <cell r="BA159">
            <v>3</v>
          </cell>
          <cell r="BB159">
            <v>-0.5</v>
          </cell>
          <cell r="BC159">
            <v>0.3</v>
          </cell>
          <cell r="BD159">
            <v>-0.4</v>
          </cell>
          <cell r="BF159">
            <v>3.6</v>
          </cell>
          <cell r="BG159">
            <v>0.5</v>
          </cell>
          <cell r="BH159">
            <v>-3.7</v>
          </cell>
          <cell r="BI159">
            <v>1.1000000000000001</v>
          </cell>
          <cell r="BJ159">
            <v>-1.2</v>
          </cell>
          <cell r="BK159">
            <v>0.5</v>
          </cell>
          <cell r="BO159">
            <v>20002</v>
          </cell>
          <cell r="CC159">
            <v>0</v>
          </cell>
          <cell r="CD159">
            <v>0</v>
          </cell>
        </row>
        <row r="160">
          <cell r="B160">
            <v>62297</v>
          </cell>
          <cell r="C160">
            <v>6595</v>
          </cell>
          <cell r="D160">
            <v>68892</v>
          </cell>
          <cell r="E160">
            <v>19119</v>
          </cell>
          <cell r="F160">
            <v>4406</v>
          </cell>
          <cell r="G160">
            <v>23525</v>
          </cell>
          <cell r="H160">
            <v>5809</v>
          </cell>
          <cell r="I160">
            <v>29334</v>
          </cell>
          <cell r="K160">
            <v>9593</v>
          </cell>
          <cell r="L160">
            <v>42356</v>
          </cell>
          <cell r="M160">
            <v>11489</v>
          </cell>
          <cell r="N160">
            <v>122736</v>
          </cell>
          <cell r="O160">
            <v>14777</v>
          </cell>
          <cell r="Q160">
            <v>137473</v>
          </cell>
          <cell r="T160">
            <v>1.7</v>
          </cell>
          <cell r="U160">
            <v>-1.8</v>
          </cell>
          <cell r="V160">
            <v>0.1</v>
          </cell>
          <cell r="W160">
            <v>-1.4</v>
          </cell>
          <cell r="X160">
            <v>1</v>
          </cell>
          <cell r="Y160">
            <v>-1</v>
          </cell>
          <cell r="AA160">
            <v>2.9</v>
          </cell>
          <cell r="AB160">
            <v>0</v>
          </cell>
          <cell r="AC160">
            <v>1.8</v>
          </cell>
          <cell r="AD160">
            <v>1.1000000000000001</v>
          </cell>
          <cell r="AE160">
            <v>1.2</v>
          </cell>
          <cell r="AF160">
            <v>1.1000000000000001</v>
          </cell>
          <cell r="AG160">
            <v>62400</v>
          </cell>
          <cell r="AH160">
            <v>6606</v>
          </cell>
          <cell r="AI160">
            <v>69006</v>
          </cell>
          <cell r="AJ160">
            <v>19217</v>
          </cell>
          <cell r="AK160">
            <v>4178</v>
          </cell>
          <cell r="AL160">
            <v>23395</v>
          </cell>
          <cell r="AM160">
            <v>5805</v>
          </cell>
          <cell r="AN160">
            <v>29200</v>
          </cell>
          <cell r="AP160">
            <v>9603</v>
          </cell>
          <cell r="AQ160">
            <v>42230</v>
          </cell>
          <cell r="AR160">
            <v>11678</v>
          </cell>
          <cell r="AS160">
            <v>122914</v>
          </cell>
          <cell r="AT160">
            <v>14660</v>
          </cell>
          <cell r="AU160">
            <v>45</v>
          </cell>
          <cell r="AV160">
            <v>137620</v>
          </cell>
          <cell r="AW160">
            <v>1.6</v>
          </cell>
          <cell r="AX160">
            <v>2</v>
          </cell>
          <cell r="AY160">
            <v>1.6</v>
          </cell>
          <cell r="AZ160">
            <v>-1.2</v>
          </cell>
          <cell r="BA160">
            <v>-9.9</v>
          </cell>
          <cell r="BB160">
            <v>-2.9</v>
          </cell>
          <cell r="BC160">
            <v>1.1000000000000001</v>
          </cell>
          <cell r="BD160">
            <v>-2.1</v>
          </cell>
          <cell r="BF160">
            <v>2.8</v>
          </cell>
          <cell r="BG160">
            <v>-0.8</v>
          </cell>
          <cell r="BH160">
            <v>6.5</v>
          </cell>
          <cell r="BI160">
            <v>1.2</v>
          </cell>
          <cell r="BJ160">
            <v>1</v>
          </cell>
          <cell r="BK160">
            <v>1.5</v>
          </cell>
          <cell r="BO160">
            <v>21010</v>
          </cell>
          <cell r="CC160">
            <v>0</v>
          </cell>
          <cell r="CD160">
            <v>0</v>
          </cell>
        </row>
        <row r="161">
          <cell r="B161">
            <v>63196</v>
          </cell>
          <cell r="C161">
            <v>6692</v>
          </cell>
          <cell r="D161">
            <v>69888</v>
          </cell>
          <cell r="E161">
            <v>19196</v>
          </cell>
          <cell r="F161">
            <v>4478</v>
          </cell>
          <cell r="G161">
            <v>23674</v>
          </cell>
          <cell r="H161">
            <v>5912</v>
          </cell>
          <cell r="I161">
            <v>29586</v>
          </cell>
          <cell r="K161">
            <v>9808</v>
          </cell>
          <cell r="L161">
            <v>42854</v>
          </cell>
          <cell r="M161">
            <v>11867</v>
          </cell>
          <cell r="N161">
            <v>124610</v>
          </cell>
          <cell r="O161">
            <v>15063</v>
          </cell>
          <cell r="Q161">
            <v>139361</v>
          </cell>
          <cell r="T161">
            <v>1.4</v>
          </cell>
          <cell r="U161">
            <v>0.4</v>
          </cell>
          <cell r="V161">
            <v>1.6</v>
          </cell>
          <cell r="W161">
            <v>0.6</v>
          </cell>
          <cell r="X161">
            <v>1.8</v>
          </cell>
          <cell r="Y161">
            <v>0.9</v>
          </cell>
          <cell r="AA161">
            <v>2.2000000000000002</v>
          </cell>
          <cell r="AB161">
            <v>1.2</v>
          </cell>
          <cell r="AC161">
            <v>3.3</v>
          </cell>
          <cell r="AD161">
            <v>1.5</v>
          </cell>
          <cell r="AE161">
            <v>1.9</v>
          </cell>
          <cell r="AF161">
            <v>1.4</v>
          </cell>
          <cell r="AG161">
            <v>62789</v>
          </cell>
          <cell r="AH161">
            <v>6655</v>
          </cell>
          <cell r="AI161">
            <v>69445</v>
          </cell>
          <cell r="AJ161">
            <v>18952</v>
          </cell>
          <cell r="AK161">
            <v>4340</v>
          </cell>
          <cell r="AL161">
            <v>23292</v>
          </cell>
          <cell r="AM161">
            <v>5908</v>
          </cell>
          <cell r="AN161">
            <v>29200</v>
          </cell>
          <cell r="AP161">
            <v>9809</v>
          </cell>
          <cell r="AQ161">
            <v>42468</v>
          </cell>
          <cell r="AR161">
            <v>11817</v>
          </cell>
          <cell r="AS161">
            <v>123730</v>
          </cell>
          <cell r="AT161">
            <v>15084</v>
          </cell>
          <cell r="AU161">
            <v>59</v>
          </cell>
          <cell r="AV161">
            <v>138872</v>
          </cell>
          <cell r="AW161">
            <v>0.6</v>
          </cell>
          <cell r="AX161">
            <v>0.8</v>
          </cell>
          <cell r="AY161">
            <v>0.6</v>
          </cell>
          <cell r="AZ161">
            <v>-1.4</v>
          </cell>
          <cell r="BA161">
            <v>3.9</v>
          </cell>
          <cell r="BB161">
            <v>-0.4</v>
          </cell>
          <cell r="BC161">
            <v>1.8</v>
          </cell>
          <cell r="BD161">
            <v>0</v>
          </cell>
          <cell r="BF161">
            <v>2.1</v>
          </cell>
          <cell r="BG161">
            <v>0.6</v>
          </cell>
          <cell r="BH161">
            <v>1.2</v>
          </cell>
          <cell r="BI161">
            <v>0.7</v>
          </cell>
          <cell r="BJ161">
            <v>2.9</v>
          </cell>
          <cell r="BK161">
            <v>0.9</v>
          </cell>
          <cell r="BO161">
            <v>17211</v>
          </cell>
          <cell r="CC161">
            <v>0</v>
          </cell>
          <cell r="CD161">
            <v>0</v>
          </cell>
        </row>
        <row r="162">
          <cell r="B162">
            <v>63938</v>
          </cell>
          <cell r="C162">
            <v>6746</v>
          </cell>
          <cell r="D162">
            <v>70683</v>
          </cell>
          <cell r="E162">
            <v>19552</v>
          </cell>
          <cell r="F162">
            <v>4677</v>
          </cell>
          <cell r="G162">
            <v>24230</v>
          </cell>
          <cell r="H162">
            <v>6059</v>
          </cell>
          <cell r="I162">
            <v>30289</v>
          </cell>
          <cell r="K162">
            <v>9968</v>
          </cell>
          <cell r="L162">
            <v>43765</v>
          </cell>
          <cell r="M162">
            <v>12375</v>
          </cell>
          <cell r="N162">
            <v>126823</v>
          </cell>
          <cell r="O162">
            <v>15324</v>
          </cell>
          <cell r="Q162">
            <v>141729</v>
          </cell>
          <cell r="T162">
            <v>1.1000000000000001</v>
          </cell>
          <cell r="U162">
            <v>1.9</v>
          </cell>
          <cell r="V162">
            <v>4.5</v>
          </cell>
          <cell r="W162">
            <v>2.2999999999999998</v>
          </cell>
          <cell r="X162">
            <v>2.5</v>
          </cell>
          <cell r="Y162">
            <v>2.4</v>
          </cell>
          <cell r="AA162">
            <v>1.6</v>
          </cell>
          <cell r="AB162">
            <v>2.1</v>
          </cell>
          <cell r="AC162">
            <v>4.3</v>
          </cell>
          <cell r="AD162">
            <v>1.8</v>
          </cell>
          <cell r="AE162">
            <v>1.7</v>
          </cell>
          <cell r="AF162">
            <v>1.7</v>
          </cell>
          <cell r="AG162">
            <v>64460</v>
          </cell>
          <cell r="AH162">
            <v>6799</v>
          </cell>
          <cell r="AI162">
            <v>71259</v>
          </cell>
          <cell r="AJ162">
            <v>19503</v>
          </cell>
          <cell r="AK162">
            <v>5033</v>
          </cell>
          <cell r="AL162">
            <v>24536</v>
          </cell>
          <cell r="AM162">
            <v>6048</v>
          </cell>
          <cell r="AN162">
            <v>30584</v>
          </cell>
          <cell r="AP162">
            <v>9981</v>
          </cell>
          <cell r="AQ162">
            <v>44071</v>
          </cell>
          <cell r="AR162">
            <v>12298</v>
          </cell>
          <cell r="AS162">
            <v>127629</v>
          </cell>
          <cell r="AT162">
            <v>15587</v>
          </cell>
          <cell r="AU162">
            <v>-800</v>
          </cell>
          <cell r="AV162">
            <v>142416</v>
          </cell>
          <cell r="AW162">
            <v>2.7</v>
          </cell>
          <cell r="AX162">
            <v>2.2000000000000002</v>
          </cell>
          <cell r="AY162">
            <v>2.6</v>
          </cell>
          <cell r="AZ162">
            <v>2.9</v>
          </cell>
          <cell r="BA162">
            <v>16</v>
          </cell>
          <cell r="BB162">
            <v>5.3</v>
          </cell>
          <cell r="BC162">
            <v>2.4</v>
          </cell>
          <cell r="BD162">
            <v>4.7</v>
          </cell>
          <cell r="BF162">
            <v>1.8</v>
          </cell>
          <cell r="BG162">
            <v>3.8</v>
          </cell>
          <cell r="BH162">
            <v>4.0999999999999996</v>
          </cell>
          <cell r="BI162">
            <v>3.2</v>
          </cell>
          <cell r="BJ162">
            <v>3.3</v>
          </cell>
          <cell r="BK162">
            <v>2.6</v>
          </cell>
          <cell r="BO162">
            <v>18948</v>
          </cell>
          <cell r="CC162">
            <v>0</v>
          </cell>
          <cell r="CD162">
            <v>0</v>
          </cell>
        </row>
        <row r="163">
          <cell r="B163">
            <v>64536</v>
          </cell>
          <cell r="C163">
            <v>6776</v>
          </cell>
          <cell r="D163">
            <v>71312</v>
          </cell>
          <cell r="E163">
            <v>20032</v>
          </cell>
          <cell r="F163">
            <v>4903</v>
          </cell>
          <cell r="G163">
            <v>24934</v>
          </cell>
          <cell r="H163">
            <v>6223</v>
          </cell>
          <cell r="I163">
            <v>31157</v>
          </cell>
          <cell r="K163">
            <v>10111</v>
          </cell>
          <cell r="L163">
            <v>44827</v>
          </cell>
          <cell r="M163">
            <v>12816</v>
          </cell>
          <cell r="N163">
            <v>128955</v>
          </cell>
          <cell r="O163">
            <v>15513</v>
          </cell>
          <cell r="Q163">
            <v>144262</v>
          </cell>
          <cell r="T163">
            <v>0.9</v>
          </cell>
          <cell r="U163">
            <v>2.5</v>
          </cell>
          <cell r="V163">
            <v>4.8</v>
          </cell>
          <cell r="W163">
            <v>2.9</v>
          </cell>
          <cell r="X163">
            <v>2.7</v>
          </cell>
          <cell r="Y163">
            <v>2.9</v>
          </cell>
          <cell r="AA163">
            <v>1.4</v>
          </cell>
          <cell r="AB163">
            <v>2.4</v>
          </cell>
          <cell r="AC163">
            <v>3.6</v>
          </cell>
          <cell r="AD163">
            <v>1.7</v>
          </cell>
          <cell r="AE163">
            <v>1.2</v>
          </cell>
          <cell r="AF163">
            <v>1.8</v>
          </cell>
          <cell r="AG163">
            <v>64299</v>
          </cell>
          <cell r="AH163">
            <v>6749</v>
          </cell>
          <cell r="AI163">
            <v>71048</v>
          </cell>
          <cell r="AJ163">
            <v>20426</v>
          </cell>
          <cell r="AK163">
            <v>4620</v>
          </cell>
          <cell r="AL163">
            <v>25046</v>
          </cell>
          <cell r="AM163">
            <v>6238</v>
          </cell>
          <cell r="AN163">
            <v>31284</v>
          </cell>
          <cell r="AP163">
            <v>10086</v>
          </cell>
          <cell r="AQ163">
            <v>44933</v>
          </cell>
          <cell r="AR163">
            <v>12862</v>
          </cell>
          <cell r="AS163">
            <v>128843</v>
          </cell>
          <cell r="AT163">
            <v>15197</v>
          </cell>
          <cell r="AU163">
            <v>-615</v>
          </cell>
          <cell r="AV163">
            <v>143426</v>
          </cell>
          <cell r="AW163">
            <v>-0.3</v>
          </cell>
          <cell r="AX163">
            <v>-0.7</v>
          </cell>
          <cell r="AY163">
            <v>-0.3</v>
          </cell>
          <cell r="AZ163">
            <v>4.7</v>
          </cell>
          <cell r="BA163">
            <v>-8.1999999999999993</v>
          </cell>
          <cell r="BB163">
            <v>2.1</v>
          </cell>
          <cell r="BC163">
            <v>3.1</v>
          </cell>
          <cell r="BD163">
            <v>2.2999999999999998</v>
          </cell>
          <cell r="BF163">
            <v>1</v>
          </cell>
          <cell r="BG163">
            <v>2</v>
          </cell>
          <cell r="BH163">
            <v>4.5999999999999996</v>
          </cell>
          <cell r="BI163">
            <v>1</v>
          </cell>
          <cell r="BJ163">
            <v>-2.5</v>
          </cell>
          <cell r="BK163">
            <v>0.7</v>
          </cell>
          <cell r="BO163">
            <v>20949</v>
          </cell>
          <cell r="CC163">
            <v>0</v>
          </cell>
          <cell r="CD163">
            <v>0</v>
          </cell>
        </row>
        <row r="164">
          <cell r="B164">
            <v>65020</v>
          </cell>
          <cell r="C164">
            <v>6806</v>
          </cell>
          <cell r="D164">
            <v>71827</v>
          </cell>
          <cell r="E164">
            <v>20407</v>
          </cell>
          <cell r="F164">
            <v>5013</v>
          </cell>
          <cell r="G164">
            <v>25420</v>
          </cell>
          <cell r="H164">
            <v>6378</v>
          </cell>
          <cell r="I164">
            <v>31798</v>
          </cell>
          <cell r="K164">
            <v>10256</v>
          </cell>
          <cell r="L164">
            <v>45663</v>
          </cell>
          <cell r="M164">
            <v>13169</v>
          </cell>
          <cell r="N164">
            <v>130659</v>
          </cell>
          <cell r="O164">
            <v>15632</v>
          </cell>
          <cell r="Q164">
            <v>146481</v>
          </cell>
          <cell r="T164">
            <v>0.7</v>
          </cell>
          <cell r="U164">
            <v>1.9</v>
          </cell>
          <cell r="V164">
            <v>2.2999999999999998</v>
          </cell>
          <cell r="W164">
            <v>1.9</v>
          </cell>
          <cell r="X164">
            <v>2.5</v>
          </cell>
          <cell r="Y164">
            <v>2.1</v>
          </cell>
          <cell r="AA164">
            <v>1.4</v>
          </cell>
          <cell r="AB164">
            <v>1.9</v>
          </cell>
          <cell r="AC164">
            <v>2.7</v>
          </cell>
          <cell r="AD164">
            <v>1.3</v>
          </cell>
          <cell r="AE164">
            <v>0.8</v>
          </cell>
          <cell r="AF164">
            <v>1.5</v>
          </cell>
          <cell r="AG164">
            <v>65055</v>
          </cell>
          <cell r="AH164">
            <v>6812</v>
          </cell>
          <cell r="AI164">
            <v>71867</v>
          </cell>
          <cell r="AJ164">
            <v>20083</v>
          </cell>
          <cell r="AK164">
            <v>5061</v>
          </cell>
          <cell r="AL164">
            <v>25145</v>
          </cell>
          <cell r="AM164">
            <v>6378</v>
          </cell>
          <cell r="AN164">
            <v>31523</v>
          </cell>
          <cell r="AP164">
            <v>10264</v>
          </cell>
          <cell r="AQ164">
            <v>45396</v>
          </cell>
          <cell r="AR164">
            <v>13298</v>
          </cell>
          <cell r="AS164">
            <v>130561</v>
          </cell>
          <cell r="AT164">
            <v>15778</v>
          </cell>
          <cell r="AU164">
            <v>922</v>
          </cell>
          <cell r="AV164">
            <v>147261</v>
          </cell>
          <cell r="AW164">
            <v>1.2</v>
          </cell>
          <cell r="AX164">
            <v>0.9</v>
          </cell>
          <cell r="AY164">
            <v>1.2</v>
          </cell>
          <cell r="AZ164">
            <v>-1.7</v>
          </cell>
          <cell r="BA164">
            <v>9.6</v>
          </cell>
          <cell r="BB164">
            <v>0.4</v>
          </cell>
          <cell r="BC164">
            <v>2.2000000000000002</v>
          </cell>
          <cell r="BD164">
            <v>0.8</v>
          </cell>
          <cell r="BF164">
            <v>1.8</v>
          </cell>
          <cell r="BG164">
            <v>1</v>
          </cell>
          <cell r="BH164">
            <v>3.4</v>
          </cell>
          <cell r="BI164">
            <v>1.3</v>
          </cell>
          <cell r="BJ164">
            <v>3.8</v>
          </cell>
          <cell r="BK164">
            <v>2.7</v>
          </cell>
          <cell r="BO164">
            <v>21962</v>
          </cell>
          <cell r="CC164">
            <v>0</v>
          </cell>
          <cell r="CD164">
            <v>0</v>
          </cell>
        </row>
        <row r="165">
          <cell r="B165">
            <v>65791</v>
          </cell>
          <cell r="C165">
            <v>6894</v>
          </cell>
          <cell r="D165">
            <v>72685</v>
          </cell>
          <cell r="E165">
            <v>20668</v>
          </cell>
          <cell r="F165">
            <v>4971</v>
          </cell>
          <cell r="G165">
            <v>25638</v>
          </cell>
          <cell r="H165">
            <v>6507</v>
          </cell>
          <cell r="I165">
            <v>32145</v>
          </cell>
          <cell r="K165">
            <v>10406</v>
          </cell>
          <cell r="L165">
            <v>46210</v>
          </cell>
          <cell r="M165">
            <v>13261</v>
          </cell>
          <cell r="N165">
            <v>132156</v>
          </cell>
          <cell r="O165">
            <v>15861</v>
          </cell>
          <cell r="Q165">
            <v>148195</v>
          </cell>
          <cell r="T165">
            <v>1.2</v>
          </cell>
          <cell r="U165">
            <v>1.3</v>
          </cell>
          <cell r="V165">
            <v>-0.8</v>
          </cell>
          <cell r="W165">
            <v>0.9</v>
          </cell>
          <cell r="X165">
            <v>2</v>
          </cell>
          <cell r="Y165">
            <v>1.1000000000000001</v>
          </cell>
          <cell r="AA165">
            <v>1.5</v>
          </cell>
          <cell r="AB165">
            <v>1.2</v>
          </cell>
          <cell r="AC165">
            <v>0.7</v>
          </cell>
          <cell r="AD165">
            <v>1.1000000000000001</v>
          </cell>
          <cell r="AE165">
            <v>1.5</v>
          </cell>
          <cell r="AF165">
            <v>1.2</v>
          </cell>
          <cell r="AG165">
            <v>65750</v>
          </cell>
          <cell r="AH165">
            <v>6878</v>
          </cell>
          <cell r="AI165">
            <v>72628</v>
          </cell>
          <cell r="AJ165">
            <v>20870</v>
          </cell>
          <cell r="AK165">
            <v>5126</v>
          </cell>
          <cell r="AL165">
            <v>25995</v>
          </cell>
          <cell r="AM165">
            <v>6506</v>
          </cell>
          <cell r="AN165">
            <v>32501</v>
          </cell>
          <cell r="AP165">
            <v>10407</v>
          </cell>
          <cell r="AQ165">
            <v>46566</v>
          </cell>
          <cell r="AR165">
            <v>13107</v>
          </cell>
          <cell r="AS165">
            <v>132301</v>
          </cell>
          <cell r="AT165">
            <v>15939</v>
          </cell>
          <cell r="AU165">
            <v>19</v>
          </cell>
          <cell r="AV165">
            <v>148260</v>
          </cell>
          <cell r="AW165">
            <v>1.1000000000000001</v>
          </cell>
          <cell r="AX165">
            <v>1</v>
          </cell>
          <cell r="AY165">
            <v>1.1000000000000001</v>
          </cell>
          <cell r="AZ165">
            <v>3.9</v>
          </cell>
          <cell r="BA165">
            <v>1.3</v>
          </cell>
          <cell r="BB165">
            <v>3.4</v>
          </cell>
          <cell r="BC165">
            <v>2</v>
          </cell>
          <cell r="BD165">
            <v>3.1</v>
          </cell>
          <cell r="BF165">
            <v>1.4</v>
          </cell>
          <cell r="BG165">
            <v>2.6</v>
          </cell>
          <cell r="BH165">
            <v>-1.4</v>
          </cell>
          <cell r="BI165">
            <v>1.3</v>
          </cell>
          <cell r="BJ165">
            <v>1</v>
          </cell>
          <cell r="BK165">
            <v>0.7</v>
          </cell>
          <cell r="BO165">
            <v>18962</v>
          </cell>
          <cell r="CC165">
            <v>0</v>
          </cell>
          <cell r="CD165">
            <v>0</v>
          </cell>
        </row>
        <row r="166">
          <cell r="B166">
            <v>67002</v>
          </cell>
          <cell r="C166">
            <v>7057</v>
          </cell>
          <cell r="D166">
            <v>74059</v>
          </cell>
          <cell r="E166">
            <v>21107</v>
          </cell>
          <cell r="F166">
            <v>4759</v>
          </cell>
          <cell r="G166">
            <v>25867</v>
          </cell>
          <cell r="H166">
            <v>6609</v>
          </cell>
          <cell r="I166">
            <v>32476</v>
          </cell>
          <cell r="K166">
            <v>10554</v>
          </cell>
          <cell r="L166">
            <v>46739</v>
          </cell>
          <cell r="M166">
            <v>13205</v>
          </cell>
          <cell r="N166">
            <v>134003</v>
          </cell>
          <cell r="O166">
            <v>16147</v>
          </cell>
          <cell r="Q166">
            <v>149988</v>
          </cell>
          <cell r="T166">
            <v>1.9</v>
          </cell>
          <cell r="U166">
            <v>2.1</v>
          </cell>
          <cell r="V166">
            <v>-4.3</v>
          </cell>
          <cell r="W166">
            <v>0.9</v>
          </cell>
          <cell r="X166">
            <v>1.6</v>
          </cell>
          <cell r="Y166">
            <v>1</v>
          </cell>
          <cell r="AA166">
            <v>1.4</v>
          </cell>
          <cell r="AB166">
            <v>1.1000000000000001</v>
          </cell>
          <cell r="AC166">
            <v>-0.4</v>
          </cell>
          <cell r="AD166">
            <v>1.4</v>
          </cell>
          <cell r="AE166">
            <v>1.8</v>
          </cell>
          <cell r="AF166">
            <v>1.2</v>
          </cell>
          <cell r="AG166">
            <v>66697</v>
          </cell>
          <cell r="AH166">
            <v>7025</v>
          </cell>
          <cell r="AI166">
            <v>73722</v>
          </cell>
          <cell r="AJ166">
            <v>20992</v>
          </cell>
          <cell r="AK166">
            <v>4745</v>
          </cell>
          <cell r="AL166">
            <v>25737</v>
          </cell>
          <cell r="AM166">
            <v>6622</v>
          </cell>
          <cell r="AN166">
            <v>32359</v>
          </cell>
          <cell r="AP166">
            <v>10553</v>
          </cell>
          <cell r="AQ166">
            <v>46620</v>
          </cell>
          <cell r="AR166">
            <v>13378</v>
          </cell>
          <cell r="AS166">
            <v>133720</v>
          </cell>
          <cell r="AT166">
            <v>15830</v>
          </cell>
          <cell r="AU166">
            <v>-143</v>
          </cell>
          <cell r="AV166">
            <v>149407</v>
          </cell>
          <cell r="AW166">
            <v>1.4</v>
          </cell>
          <cell r="AX166">
            <v>2.1</v>
          </cell>
          <cell r="AY166">
            <v>1.5</v>
          </cell>
          <cell r="AZ166">
            <v>0.6</v>
          </cell>
          <cell r="BA166">
            <v>-7.4</v>
          </cell>
          <cell r="BB166">
            <v>-1</v>
          </cell>
          <cell r="BC166">
            <v>1.8</v>
          </cell>
          <cell r="BD166">
            <v>-0.4</v>
          </cell>
          <cell r="BF166">
            <v>1.4</v>
          </cell>
          <cell r="BG166">
            <v>0.1</v>
          </cell>
          <cell r="BH166">
            <v>2.1</v>
          </cell>
          <cell r="BI166">
            <v>1.1000000000000001</v>
          </cell>
          <cell r="BJ166">
            <v>-0.7</v>
          </cell>
          <cell r="BK166">
            <v>0.8</v>
          </cell>
          <cell r="BO166">
            <v>20441</v>
          </cell>
          <cell r="CC166">
            <v>0</v>
          </cell>
          <cell r="CD166">
            <v>0</v>
          </cell>
        </row>
        <row r="167">
          <cell r="B167">
            <v>68169</v>
          </cell>
          <cell r="C167">
            <v>7229</v>
          </cell>
          <cell r="D167">
            <v>75398</v>
          </cell>
          <cell r="E167">
            <v>21917</v>
          </cell>
          <cell r="F167">
            <v>4496</v>
          </cell>
          <cell r="G167">
            <v>26413</v>
          </cell>
          <cell r="H167">
            <v>6705</v>
          </cell>
          <cell r="I167">
            <v>33118</v>
          </cell>
          <cell r="K167">
            <v>10690</v>
          </cell>
          <cell r="L167">
            <v>47569</v>
          </cell>
          <cell r="M167">
            <v>13132</v>
          </cell>
          <cell r="N167">
            <v>136099</v>
          </cell>
          <cell r="O167">
            <v>16315</v>
          </cell>
          <cell r="Q167">
            <v>152106</v>
          </cell>
          <cell r="T167">
            <v>1.8</v>
          </cell>
          <cell r="U167">
            <v>3.8</v>
          </cell>
          <cell r="V167">
            <v>-5.5</v>
          </cell>
          <cell r="W167">
            <v>2.1</v>
          </cell>
          <cell r="X167">
            <v>1.4</v>
          </cell>
          <cell r="Y167">
            <v>2</v>
          </cell>
          <cell r="AA167">
            <v>1.3</v>
          </cell>
          <cell r="AB167">
            <v>1.8</v>
          </cell>
          <cell r="AC167">
            <v>-0.6</v>
          </cell>
          <cell r="AD167">
            <v>1.6</v>
          </cell>
          <cell r="AE167">
            <v>1</v>
          </cell>
          <cell r="AF167">
            <v>1.4</v>
          </cell>
          <cell r="AG167">
            <v>68653</v>
          </cell>
          <cell r="AH167">
            <v>7281</v>
          </cell>
          <cell r="AI167">
            <v>75933</v>
          </cell>
          <cell r="AJ167">
            <v>21683</v>
          </cell>
          <cell r="AK167">
            <v>4373</v>
          </cell>
          <cell r="AL167">
            <v>26056</v>
          </cell>
          <cell r="AM167">
            <v>6695</v>
          </cell>
          <cell r="AN167">
            <v>32751</v>
          </cell>
          <cell r="AP167">
            <v>10694</v>
          </cell>
          <cell r="AQ167">
            <v>47209</v>
          </cell>
          <cell r="AR167">
            <v>12925</v>
          </cell>
          <cell r="AS167">
            <v>136067</v>
          </cell>
          <cell r="AT167">
            <v>16712</v>
          </cell>
          <cell r="AU167">
            <v>-740</v>
          </cell>
          <cell r="AV167">
            <v>152039</v>
          </cell>
          <cell r="AW167">
            <v>2.9</v>
          </cell>
          <cell r="AX167">
            <v>3.6</v>
          </cell>
          <cell r="AY167">
            <v>3</v>
          </cell>
          <cell r="AZ167">
            <v>3.3</v>
          </cell>
          <cell r="BA167">
            <v>-7.8</v>
          </cell>
          <cell r="BB167">
            <v>1.2</v>
          </cell>
          <cell r="BC167">
            <v>1.1000000000000001</v>
          </cell>
          <cell r="BD167">
            <v>1.2</v>
          </cell>
          <cell r="BF167">
            <v>1.3</v>
          </cell>
          <cell r="BG167">
            <v>1.3</v>
          </cell>
          <cell r="BH167">
            <v>-3.4</v>
          </cell>
          <cell r="BI167">
            <v>1.8</v>
          </cell>
          <cell r="BJ167">
            <v>5.6</v>
          </cell>
          <cell r="BK167">
            <v>1.8</v>
          </cell>
          <cell r="BO167">
            <v>22176</v>
          </cell>
          <cell r="CC167">
            <v>0</v>
          </cell>
          <cell r="CD167">
            <v>0</v>
          </cell>
        </row>
        <row r="168">
          <cell r="B168">
            <v>69148</v>
          </cell>
          <cell r="C168">
            <v>7370</v>
          </cell>
          <cell r="D168">
            <v>76518</v>
          </cell>
          <cell r="E168">
            <v>22548</v>
          </cell>
          <cell r="F168">
            <v>4429</v>
          </cell>
          <cell r="G168">
            <v>26977</v>
          </cell>
          <cell r="H168">
            <v>6812</v>
          </cell>
          <cell r="I168">
            <v>33789</v>
          </cell>
          <cell r="K168">
            <v>10822</v>
          </cell>
          <cell r="L168">
            <v>48425</v>
          </cell>
          <cell r="M168">
            <v>12998</v>
          </cell>
          <cell r="N168">
            <v>137942</v>
          </cell>
          <cell r="O168">
            <v>16399</v>
          </cell>
          <cell r="Q168">
            <v>154337</v>
          </cell>
          <cell r="T168">
            <v>1.5</v>
          </cell>
          <cell r="U168">
            <v>2.9</v>
          </cell>
          <cell r="V168">
            <v>-1.5</v>
          </cell>
          <cell r="W168">
            <v>2.1</v>
          </cell>
          <cell r="X168">
            <v>1.6</v>
          </cell>
          <cell r="Y168">
            <v>2</v>
          </cell>
          <cell r="AA168">
            <v>1.2</v>
          </cell>
          <cell r="AB168">
            <v>1.8</v>
          </cell>
          <cell r="AC168">
            <v>-1</v>
          </cell>
          <cell r="AD168">
            <v>1.4</v>
          </cell>
          <cell r="AE168">
            <v>0.5</v>
          </cell>
          <cell r="AF168">
            <v>1.5</v>
          </cell>
          <cell r="AG168">
            <v>69051</v>
          </cell>
          <cell r="AH168">
            <v>7367</v>
          </cell>
          <cell r="AI168">
            <v>76418</v>
          </cell>
          <cell r="AJ168">
            <v>22725</v>
          </cell>
          <cell r="AK168">
            <v>4375</v>
          </cell>
          <cell r="AL168">
            <v>27100</v>
          </cell>
          <cell r="AM168">
            <v>6810</v>
          </cell>
          <cell r="AN168">
            <v>33910</v>
          </cell>
          <cell r="AP168">
            <v>10825</v>
          </cell>
          <cell r="AQ168">
            <v>48548</v>
          </cell>
          <cell r="AR168">
            <v>13172</v>
          </cell>
          <cell r="AS168">
            <v>138138</v>
          </cell>
          <cell r="AT168">
            <v>16306</v>
          </cell>
          <cell r="AU168">
            <v>443</v>
          </cell>
          <cell r="AV168">
            <v>154888</v>
          </cell>
          <cell r="AW168">
            <v>0.6</v>
          </cell>
          <cell r="AX168">
            <v>1.2</v>
          </cell>
          <cell r="AY168">
            <v>0.6</v>
          </cell>
          <cell r="AZ168">
            <v>4.8</v>
          </cell>
          <cell r="BA168">
            <v>0</v>
          </cell>
          <cell r="BB168">
            <v>4</v>
          </cell>
          <cell r="BC168">
            <v>1.7</v>
          </cell>
          <cell r="BD168">
            <v>3.5</v>
          </cell>
          <cell r="BF168">
            <v>1.2</v>
          </cell>
          <cell r="BG168">
            <v>2.8</v>
          </cell>
          <cell r="BH168">
            <v>1.9</v>
          </cell>
          <cell r="BI168">
            <v>1.5</v>
          </cell>
          <cell r="BJ168">
            <v>-2.4</v>
          </cell>
          <cell r="BK168">
            <v>1.9</v>
          </cell>
          <cell r="BO168">
            <v>24742</v>
          </cell>
          <cell r="CC168">
            <v>0</v>
          </cell>
          <cell r="CD168">
            <v>0</v>
          </cell>
        </row>
        <row r="169">
          <cell r="B169">
            <v>69807</v>
          </cell>
          <cell r="C169">
            <v>7446</v>
          </cell>
          <cell r="D169">
            <v>77253</v>
          </cell>
          <cell r="E169">
            <v>22616</v>
          </cell>
          <cell r="F169">
            <v>4460</v>
          </cell>
          <cell r="G169">
            <v>27076</v>
          </cell>
          <cell r="H169">
            <v>6959</v>
          </cell>
          <cell r="I169">
            <v>34035</v>
          </cell>
          <cell r="K169">
            <v>10972</v>
          </cell>
          <cell r="L169">
            <v>48866</v>
          </cell>
          <cell r="M169">
            <v>12937</v>
          </cell>
          <cell r="N169">
            <v>139055</v>
          </cell>
          <cell r="O169">
            <v>16627</v>
          </cell>
          <cell r="Q169">
            <v>156109</v>
          </cell>
          <cell r="T169">
            <v>1</v>
          </cell>
          <cell r="U169">
            <v>0.3</v>
          </cell>
          <cell r="V169">
            <v>0.7</v>
          </cell>
          <cell r="W169">
            <v>0.4</v>
          </cell>
          <cell r="X169">
            <v>2.2000000000000002</v>
          </cell>
          <cell r="Y169">
            <v>0.7</v>
          </cell>
          <cell r="AA169">
            <v>1.4</v>
          </cell>
          <cell r="AB169">
            <v>0.9</v>
          </cell>
          <cell r="AC169">
            <v>-0.5</v>
          </cell>
          <cell r="AD169">
            <v>0.8</v>
          </cell>
          <cell r="AE169">
            <v>1.4</v>
          </cell>
          <cell r="AF169">
            <v>1.1000000000000001</v>
          </cell>
          <cell r="AG169">
            <v>69650</v>
          </cell>
          <cell r="AH169">
            <v>7432</v>
          </cell>
          <cell r="AI169">
            <v>77081</v>
          </cell>
          <cell r="AJ169">
            <v>23264</v>
          </cell>
          <cell r="AK169">
            <v>4621</v>
          </cell>
          <cell r="AL169">
            <v>27885</v>
          </cell>
          <cell r="AM169">
            <v>6956</v>
          </cell>
          <cell r="AN169">
            <v>34841</v>
          </cell>
          <cell r="AP169">
            <v>10967</v>
          </cell>
          <cell r="AQ169">
            <v>49667</v>
          </cell>
          <cell r="AR169">
            <v>12937</v>
          </cell>
          <cell r="AS169">
            <v>139685</v>
          </cell>
          <cell r="AT169">
            <v>16441</v>
          </cell>
          <cell r="AU169">
            <v>117</v>
          </cell>
          <cell r="AV169">
            <v>156243</v>
          </cell>
          <cell r="AW169">
            <v>0.9</v>
          </cell>
          <cell r="AX169">
            <v>0.9</v>
          </cell>
          <cell r="AY169">
            <v>0.9</v>
          </cell>
          <cell r="AZ169">
            <v>2.4</v>
          </cell>
          <cell r="BA169">
            <v>5.6</v>
          </cell>
          <cell r="BB169">
            <v>2.9</v>
          </cell>
          <cell r="BC169">
            <v>2.1</v>
          </cell>
          <cell r="BD169">
            <v>2.7</v>
          </cell>
          <cell r="BF169">
            <v>1.3</v>
          </cell>
          <cell r="BG169">
            <v>2.2999999999999998</v>
          </cell>
          <cell r="BH169">
            <v>-1.8</v>
          </cell>
          <cell r="BI169">
            <v>1.1000000000000001</v>
          </cell>
          <cell r="BJ169">
            <v>0.8</v>
          </cell>
          <cell r="BK169">
            <v>0.9</v>
          </cell>
          <cell r="BO169">
            <v>21302</v>
          </cell>
          <cell r="CC169">
            <v>0</v>
          </cell>
          <cell r="CD169">
            <v>0</v>
          </cell>
        </row>
        <row r="170">
          <cell r="B170">
            <v>70496</v>
          </cell>
          <cell r="C170">
            <v>7494</v>
          </cell>
          <cell r="D170">
            <v>77990</v>
          </cell>
          <cell r="E170">
            <v>22354</v>
          </cell>
          <cell r="F170">
            <v>4485</v>
          </cell>
          <cell r="G170">
            <v>26839</v>
          </cell>
          <cell r="H170">
            <v>7151</v>
          </cell>
          <cell r="I170">
            <v>33990</v>
          </cell>
          <cell r="K170">
            <v>11153</v>
          </cell>
          <cell r="L170">
            <v>49037</v>
          </cell>
          <cell r="M170">
            <v>13021</v>
          </cell>
          <cell r="N170">
            <v>140048</v>
          </cell>
          <cell r="O170">
            <v>17027</v>
          </cell>
          <cell r="Q170">
            <v>157677</v>
          </cell>
          <cell r="T170">
            <v>1</v>
          </cell>
          <cell r="U170">
            <v>-1.2</v>
          </cell>
          <cell r="V170">
            <v>0.6</v>
          </cell>
          <cell r="W170">
            <v>-0.9</v>
          </cell>
          <cell r="X170">
            <v>2.8</v>
          </cell>
          <cell r="Y170">
            <v>-0.1</v>
          </cell>
          <cell r="AA170">
            <v>1.7</v>
          </cell>
          <cell r="AB170">
            <v>0.4</v>
          </cell>
          <cell r="AC170">
            <v>0.6</v>
          </cell>
          <cell r="AD170">
            <v>0.7</v>
          </cell>
          <cell r="AE170">
            <v>2.4</v>
          </cell>
          <cell r="AF170">
            <v>1</v>
          </cell>
          <cell r="AG170">
            <v>70790</v>
          </cell>
          <cell r="AH170">
            <v>7534</v>
          </cell>
          <cell r="AI170">
            <v>78324</v>
          </cell>
          <cell r="AJ170">
            <v>21820</v>
          </cell>
          <cell r="AK170">
            <v>4466</v>
          </cell>
          <cell r="AL170">
            <v>26286</v>
          </cell>
          <cell r="AM170">
            <v>7132</v>
          </cell>
          <cell r="AN170">
            <v>33418</v>
          </cell>
          <cell r="AP170">
            <v>11133</v>
          </cell>
          <cell r="AQ170">
            <v>48452</v>
          </cell>
          <cell r="AR170">
            <v>12723</v>
          </cell>
          <cell r="AS170">
            <v>139499</v>
          </cell>
          <cell r="AT170">
            <v>16923</v>
          </cell>
          <cell r="AU170">
            <v>754</v>
          </cell>
          <cell r="AV170">
            <v>157176</v>
          </cell>
          <cell r="AW170">
            <v>1.6</v>
          </cell>
          <cell r="AX170">
            <v>1.4</v>
          </cell>
          <cell r="AY170">
            <v>1.6</v>
          </cell>
          <cell r="AZ170">
            <v>-6.2</v>
          </cell>
          <cell r="BA170">
            <v>-3.4</v>
          </cell>
          <cell r="BB170">
            <v>-5.7</v>
          </cell>
          <cell r="BC170">
            <v>2.5</v>
          </cell>
          <cell r="BD170">
            <v>-4.0999999999999996</v>
          </cell>
          <cell r="BF170">
            <v>1.5</v>
          </cell>
          <cell r="BG170">
            <v>-2.4</v>
          </cell>
          <cell r="BH170">
            <v>-1.7</v>
          </cell>
          <cell r="BI170">
            <v>-0.1</v>
          </cell>
          <cell r="BJ170">
            <v>2.9</v>
          </cell>
          <cell r="BK170">
            <v>0.6</v>
          </cell>
          <cell r="BO170">
            <v>21319</v>
          </cell>
          <cell r="CC170">
            <v>0</v>
          </cell>
          <cell r="CD170">
            <v>0</v>
          </cell>
        </row>
        <row r="171">
          <cell r="B171">
            <v>71573</v>
          </cell>
          <cell r="C171">
            <v>7574</v>
          </cell>
          <cell r="D171">
            <v>79147</v>
          </cell>
          <cell r="E171">
            <v>22773</v>
          </cell>
          <cell r="F171">
            <v>4524</v>
          </cell>
          <cell r="G171">
            <v>27297</v>
          </cell>
          <cell r="H171">
            <v>7360</v>
          </cell>
          <cell r="I171">
            <v>34657</v>
          </cell>
          <cell r="K171">
            <v>11355</v>
          </cell>
          <cell r="L171">
            <v>49938</v>
          </cell>
          <cell r="M171">
            <v>13211</v>
          </cell>
          <cell r="N171">
            <v>142295</v>
          </cell>
          <cell r="O171">
            <v>17489</v>
          </cell>
          <cell r="Q171">
            <v>160116</v>
          </cell>
          <cell r="T171">
            <v>1.5</v>
          </cell>
          <cell r="U171">
            <v>1.9</v>
          </cell>
          <cell r="V171">
            <v>0.9</v>
          </cell>
          <cell r="W171">
            <v>1.7</v>
          </cell>
          <cell r="X171">
            <v>2.9</v>
          </cell>
          <cell r="Y171">
            <v>2</v>
          </cell>
          <cell r="AA171">
            <v>1.8</v>
          </cell>
          <cell r="AB171">
            <v>1.8</v>
          </cell>
          <cell r="AC171">
            <v>1.5</v>
          </cell>
          <cell r="AD171">
            <v>1.6</v>
          </cell>
          <cell r="AE171">
            <v>2.7</v>
          </cell>
          <cell r="AF171">
            <v>1.5</v>
          </cell>
          <cell r="AG171">
            <v>71094</v>
          </cell>
          <cell r="AH171">
            <v>7511</v>
          </cell>
          <cell r="AI171">
            <v>78605</v>
          </cell>
          <cell r="AJ171">
            <v>22445</v>
          </cell>
          <cell r="AK171">
            <v>4382</v>
          </cell>
          <cell r="AL171">
            <v>26827</v>
          </cell>
          <cell r="AM171">
            <v>7377</v>
          </cell>
          <cell r="AN171">
            <v>34204</v>
          </cell>
          <cell r="AP171">
            <v>11374</v>
          </cell>
          <cell r="AQ171">
            <v>49500</v>
          </cell>
          <cell r="AR171">
            <v>13540</v>
          </cell>
          <cell r="AS171">
            <v>141646</v>
          </cell>
          <cell r="AT171">
            <v>17933</v>
          </cell>
          <cell r="AU171">
            <v>648</v>
          </cell>
          <cell r="AV171">
            <v>160226</v>
          </cell>
          <cell r="AW171">
            <v>0.4</v>
          </cell>
          <cell r="AX171">
            <v>-0.3</v>
          </cell>
          <cell r="AY171">
            <v>0.4</v>
          </cell>
          <cell r="AZ171">
            <v>2.9</v>
          </cell>
          <cell r="BA171">
            <v>-1.9</v>
          </cell>
          <cell r="BB171">
            <v>2.1</v>
          </cell>
          <cell r="BC171">
            <v>3.4</v>
          </cell>
          <cell r="BD171">
            <v>2.4</v>
          </cell>
          <cell r="BF171">
            <v>2.2000000000000002</v>
          </cell>
          <cell r="BG171">
            <v>2.2000000000000002</v>
          </cell>
          <cell r="BH171">
            <v>6.4</v>
          </cell>
          <cell r="BI171">
            <v>1.5</v>
          </cell>
          <cell r="BJ171">
            <v>6</v>
          </cell>
          <cell r="BK171">
            <v>1.9</v>
          </cell>
          <cell r="BO171">
            <v>23466</v>
          </cell>
          <cell r="CC171">
            <v>0</v>
          </cell>
          <cell r="CD171">
            <v>-1</v>
          </cell>
        </row>
        <row r="172">
          <cell r="B172">
            <v>72846</v>
          </cell>
          <cell r="C172">
            <v>7689</v>
          </cell>
          <cell r="D172">
            <v>80534</v>
          </cell>
          <cell r="E172">
            <v>24253</v>
          </cell>
          <cell r="F172">
            <v>4641</v>
          </cell>
          <cell r="G172">
            <v>28894</v>
          </cell>
          <cell r="H172">
            <v>7548</v>
          </cell>
          <cell r="I172">
            <v>36442</v>
          </cell>
          <cell r="K172">
            <v>11560</v>
          </cell>
          <cell r="L172">
            <v>51967</v>
          </cell>
          <cell r="M172">
            <v>13371</v>
          </cell>
          <cell r="N172">
            <v>145873</v>
          </cell>
          <cell r="O172">
            <v>17652</v>
          </cell>
          <cell r="Q172">
            <v>163457</v>
          </cell>
          <cell r="T172">
            <v>1.8</v>
          </cell>
          <cell r="U172">
            <v>6.5</v>
          </cell>
          <cell r="V172">
            <v>2.6</v>
          </cell>
          <cell r="W172">
            <v>5.8</v>
          </cell>
          <cell r="X172">
            <v>2.6</v>
          </cell>
          <cell r="Y172">
            <v>5.2</v>
          </cell>
          <cell r="AA172">
            <v>1.8</v>
          </cell>
          <cell r="AB172">
            <v>4.0999999999999996</v>
          </cell>
          <cell r="AC172">
            <v>1.2</v>
          </cell>
          <cell r="AD172">
            <v>2.5</v>
          </cell>
          <cell r="AE172">
            <v>0.9</v>
          </cell>
          <cell r="AF172">
            <v>2.1</v>
          </cell>
          <cell r="AG172">
            <v>73082</v>
          </cell>
          <cell r="AH172">
            <v>7712</v>
          </cell>
          <cell r="AI172">
            <v>80794</v>
          </cell>
          <cell r="AJ172">
            <v>24247</v>
          </cell>
          <cell r="AK172">
            <v>4744</v>
          </cell>
          <cell r="AL172">
            <v>28991</v>
          </cell>
          <cell r="AM172">
            <v>7553</v>
          </cell>
          <cell r="AN172">
            <v>36544</v>
          </cell>
          <cell r="AP172">
            <v>11554</v>
          </cell>
          <cell r="AQ172">
            <v>52062</v>
          </cell>
          <cell r="AR172">
            <v>13197</v>
          </cell>
          <cell r="AS172">
            <v>146053</v>
          </cell>
          <cell r="AT172">
            <v>17389</v>
          </cell>
          <cell r="AU172">
            <v>-413</v>
          </cell>
          <cell r="AV172">
            <v>163029</v>
          </cell>
          <cell r="AW172">
            <v>2.8</v>
          </cell>
          <cell r="AX172">
            <v>2.7</v>
          </cell>
          <cell r="AY172">
            <v>2.8</v>
          </cell>
          <cell r="AZ172">
            <v>8</v>
          </cell>
          <cell r="BA172">
            <v>8.3000000000000007</v>
          </cell>
          <cell r="BB172">
            <v>8.1</v>
          </cell>
          <cell r="BC172">
            <v>2.4</v>
          </cell>
          <cell r="BD172">
            <v>6.8</v>
          </cell>
          <cell r="BF172">
            <v>1.6</v>
          </cell>
          <cell r="BG172">
            <v>5.2</v>
          </cell>
          <cell r="BH172">
            <v>-2.5</v>
          </cell>
          <cell r="BI172">
            <v>3.1</v>
          </cell>
          <cell r="BJ172">
            <v>-3</v>
          </cell>
          <cell r="BK172">
            <v>1.7</v>
          </cell>
          <cell r="BO172">
            <v>25861</v>
          </cell>
          <cell r="CC172">
            <v>0</v>
          </cell>
          <cell r="CD172">
            <v>0</v>
          </cell>
        </row>
        <row r="173">
          <cell r="B173">
            <v>74162</v>
          </cell>
          <cell r="C173">
            <v>7835</v>
          </cell>
          <cell r="D173">
            <v>81998</v>
          </cell>
          <cell r="E173">
            <v>26244</v>
          </cell>
          <cell r="F173">
            <v>4775</v>
          </cell>
          <cell r="G173">
            <v>31019</v>
          </cell>
          <cell r="H173">
            <v>7688</v>
          </cell>
          <cell r="I173">
            <v>38707</v>
          </cell>
          <cell r="K173">
            <v>11732</v>
          </cell>
          <cell r="L173">
            <v>54464</v>
          </cell>
          <cell r="M173">
            <v>13410</v>
          </cell>
          <cell r="N173">
            <v>149871</v>
          </cell>
          <cell r="O173">
            <v>17675</v>
          </cell>
          <cell r="Q173">
            <v>167315</v>
          </cell>
          <cell r="T173">
            <v>1.8</v>
          </cell>
          <cell r="U173">
            <v>8.1999999999999993</v>
          </cell>
          <cell r="V173">
            <v>2.9</v>
          </cell>
          <cell r="W173">
            <v>7.4</v>
          </cell>
          <cell r="X173">
            <v>1.8</v>
          </cell>
          <cell r="Y173">
            <v>6.2</v>
          </cell>
          <cell r="AA173">
            <v>1.5</v>
          </cell>
          <cell r="AB173">
            <v>4.8</v>
          </cell>
          <cell r="AC173">
            <v>0.3</v>
          </cell>
          <cell r="AD173">
            <v>2.7</v>
          </cell>
          <cell r="AE173">
            <v>0.1</v>
          </cell>
          <cell r="AF173">
            <v>2.4</v>
          </cell>
          <cell r="AG173">
            <v>74304</v>
          </cell>
          <cell r="AH173">
            <v>7854</v>
          </cell>
          <cell r="AI173">
            <v>82158</v>
          </cell>
          <cell r="AJ173">
            <v>26541</v>
          </cell>
          <cell r="AK173">
            <v>4778</v>
          </cell>
          <cell r="AL173">
            <v>31319</v>
          </cell>
          <cell r="AM173">
            <v>7691</v>
          </cell>
          <cell r="AN173">
            <v>39010</v>
          </cell>
          <cell r="AP173">
            <v>11725</v>
          </cell>
          <cell r="AQ173">
            <v>54758</v>
          </cell>
          <cell r="AR173">
            <v>13531</v>
          </cell>
          <cell r="AS173">
            <v>150447</v>
          </cell>
          <cell r="AT173">
            <v>17853</v>
          </cell>
          <cell r="AU173">
            <v>-361</v>
          </cell>
          <cell r="AV173">
            <v>167938</v>
          </cell>
          <cell r="AW173">
            <v>1.7</v>
          </cell>
          <cell r="AX173">
            <v>1.8</v>
          </cell>
          <cell r="AY173">
            <v>1.7</v>
          </cell>
          <cell r="AZ173">
            <v>9.5</v>
          </cell>
          <cell r="BA173">
            <v>0.7</v>
          </cell>
          <cell r="BB173">
            <v>8</v>
          </cell>
          <cell r="BC173">
            <v>1.8</v>
          </cell>
          <cell r="BD173">
            <v>6.7</v>
          </cell>
          <cell r="BF173">
            <v>1.5</v>
          </cell>
          <cell r="BG173">
            <v>5.2</v>
          </cell>
          <cell r="BH173">
            <v>2.5</v>
          </cell>
          <cell r="BI173">
            <v>3</v>
          </cell>
          <cell r="BJ173">
            <v>2.7</v>
          </cell>
          <cell r="BK173">
            <v>3</v>
          </cell>
          <cell r="BO173">
            <v>24852</v>
          </cell>
          <cell r="CC173">
            <v>0</v>
          </cell>
          <cell r="CD173">
            <v>0</v>
          </cell>
        </row>
        <row r="174">
          <cell r="B174">
            <v>75346</v>
          </cell>
          <cell r="C174">
            <v>7991</v>
          </cell>
          <cell r="D174">
            <v>83337</v>
          </cell>
          <cell r="E174">
            <v>27456</v>
          </cell>
          <cell r="F174">
            <v>4850</v>
          </cell>
          <cell r="G174">
            <v>32307</v>
          </cell>
          <cell r="H174">
            <v>7784</v>
          </cell>
          <cell r="I174">
            <v>40091</v>
          </cell>
          <cell r="K174">
            <v>11847</v>
          </cell>
          <cell r="L174">
            <v>56045</v>
          </cell>
          <cell r="M174">
            <v>13222</v>
          </cell>
          <cell r="N174">
            <v>152604</v>
          </cell>
          <cell r="O174">
            <v>18041</v>
          </cell>
          <cell r="Q174">
            <v>170449</v>
          </cell>
          <cell r="T174">
            <v>1.6</v>
          </cell>
          <cell r="U174">
            <v>4.5999999999999996</v>
          </cell>
          <cell r="V174">
            <v>1.6</v>
          </cell>
          <cell r="W174">
            <v>4.2</v>
          </cell>
          <cell r="X174">
            <v>1.3</v>
          </cell>
          <cell r="Y174">
            <v>3.6</v>
          </cell>
          <cell r="AA174">
            <v>1</v>
          </cell>
          <cell r="AB174">
            <v>2.9</v>
          </cell>
          <cell r="AC174">
            <v>-1.4</v>
          </cell>
          <cell r="AD174">
            <v>1.8</v>
          </cell>
          <cell r="AE174">
            <v>2.1</v>
          </cell>
          <cell r="AF174">
            <v>1.9</v>
          </cell>
          <cell r="AG174">
            <v>75178</v>
          </cell>
          <cell r="AH174">
            <v>7964</v>
          </cell>
          <cell r="AI174">
            <v>83141</v>
          </cell>
          <cell r="AJ174">
            <v>27381</v>
          </cell>
          <cell r="AK174">
            <v>4833</v>
          </cell>
          <cell r="AL174">
            <v>32213</v>
          </cell>
          <cell r="AM174">
            <v>7789</v>
          </cell>
          <cell r="AN174">
            <v>40002</v>
          </cell>
          <cell r="AP174">
            <v>11887</v>
          </cell>
          <cell r="AQ174">
            <v>55990</v>
          </cell>
          <cell r="AR174">
            <v>13107</v>
          </cell>
          <cell r="AS174">
            <v>152238</v>
          </cell>
          <cell r="AT174">
            <v>17777</v>
          </cell>
          <cell r="AU174">
            <v>-87</v>
          </cell>
          <cell r="AV174">
            <v>169928</v>
          </cell>
          <cell r="AW174">
            <v>1.2</v>
          </cell>
          <cell r="AX174">
            <v>1.4</v>
          </cell>
          <cell r="AY174">
            <v>1.2</v>
          </cell>
          <cell r="AZ174">
            <v>3.2</v>
          </cell>
          <cell r="BA174">
            <v>1.1000000000000001</v>
          </cell>
          <cell r="BB174">
            <v>2.9</v>
          </cell>
          <cell r="BC174">
            <v>1.3</v>
          </cell>
          <cell r="BD174">
            <v>2.5</v>
          </cell>
          <cell r="BF174">
            <v>1.4</v>
          </cell>
          <cell r="BG174">
            <v>2.2999999999999998</v>
          </cell>
          <cell r="BH174">
            <v>-3.1</v>
          </cell>
          <cell r="BI174">
            <v>1.2</v>
          </cell>
          <cell r="BJ174">
            <v>-0.4</v>
          </cell>
          <cell r="BK174">
            <v>1.2</v>
          </cell>
          <cell r="BO174">
            <v>26079</v>
          </cell>
          <cell r="CC174">
            <v>0</v>
          </cell>
          <cell r="CD174">
            <v>0</v>
          </cell>
        </row>
        <row r="175">
          <cell r="B175">
            <v>76413</v>
          </cell>
          <cell r="C175">
            <v>8150</v>
          </cell>
          <cell r="D175">
            <v>84564</v>
          </cell>
          <cell r="E175">
            <v>27823</v>
          </cell>
          <cell r="F175">
            <v>4797</v>
          </cell>
          <cell r="G175">
            <v>32620</v>
          </cell>
          <cell r="H175">
            <v>7867</v>
          </cell>
          <cell r="I175">
            <v>40487</v>
          </cell>
          <cell r="K175">
            <v>11921</v>
          </cell>
          <cell r="L175">
            <v>56607</v>
          </cell>
          <cell r="M175">
            <v>12973</v>
          </cell>
          <cell r="N175">
            <v>154144</v>
          </cell>
          <cell r="O175">
            <v>18902</v>
          </cell>
          <cell r="Q175">
            <v>172782</v>
          </cell>
          <cell r="T175">
            <v>1.5</v>
          </cell>
          <cell r="U175">
            <v>1.3</v>
          </cell>
          <cell r="V175">
            <v>-1.1000000000000001</v>
          </cell>
          <cell r="W175">
            <v>1</v>
          </cell>
          <cell r="X175">
            <v>1.1000000000000001</v>
          </cell>
          <cell r="Y175">
            <v>1</v>
          </cell>
          <cell r="AA175">
            <v>0.6</v>
          </cell>
          <cell r="AB175">
            <v>1</v>
          </cell>
          <cell r="AC175">
            <v>-1.9</v>
          </cell>
          <cell r="AD175">
            <v>1</v>
          </cell>
          <cell r="AE175">
            <v>4.8</v>
          </cell>
          <cell r="AF175">
            <v>1.4</v>
          </cell>
          <cell r="AG175">
            <v>76514</v>
          </cell>
          <cell r="AH175">
            <v>8168</v>
          </cell>
          <cell r="AI175">
            <v>84683</v>
          </cell>
          <cell r="AJ175">
            <v>28301</v>
          </cell>
          <cell r="AK175">
            <v>4788</v>
          </cell>
          <cell r="AL175">
            <v>33089</v>
          </cell>
          <cell r="AM175">
            <v>7854</v>
          </cell>
          <cell r="AN175">
            <v>40943</v>
          </cell>
          <cell r="AP175">
            <v>11905</v>
          </cell>
          <cell r="AQ175">
            <v>57055</v>
          </cell>
          <cell r="AR175">
            <v>13315</v>
          </cell>
          <cell r="AS175">
            <v>155053</v>
          </cell>
          <cell r="AT175">
            <v>18813</v>
          </cell>
          <cell r="AU175">
            <v>234</v>
          </cell>
          <cell r="AV175">
            <v>174099</v>
          </cell>
          <cell r="AW175">
            <v>1.8</v>
          </cell>
          <cell r="AX175">
            <v>2.6</v>
          </cell>
          <cell r="AY175">
            <v>1.9</v>
          </cell>
          <cell r="AZ175">
            <v>3.4</v>
          </cell>
          <cell r="BA175">
            <v>-0.9</v>
          </cell>
          <cell r="BB175">
            <v>2.7</v>
          </cell>
          <cell r="BC175">
            <v>0.8</v>
          </cell>
          <cell r="BD175">
            <v>2.4</v>
          </cell>
          <cell r="BF175">
            <v>0.1</v>
          </cell>
          <cell r="BG175">
            <v>1.9</v>
          </cell>
          <cell r="BH175">
            <v>1.6</v>
          </cell>
          <cell r="BI175">
            <v>1.8</v>
          </cell>
          <cell r="BJ175">
            <v>5.8</v>
          </cell>
          <cell r="BK175">
            <v>2.5</v>
          </cell>
          <cell r="BO175">
            <v>29435</v>
          </cell>
          <cell r="CC175">
            <v>0</v>
          </cell>
          <cell r="CD175">
            <v>0</v>
          </cell>
        </row>
        <row r="176">
          <cell r="B176">
            <v>77630</v>
          </cell>
          <cell r="C176">
            <v>8325</v>
          </cell>
          <cell r="D176">
            <v>85955</v>
          </cell>
          <cell r="E176">
            <v>27404</v>
          </cell>
          <cell r="F176">
            <v>4700</v>
          </cell>
          <cell r="G176">
            <v>32103</v>
          </cell>
          <cell r="H176">
            <v>7952</v>
          </cell>
          <cell r="I176">
            <v>40056</v>
          </cell>
          <cell r="K176">
            <v>11992</v>
          </cell>
          <cell r="L176">
            <v>56330</v>
          </cell>
          <cell r="M176">
            <v>12783</v>
          </cell>
          <cell r="N176">
            <v>155068</v>
          </cell>
          <cell r="O176">
            <v>19941</v>
          </cell>
          <cell r="Q176">
            <v>174749</v>
          </cell>
          <cell r="T176">
            <v>1.6</v>
          </cell>
          <cell r="U176">
            <v>-1.5</v>
          </cell>
          <cell r="V176">
            <v>-2</v>
          </cell>
          <cell r="W176">
            <v>-1.6</v>
          </cell>
          <cell r="X176">
            <v>1.1000000000000001</v>
          </cell>
          <cell r="Y176">
            <v>-1.1000000000000001</v>
          </cell>
          <cell r="AA176">
            <v>0.6</v>
          </cell>
          <cell r="AB176">
            <v>-0.5</v>
          </cell>
          <cell r="AC176">
            <v>-1.5</v>
          </cell>
          <cell r="AD176">
            <v>0.6</v>
          </cell>
          <cell r="AE176">
            <v>5.5</v>
          </cell>
          <cell r="AF176">
            <v>1.1000000000000001</v>
          </cell>
          <cell r="AG176">
            <v>77491</v>
          </cell>
          <cell r="AH176">
            <v>8301</v>
          </cell>
          <cell r="AI176">
            <v>85792</v>
          </cell>
          <cell r="AJ176">
            <v>26714</v>
          </cell>
          <cell r="AK176">
            <v>4861</v>
          </cell>
          <cell r="AL176">
            <v>31575</v>
          </cell>
          <cell r="AM176">
            <v>7953</v>
          </cell>
          <cell r="AN176">
            <v>39528</v>
          </cell>
          <cell r="AP176">
            <v>11975</v>
          </cell>
          <cell r="AQ176">
            <v>55787</v>
          </cell>
          <cell r="AR176">
            <v>12406</v>
          </cell>
          <cell r="AS176">
            <v>153984</v>
          </cell>
          <cell r="AT176">
            <v>20151</v>
          </cell>
          <cell r="AU176">
            <v>-982</v>
          </cell>
          <cell r="AV176">
            <v>173153</v>
          </cell>
          <cell r="AW176">
            <v>1.3</v>
          </cell>
          <cell r="AX176">
            <v>1.6</v>
          </cell>
          <cell r="AY176">
            <v>1.3</v>
          </cell>
          <cell r="AZ176">
            <v>-5.6</v>
          </cell>
          <cell r="BA176">
            <v>1.5</v>
          </cell>
          <cell r="BB176">
            <v>-4.5999999999999996</v>
          </cell>
          <cell r="BC176">
            <v>1.3</v>
          </cell>
          <cell r="BD176">
            <v>-3.5</v>
          </cell>
          <cell r="BF176">
            <v>0.6</v>
          </cell>
          <cell r="BG176">
            <v>-2.2000000000000002</v>
          </cell>
          <cell r="BH176">
            <v>-6.8</v>
          </cell>
          <cell r="BI176">
            <v>-0.7</v>
          </cell>
          <cell r="BJ176">
            <v>7.1</v>
          </cell>
          <cell r="BK176">
            <v>-0.5</v>
          </cell>
          <cell r="BO176">
            <v>28564</v>
          </cell>
          <cell r="CC176">
            <v>0</v>
          </cell>
          <cell r="CD176">
            <v>-1</v>
          </cell>
        </row>
        <row r="177">
          <cell r="B177">
            <v>78870</v>
          </cell>
          <cell r="C177">
            <v>8477</v>
          </cell>
          <cell r="D177">
            <v>87347</v>
          </cell>
          <cell r="E177">
            <v>26764</v>
          </cell>
          <cell r="F177">
            <v>4688</v>
          </cell>
          <cell r="G177">
            <v>31451</v>
          </cell>
          <cell r="H177">
            <v>8044</v>
          </cell>
          <cell r="I177">
            <v>39495</v>
          </cell>
          <cell r="K177">
            <v>12112</v>
          </cell>
          <cell r="L177">
            <v>55955</v>
          </cell>
          <cell r="M177">
            <v>13087</v>
          </cell>
          <cell r="N177">
            <v>156388</v>
          </cell>
          <cell r="O177">
            <v>20693</v>
          </cell>
          <cell r="Q177">
            <v>177178</v>
          </cell>
          <cell r="T177">
            <v>1.6</v>
          </cell>
          <cell r="U177">
            <v>-2.2999999999999998</v>
          </cell>
          <cell r="V177">
            <v>-0.3</v>
          </cell>
          <cell r="W177">
            <v>-2</v>
          </cell>
          <cell r="X177">
            <v>1.2</v>
          </cell>
          <cell r="Y177">
            <v>-1.4</v>
          </cell>
          <cell r="AA177">
            <v>1</v>
          </cell>
          <cell r="AB177">
            <v>-0.7</v>
          </cell>
          <cell r="AC177">
            <v>2.4</v>
          </cell>
          <cell r="AD177">
            <v>0.9</v>
          </cell>
          <cell r="AE177">
            <v>3.8</v>
          </cell>
          <cell r="AF177">
            <v>1.4</v>
          </cell>
          <cell r="AG177">
            <v>78933</v>
          </cell>
          <cell r="AH177">
            <v>8507</v>
          </cell>
          <cell r="AI177">
            <v>87440</v>
          </cell>
          <cell r="AJ177">
            <v>27626</v>
          </cell>
          <cell r="AK177">
            <v>4428</v>
          </cell>
          <cell r="AL177">
            <v>32054</v>
          </cell>
          <cell r="AM177">
            <v>8047</v>
          </cell>
          <cell r="AN177">
            <v>40101</v>
          </cell>
          <cell r="AP177">
            <v>12122</v>
          </cell>
          <cell r="AQ177">
            <v>56571</v>
          </cell>
          <cell r="AR177">
            <v>13276</v>
          </cell>
          <cell r="AS177">
            <v>157287</v>
          </cell>
          <cell r="AT177">
            <v>20664</v>
          </cell>
          <cell r="AU177">
            <v>47</v>
          </cell>
          <cell r="AV177">
            <v>177998</v>
          </cell>
          <cell r="AW177">
            <v>1.9</v>
          </cell>
          <cell r="AX177">
            <v>2.5</v>
          </cell>
          <cell r="AY177">
            <v>1.9</v>
          </cell>
          <cell r="AZ177">
            <v>3.4</v>
          </cell>
          <cell r="BA177">
            <v>-8.9</v>
          </cell>
          <cell r="BB177">
            <v>1.5</v>
          </cell>
          <cell r="BC177">
            <v>1.2</v>
          </cell>
          <cell r="BD177">
            <v>1.4</v>
          </cell>
          <cell r="BF177">
            <v>1.2</v>
          </cell>
          <cell r="BG177">
            <v>1.4</v>
          </cell>
          <cell r="BH177">
            <v>7</v>
          </cell>
          <cell r="BI177">
            <v>2.1</v>
          </cell>
          <cell r="BJ177">
            <v>2.5</v>
          </cell>
          <cell r="BK177">
            <v>2.8</v>
          </cell>
          <cell r="BO177">
            <v>25944</v>
          </cell>
          <cell r="CC177">
            <v>0</v>
          </cell>
          <cell r="CD177">
            <v>0</v>
          </cell>
        </row>
        <row r="178">
          <cell r="B178">
            <v>79983</v>
          </cell>
          <cell r="C178">
            <v>8586</v>
          </cell>
          <cell r="D178">
            <v>88569</v>
          </cell>
          <cell r="E178">
            <v>26485</v>
          </cell>
          <cell r="F178">
            <v>4855</v>
          </cell>
          <cell r="G178">
            <v>31340</v>
          </cell>
          <cell r="H178">
            <v>8136</v>
          </cell>
          <cell r="I178">
            <v>39476</v>
          </cell>
          <cell r="K178">
            <v>12300</v>
          </cell>
          <cell r="L178">
            <v>56175</v>
          </cell>
          <cell r="M178">
            <v>14229</v>
          </cell>
          <cell r="N178">
            <v>158973</v>
          </cell>
          <cell r="O178">
            <v>20858</v>
          </cell>
          <cell r="Q178">
            <v>180044</v>
          </cell>
          <cell r="T178">
            <v>1.4</v>
          </cell>
          <cell r="U178">
            <v>-1</v>
          </cell>
          <cell r="V178">
            <v>3.6</v>
          </cell>
          <cell r="W178">
            <v>-0.4</v>
          </cell>
          <cell r="X178">
            <v>1.1000000000000001</v>
          </cell>
          <cell r="Y178">
            <v>0</v>
          </cell>
          <cell r="AA178">
            <v>1.6</v>
          </cell>
          <cell r="AB178">
            <v>0.4</v>
          </cell>
          <cell r="AC178">
            <v>8.6999999999999993</v>
          </cell>
          <cell r="AD178">
            <v>1.7</v>
          </cell>
          <cell r="AE178">
            <v>0.8</v>
          </cell>
          <cell r="AF178">
            <v>1.6</v>
          </cell>
          <cell r="AG178">
            <v>80079</v>
          </cell>
          <cell r="AH178">
            <v>8591</v>
          </cell>
          <cell r="AI178">
            <v>88670</v>
          </cell>
          <cell r="AJ178">
            <v>25529</v>
          </cell>
          <cell r="AK178">
            <v>4890</v>
          </cell>
          <cell r="AL178">
            <v>30419</v>
          </cell>
          <cell r="AM178">
            <v>8136</v>
          </cell>
          <cell r="AN178">
            <v>38555</v>
          </cell>
          <cell r="AP178">
            <v>12278</v>
          </cell>
          <cell r="AQ178">
            <v>55233</v>
          </cell>
          <cell r="AR178">
            <v>13839</v>
          </cell>
          <cell r="AS178">
            <v>157743</v>
          </cell>
          <cell r="AT178">
            <v>21119</v>
          </cell>
          <cell r="AU178">
            <v>884</v>
          </cell>
          <cell r="AV178">
            <v>179746</v>
          </cell>
          <cell r="AW178">
            <v>1.5</v>
          </cell>
          <cell r="AX178">
            <v>1</v>
          </cell>
          <cell r="AY178">
            <v>1.4</v>
          </cell>
          <cell r="AZ178">
            <v>-7.6</v>
          </cell>
          <cell r="BA178">
            <v>10.4</v>
          </cell>
          <cell r="BB178">
            <v>-5.0999999999999996</v>
          </cell>
          <cell r="BC178">
            <v>1.1000000000000001</v>
          </cell>
          <cell r="BD178">
            <v>-3.9</v>
          </cell>
          <cell r="BF178">
            <v>1.3</v>
          </cell>
          <cell r="BG178">
            <v>-2.4</v>
          </cell>
          <cell r="BH178">
            <v>4.2</v>
          </cell>
          <cell r="BI178">
            <v>0.3</v>
          </cell>
          <cell r="BJ178">
            <v>2.2000000000000002</v>
          </cell>
          <cell r="BK178">
            <v>1</v>
          </cell>
          <cell r="BO178">
            <v>24347</v>
          </cell>
          <cell r="CC178">
            <v>0</v>
          </cell>
          <cell r="CD178">
            <v>0</v>
          </cell>
        </row>
        <row r="179">
          <cell r="B179">
            <v>80960</v>
          </cell>
          <cell r="C179">
            <v>8667</v>
          </cell>
          <cell r="D179">
            <v>89628</v>
          </cell>
          <cell r="E179">
            <v>26807</v>
          </cell>
          <cell r="F179">
            <v>5071</v>
          </cell>
          <cell r="G179">
            <v>31878</v>
          </cell>
          <cell r="H179">
            <v>8222</v>
          </cell>
          <cell r="I179">
            <v>40100</v>
          </cell>
          <cell r="K179">
            <v>12528</v>
          </cell>
          <cell r="L179">
            <v>57075</v>
          </cell>
          <cell r="M179">
            <v>15833</v>
          </cell>
          <cell r="N179">
            <v>162536</v>
          </cell>
          <cell r="O179">
            <v>20748</v>
          </cell>
          <cell r="Q179">
            <v>183280</v>
          </cell>
          <cell r="T179">
            <v>1.2</v>
          </cell>
          <cell r="U179">
            <v>1.2</v>
          </cell>
          <cell r="V179">
            <v>4.5</v>
          </cell>
          <cell r="W179">
            <v>1.7</v>
          </cell>
          <cell r="X179">
            <v>1.1000000000000001</v>
          </cell>
          <cell r="Y179">
            <v>1.6</v>
          </cell>
          <cell r="AA179">
            <v>1.9</v>
          </cell>
          <cell r="AB179">
            <v>1.6</v>
          </cell>
          <cell r="AC179">
            <v>11.3</v>
          </cell>
          <cell r="AD179">
            <v>2.2000000000000002</v>
          </cell>
          <cell r="AE179">
            <v>-0.5</v>
          </cell>
          <cell r="AF179">
            <v>1.8</v>
          </cell>
          <cell r="AG179">
            <v>80919</v>
          </cell>
          <cell r="AH179">
            <v>8658</v>
          </cell>
          <cell r="AI179">
            <v>89576</v>
          </cell>
          <cell r="AJ179">
            <v>27126</v>
          </cell>
          <cell r="AK179">
            <v>5161</v>
          </cell>
          <cell r="AL179">
            <v>32288</v>
          </cell>
          <cell r="AM179">
            <v>8220</v>
          </cell>
          <cell r="AN179">
            <v>40508</v>
          </cell>
          <cell r="AP179">
            <v>12531</v>
          </cell>
          <cell r="AQ179">
            <v>57482</v>
          </cell>
          <cell r="AR179">
            <v>15889</v>
          </cell>
          <cell r="AS179">
            <v>162948</v>
          </cell>
          <cell r="AT179">
            <v>20494</v>
          </cell>
          <cell r="AU179">
            <v>86</v>
          </cell>
          <cell r="AV179">
            <v>183528</v>
          </cell>
          <cell r="AW179">
            <v>1</v>
          </cell>
          <cell r="AX179">
            <v>0.8</v>
          </cell>
          <cell r="AY179">
            <v>1</v>
          </cell>
          <cell r="AZ179">
            <v>6.3</v>
          </cell>
          <cell r="BA179">
            <v>5.5</v>
          </cell>
          <cell r="BB179">
            <v>6.1</v>
          </cell>
          <cell r="BC179">
            <v>1</v>
          </cell>
          <cell r="BD179">
            <v>5.0999999999999996</v>
          </cell>
          <cell r="BF179">
            <v>2.1</v>
          </cell>
          <cell r="BG179">
            <v>4.0999999999999996</v>
          </cell>
          <cell r="BH179">
            <v>14.8</v>
          </cell>
          <cell r="BI179">
            <v>3.3</v>
          </cell>
          <cell r="BJ179">
            <v>-3</v>
          </cell>
          <cell r="BK179">
            <v>2.1</v>
          </cell>
          <cell r="BO179">
            <v>28006</v>
          </cell>
          <cell r="CC179">
            <v>0</v>
          </cell>
          <cell r="CD179">
            <v>0</v>
          </cell>
        </row>
        <row r="180">
          <cell r="B180">
            <v>81868</v>
          </cell>
          <cell r="C180">
            <v>8764</v>
          </cell>
          <cell r="D180">
            <v>90632</v>
          </cell>
          <cell r="E180">
            <v>27472</v>
          </cell>
          <cell r="F180">
            <v>5097</v>
          </cell>
          <cell r="G180">
            <v>32568</v>
          </cell>
          <cell r="H180">
            <v>8306</v>
          </cell>
          <cell r="I180">
            <v>40875</v>
          </cell>
          <cell r="K180">
            <v>12754</v>
          </cell>
          <cell r="L180">
            <v>58123</v>
          </cell>
          <cell r="M180">
            <v>17350</v>
          </cell>
          <cell r="N180">
            <v>166105</v>
          </cell>
          <cell r="O180">
            <v>20751</v>
          </cell>
          <cell r="Q180">
            <v>186565</v>
          </cell>
          <cell r="T180">
            <v>1.1000000000000001</v>
          </cell>
          <cell r="U180">
            <v>2.5</v>
          </cell>
          <cell r="V180">
            <v>0.5</v>
          </cell>
          <cell r="W180">
            <v>2.2000000000000002</v>
          </cell>
          <cell r="X180">
            <v>1</v>
          </cell>
          <cell r="Y180">
            <v>1.9</v>
          </cell>
          <cell r="AA180">
            <v>1.8</v>
          </cell>
          <cell r="AB180">
            <v>1.8</v>
          </cell>
          <cell r="AC180">
            <v>9.6</v>
          </cell>
          <cell r="AD180">
            <v>2.2000000000000002</v>
          </cell>
          <cell r="AE180">
            <v>0</v>
          </cell>
          <cell r="AF180">
            <v>1.8</v>
          </cell>
          <cell r="AG180">
            <v>81847</v>
          </cell>
          <cell r="AH180">
            <v>8765</v>
          </cell>
          <cell r="AI180">
            <v>90612</v>
          </cell>
          <cell r="AJ180">
            <v>27686</v>
          </cell>
          <cell r="AK180">
            <v>5172</v>
          </cell>
          <cell r="AL180">
            <v>32858</v>
          </cell>
          <cell r="AM180">
            <v>8306</v>
          </cell>
          <cell r="AN180">
            <v>41164</v>
          </cell>
          <cell r="AP180">
            <v>12772</v>
          </cell>
          <cell r="AQ180">
            <v>58431</v>
          </cell>
          <cell r="AR180">
            <v>17785</v>
          </cell>
          <cell r="AS180">
            <v>166828</v>
          </cell>
          <cell r="AT180">
            <v>20746</v>
          </cell>
          <cell r="AU180">
            <v>-1398</v>
          </cell>
          <cell r="AV180">
            <v>186176</v>
          </cell>
          <cell r="AW180">
            <v>1.1000000000000001</v>
          </cell>
          <cell r="AX180">
            <v>1.2</v>
          </cell>
          <cell r="AY180">
            <v>1.2</v>
          </cell>
          <cell r="AZ180">
            <v>2.1</v>
          </cell>
          <cell r="BA180">
            <v>0.2</v>
          </cell>
          <cell r="BB180">
            <v>1.8</v>
          </cell>
          <cell r="BC180">
            <v>1.1000000000000001</v>
          </cell>
          <cell r="BD180">
            <v>1.6</v>
          </cell>
          <cell r="BF180">
            <v>1.9</v>
          </cell>
          <cell r="BG180">
            <v>1.7</v>
          </cell>
          <cell r="BH180">
            <v>11.9</v>
          </cell>
          <cell r="BI180">
            <v>2.4</v>
          </cell>
          <cell r="BJ180">
            <v>1.2</v>
          </cell>
          <cell r="BK180">
            <v>1.4</v>
          </cell>
          <cell r="BO180">
            <v>29648</v>
          </cell>
          <cell r="CC180">
            <v>0</v>
          </cell>
          <cell r="CD180">
            <v>0</v>
          </cell>
        </row>
        <row r="181">
          <cell r="B181">
            <v>82968</v>
          </cell>
          <cell r="C181">
            <v>8926</v>
          </cell>
          <cell r="D181">
            <v>91894</v>
          </cell>
          <cell r="E181">
            <v>28436</v>
          </cell>
          <cell r="F181">
            <v>4950</v>
          </cell>
          <cell r="G181">
            <v>33386</v>
          </cell>
          <cell r="H181">
            <v>8389</v>
          </cell>
          <cell r="I181">
            <v>41775</v>
          </cell>
          <cell r="K181">
            <v>12945</v>
          </cell>
          <cell r="L181">
            <v>59262</v>
          </cell>
          <cell r="M181">
            <v>18164</v>
          </cell>
          <cell r="N181">
            <v>169320</v>
          </cell>
          <cell r="O181">
            <v>21136</v>
          </cell>
          <cell r="Q181">
            <v>190129</v>
          </cell>
          <cell r="T181">
            <v>1.4</v>
          </cell>
          <cell r="U181">
            <v>3.5</v>
          </cell>
          <cell r="V181">
            <v>-2.9</v>
          </cell>
          <cell r="W181">
            <v>2.5</v>
          </cell>
          <cell r="X181">
            <v>1</v>
          </cell>
          <cell r="Y181">
            <v>2.2000000000000002</v>
          </cell>
          <cell r="AA181">
            <v>1.5</v>
          </cell>
          <cell r="AB181">
            <v>2</v>
          </cell>
          <cell r="AC181">
            <v>4.7</v>
          </cell>
          <cell r="AD181">
            <v>1.9</v>
          </cell>
          <cell r="AE181">
            <v>1.9</v>
          </cell>
          <cell r="AF181">
            <v>1.9</v>
          </cell>
          <cell r="AG181">
            <v>82917</v>
          </cell>
          <cell r="AH181">
            <v>8899</v>
          </cell>
          <cell r="AI181">
            <v>91817</v>
          </cell>
          <cell r="AJ181">
            <v>28289</v>
          </cell>
          <cell r="AK181">
            <v>4892</v>
          </cell>
          <cell r="AL181">
            <v>33181</v>
          </cell>
          <cell r="AM181">
            <v>8388</v>
          </cell>
          <cell r="AN181">
            <v>41569</v>
          </cell>
          <cell r="AP181">
            <v>12951</v>
          </cell>
          <cell r="AQ181">
            <v>59064</v>
          </cell>
          <cell r="AR181">
            <v>17678</v>
          </cell>
          <cell r="AS181">
            <v>168559</v>
          </cell>
          <cell r="AT181">
            <v>21123</v>
          </cell>
          <cell r="AU181">
            <v>638</v>
          </cell>
          <cell r="AV181">
            <v>190319</v>
          </cell>
          <cell r="AW181">
            <v>1.3</v>
          </cell>
          <cell r="AX181">
            <v>1.5</v>
          </cell>
          <cell r="AY181">
            <v>1.3</v>
          </cell>
          <cell r="AZ181">
            <v>2.2000000000000002</v>
          </cell>
          <cell r="BA181">
            <v>-5.4</v>
          </cell>
          <cell r="BB181">
            <v>1</v>
          </cell>
          <cell r="BC181">
            <v>1</v>
          </cell>
          <cell r="BD181">
            <v>1</v>
          </cell>
          <cell r="BF181">
            <v>1.4</v>
          </cell>
          <cell r="BG181">
            <v>1.1000000000000001</v>
          </cell>
          <cell r="BH181">
            <v>-0.6</v>
          </cell>
          <cell r="BI181">
            <v>1</v>
          </cell>
          <cell r="BJ181">
            <v>1.8</v>
          </cell>
          <cell r="BK181">
            <v>2.2000000000000002</v>
          </cell>
          <cell r="BO181">
            <v>26531</v>
          </cell>
          <cell r="CC181">
            <v>0</v>
          </cell>
          <cell r="CD181">
            <v>0</v>
          </cell>
        </row>
        <row r="182">
          <cell r="B182">
            <v>84155</v>
          </cell>
          <cell r="C182">
            <v>9138</v>
          </cell>
          <cell r="D182">
            <v>93293</v>
          </cell>
          <cell r="E182">
            <v>29688</v>
          </cell>
          <cell r="F182">
            <v>4824</v>
          </cell>
          <cell r="G182">
            <v>34512</v>
          </cell>
          <cell r="H182">
            <v>8457</v>
          </cell>
          <cell r="I182">
            <v>42968</v>
          </cell>
          <cell r="K182">
            <v>13099</v>
          </cell>
          <cell r="L182">
            <v>60656</v>
          </cell>
          <cell r="M182">
            <v>17943</v>
          </cell>
          <cell r="N182">
            <v>171892</v>
          </cell>
          <cell r="O182">
            <v>21830</v>
          </cell>
          <cell r="Q182">
            <v>193502</v>
          </cell>
          <cell r="T182">
            <v>1.5</v>
          </cell>
          <cell r="U182">
            <v>4.4000000000000004</v>
          </cell>
          <cell r="V182">
            <v>-2.5</v>
          </cell>
          <cell r="W182">
            <v>3.4</v>
          </cell>
          <cell r="X182">
            <v>0.8</v>
          </cell>
          <cell r="Y182">
            <v>2.9</v>
          </cell>
          <cell r="AA182">
            <v>1.2</v>
          </cell>
          <cell r="AB182">
            <v>2.4</v>
          </cell>
          <cell r="AC182">
            <v>-1.2</v>
          </cell>
          <cell r="AD182">
            <v>1.5</v>
          </cell>
          <cell r="AE182">
            <v>3.3</v>
          </cell>
          <cell r="AF182">
            <v>1.8</v>
          </cell>
          <cell r="AG182">
            <v>84096</v>
          </cell>
          <cell r="AH182">
            <v>9144</v>
          </cell>
          <cell r="AI182">
            <v>93240</v>
          </cell>
          <cell r="AJ182">
            <v>29449</v>
          </cell>
          <cell r="AK182">
            <v>4695</v>
          </cell>
          <cell r="AL182">
            <v>34143</v>
          </cell>
          <cell r="AM182">
            <v>8462</v>
          </cell>
          <cell r="AN182">
            <v>42606</v>
          </cell>
          <cell r="AP182">
            <v>13088</v>
          </cell>
          <cell r="AQ182">
            <v>60283</v>
          </cell>
          <cell r="AR182">
            <v>18729</v>
          </cell>
          <cell r="AS182">
            <v>172252</v>
          </cell>
          <cell r="AT182">
            <v>21696</v>
          </cell>
          <cell r="AU182">
            <v>-239</v>
          </cell>
          <cell r="AV182">
            <v>193709</v>
          </cell>
          <cell r="AW182">
            <v>1.4</v>
          </cell>
          <cell r="AX182">
            <v>2.7</v>
          </cell>
          <cell r="AY182">
            <v>1.5</v>
          </cell>
          <cell r="AZ182">
            <v>4.0999999999999996</v>
          </cell>
          <cell r="BA182">
            <v>-4</v>
          </cell>
          <cell r="BB182">
            <v>2.9</v>
          </cell>
          <cell r="BC182">
            <v>0.9</v>
          </cell>
          <cell r="BD182">
            <v>2.5</v>
          </cell>
          <cell r="BF182">
            <v>1.1000000000000001</v>
          </cell>
          <cell r="BG182">
            <v>2.1</v>
          </cell>
          <cell r="BH182">
            <v>5.9</v>
          </cell>
          <cell r="BI182">
            <v>2.2000000000000002</v>
          </cell>
          <cell r="BJ182">
            <v>2.7</v>
          </cell>
          <cell r="BK182">
            <v>1.8</v>
          </cell>
          <cell r="BO182">
            <v>28197</v>
          </cell>
          <cell r="CC182">
            <v>0</v>
          </cell>
          <cell r="CD182">
            <v>0</v>
          </cell>
        </row>
        <row r="183">
          <cell r="B183">
            <v>85272</v>
          </cell>
          <cell r="C183">
            <v>9357</v>
          </cell>
          <cell r="D183">
            <v>94628</v>
          </cell>
          <cell r="E183">
            <v>31240</v>
          </cell>
          <cell r="F183">
            <v>4792</v>
          </cell>
          <cell r="G183">
            <v>36032</v>
          </cell>
          <cell r="H183">
            <v>8530</v>
          </cell>
          <cell r="I183">
            <v>44562</v>
          </cell>
          <cell r="K183">
            <v>13243</v>
          </cell>
          <cell r="L183">
            <v>62439</v>
          </cell>
          <cell r="M183">
            <v>17193</v>
          </cell>
          <cell r="N183">
            <v>174261</v>
          </cell>
          <cell r="O183">
            <v>22408</v>
          </cell>
          <cell r="Q183">
            <v>196642</v>
          </cell>
          <cell r="T183">
            <v>1.4</v>
          </cell>
          <cell r="U183">
            <v>5.2</v>
          </cell>
          <cell r="V183">
            <v>-0.7</v>
          </cell>
          <cell r="W183">
            <v>4.4000000000000004</v>
          </cell>
          <cell r="X183">
            <v>0.9</v>
          </cell>
          <cell r="Y183">
            <v>3.7</v>
          </cell>
          <cell r="AA183">
            <v>1.1000000000000001</v>
          </cell>
          <cell r="AB183">
            <v>2.9</v>
          </cell>
          <cell r="AC183">
            <v>-4.2</v>
          </cell>
          <cell r="AD183">
            <v>1.4</v>
          </cell>
          <cell r="AE183">
            <v>2.6</v>
          </cell>
          <cell r="AF183">
            <v>1.6</v>
          </cell>
          <cell r="AG183">
            <v>85592</v>
          </cell>
          <cell r="AH183">
            <v>9388</v>
          </cell>
          <cell r="AI183">
            <v>94979</v>
          </cell>
          <cell r="AJ183">
            <v>31212</v>
          </cell>
          <cell r="AK183">
            <v>4988</v>
          </cell>
          <cell r="AL183">
            <v>36200</v>
          </cell>
          <cell r="AM183">
            <v>8533</v>
          </cell>
          <cell r="AN183">
            <v>44733</v>
          </cell>
          <cell r="AP183">
            <v>13242</v>
          </cell>
          <cell r="AQ183">
            <v>62608</v>
          </cell>
          <cell r="AR183">
            <v>16682</v>
          </cell>
          <cell r="AS183">
            <v>174270</v>
          </cell>
          <cell r="AT183">
            <v>22688</v>
          </cell>
          <cell r="AU183">
            <v>-642</v>
          </cell>
          <cell r="AV183">
            <v>196316</v>
          </cell>
          <cell r="AW183">
            <v>1.8</v>
          </cell>
          <cell r="AX183">
            <v>2.7</v>
          </cell>
          <cell r="AY183">
            <v>1.9</v>
          </cell>
          <cell r="AZ183">
            <v>6</v>
          </cell>
          <cell r="BA183">
            <v>6.2</v>
          </cell>
          <cell r="BB183">
            <v>6</v>
          </cell>
          <cell r="BC183">
            <v>0.8</v>
          </cell>
          <cell r="BD183">
            <v>5</v>
          </cell>
          <cell r="BF183">
            <v>1.2</v>
          </cell>
          <cell r="BG183">
            <v>3.9</v>
          </cell>
          <cell r="BH183">
            <v>-10.9</v>
          </cell>
          <cell r="BI183">
            <v>1.2</v>
          </cell>
          <cell r="BJ183">
            <v>4.5999999999999996</v>
          </cell>
          <cell r="BK183">
            <v>1.3</v>
          </cell>
          <cell r="BO183">
            <v>32159</v>
          </cell>
          <cell r="CC183">
            <v>-1</v>
          </cell>
          <cell r="CD183">
            <v>0</v>
          </cell>
        </row>
        <row r="184">
          <cell r="B184">
            <v>86412</v>
          </cell>
          <cell r="C184">
            <v>9571</v>
          </cell>
          <cell r="D184">
            <v>95983</v>
          </cell>
          <cell r="E184">
            <v>32427</v>
          </cell>
          <cell r="F184">
            <v>4828</v>
          </cell>
          <cell r="G184">
            <v>37256</v>
          </cell>
          <cell r="H184">
            <v>8591</v>
          </cell>
          <cell r="I184">
            <v>45847</v>
          </cell>
          <cell r="K184">
            <v>13375</v>
          </cell>
          <cell r="L184">
            <v>63902</v>
          </cell>
          <cell r="M184">
            <v>16268</v>
          </cell>
          <cell r="N184">
            <v>176154</v>
          </cell>
          <cell r="O184">
            <v>22815</v>
          </cell>
          <cell r="Q184">
            <v>199193</v>
          </cell>
          <cell r="T184">
            <v>1.4</v>
          </cell>
          <cell r="U184">
            <v>3.8</v>
          </cell>
          <cell r="V184">
            <v>0.8</v>
          </cell>
          <cell r="W184">
            <v>3.4</v>
          </cell>
          <cell r="X184">
            <v>0.7</v>
          </cell>
          <cell r="Y184">
            <v>2.9</v>
          </cell>
          <cell r="AA184">
            <v>1</v>
          </cell>
          <cell r="AB184">
            <v>2.2999999999999998</v>
          </cell>
          <cell r="AC184">
            <v>-5.4</v>
          </cell>
          <cell r="AD184">
            <v>1.1000000000000001</v>
          </cell>
          <cell r="AE184">
            <v>1.8</v>
          </cell>
          <cell r="AF184">
            <v>1.3</v>
          </cell>
          <cell r="AG184">
            <v>86116</v>
          </cell>
          <cell r="AH184">
            <v>9552</v>
          </cell>
          <cell r="AI184">
            <v>95669</v>
          </cell>
          <cell r="AJ184">
            <v>33096</v>
          </cell>
          <cell r="AK184">
            <v>4687</v>
          </cell>
          <cell r="AL184">
            <v>37782</v>
          </cell>
          <cell r="AM184">
            <v>8565</v>
          </cell>
          <cell r="AN184">
            <v>46348</v>
          </cell>
          <cell r="AP184">
            <v>13387</v>
          </cell>
          <cell r="AQ184">
            <v>64413</v>
          </cell>
          <cell r="AR184">
            <v>16250</v>
          </cell>
          <cell r="AS184">
            <v>176331</v>
          </cell>
          <cell r="AT184">
            <v>22831</v>
          </cell>
          <cell r="AU184">
            <v>412</v>
          </cell>
          <cell r="AV184">
            <v>199574</v>
          </cell>
          <cell r="AW184">
            <v>0.6</v>
          </cell>
          <cell r="AX184">
            <v>1.8</v>
          </cell>
          <cell r="AY184">
            <v>0.7</v>
          </cell>
          <cell r="AZ184">
            <v>6</v>
          </cell>
          <cell r="BA184">
            <v>-6</v>
          </cell>
          <cell r="BB184">
            <v>4.4000000000000004</v>
          </cell>
          <cell r="BC184">
            <v>0.4</v>
          </cell>
          <cell r="BD184">
            <v>3.6</v>
          </cell>
          <cell r="BF184">
            <v>1.1000000000000001</v>
          </cell>
          <cell r="BG184">
            <v>2.9</v>
          </cell>
          <cell r="BH184">
            <v>-2.6</v>
          </cell>
          <cell r="BI184">
            <v>1.2</v>
          </cell>
          <cell r="BJ184">
            <v>0.6</v>
          </cell>
          <cell r="BK184">
            <v>1.7</v>
          </cell>
          <cell r="BO184">
            <v>35639</v>
          </cell>
          <cell r="CC184">
            <v>0</v>
          </cell>
          <cell r="CD184">
            <v>0</v>
          </cell>
        </row>
        <row r="185">
          <cell r="B185">
            <v>87665</v>
          </cell>
          <cell r="C185">
            <v>9779</v>
          </cell>
          <cell r="D185">
            <v>97444</v>
          </cell>
          <cell r="E185">
            <v>33008</v>
          </cell>
          <cell r="F185">
            <v>4909</v>
          </cell>
          <cell r="G185">
            <v>37918</v>
          </cell>
          <cell r="H185">
            <v>8658</v>
          </cell>
          <cell r="I185">
            <v>46576</v>
          </cell>
          <cell r="K185">
            <v>13515</v>
          </cell>
          <cell r="L185">
            <v>64812</v>
          </cell>
          <cell r="M185">
            <v>15684</v>
          </cell>
          <cell r="N185">
            <v>177940</v>
          </cell>
          <cell r="O185">
            <v>23169</v>
          </cell>
          <cell r="Q185">
            <v>201567</v>
          </cell>
          <cell r="T185">
            <v>1.5</v>
          </cell>
          <cell r="U185">
            <v>1.8</v>
          </cell>
          <cell r="V185">
            <v>1.7</v>
          </cell>
          <cell r="W185">
            <v>1.8</v>
          </cell>
          <cell r="X185">
            <v>0.8</v>
          </cell>
          <cell r="Y185">
            <v>1.6</v>
          </cell>
          <cell r="AA185">
            <v>1.1000000000000001</v>
          </cell>
          <cell r="AB185">
            <v>1.4</v>
          </cell>
          <cell r="AC185">
            <v>-3.6</v>
          </cell>
          <cell r="AD185">
            <v>1</v>
          </cell>
          <cell r="AE185">
            <v>1.6</v>
          </cell>
          <cell r="AF185">
            <v>1.2</v>
          </cell>
          <cell r="AG185">
            <v>87627</v>
          </cell>
          <cell r="AH185">
            <v>9761</v>
          </cell>
          <cell r="AI185">
            <v>97387</v>
          </cell>
          <cell r="AJ185">
            <v>32610</v>
          </cell>
          <cell r="AK185">
            <v>4947</v>
          </cell>
          <cell r="AL185">
            <v>37557</v>
          </cell>
          <cell r="AM185">
            <v>8730</v>
          </cell>
          <cell r="AN185">
            <v>46287</v>
          </cell>
          <cell r="AP185">
            <v>13528</v>
          </cell>
          <cell r="AQ185">
            <v>64537</v>
          </cell>
          <cell r="AR185">
            <v>16034</v>
          </cell>
          <cell r="AS185">
            <v>177958</v>
          </cell>
          <cell r="AT185">
            <v>22894</v>
          </cell>
          <cell r="AU185">
            <v>974</v>
          </cell>
          <cell r="AV185">
            <v>201827</v>
          </cell>
          <cell r="AW185">
            <v>1.8</v>
          </cell>
          <cell r="AX185">
            <v>2.2000000000000002</v>
          </cell>
          <cell r="AY185">
            <v>1.8</v>
          </cell>
          <cell r="AZ185">
            <v>-1.5</v>
          </cell>
          <cell r="BA185">
            <v>5.5</v>
          </cell>
          <cell r="BB185">
            <v>-0.6</v>
          </cell>
          <cell r="BC185">
            <v>1.9</v>
          </cell>
          <cell r="BD185">
            <v>-0.1</v>
          </cell>
          <cell r="BF185">
            <v>1.1000000000000001</v>
          </cell>
          <cell r="BG185">
            <v>0.2</v>
          </cell>
          <cell r="BH185">
            <v>-1.3</v>
          </cell>
          <cell r="BI185">
            <v>0.9</v>
          </cell>
          <cell r="BJ185">
            <v>0.3</v>
          </cell>
          <cell r="BK185">
            <v>1.1000000000000001</v>
          </cell>
          <cell r="BO185">
            <v>30392</v>
          </cell>
          <cell r="CC185">
            <v>1</v>
          </cell>
          <cell r="CD185">
            <v>0</v>
          </cell>
        </row>
        <row r="186">
          <cell r="B186">
            <v>89028</v>
          </cell>
          <cell r="C186">
            <v>9987</v>
          </cell>
          <cell r="D186">
            <v>99015</v>
          </cell>
          <cell r="E186">
            <v>33442</v>
          </cell>
          <cell r="F186">
            <v>5056</v>
          </cell>
          <cell r="G186">
            <v>38498</v>
          </cell>
          <cell r="H186">
            <v>8756</v>
          </cell>
          <cell r="I186">
            <v>47254</v>
          </cell>
          <cell r="K186">
            <v>13701</v>
          </cell>
          <cell r="L186">
            <v>65707</v>
          </cell>
          <cell r="M186">
            <v>16003</v>
          </cell>
          <cell r="N186">
            <v>180726</v>
          </cell>
          <cell r="O186">
            <v>23680</v>
          </cell>
          <cell r="Q186">
            <v>204508</v>
          </cell>
          <cell r="T186">
            <v>1.6</v>
          </cell>
          <cell r="U186">
            <v>1.3</v>
          </cell>
          <cell r="V186">
            <v>3</v>
          </cell>
          <cell r="W186">
            <v>1.5</v>
          </cell>
          <cell r="X186">
            <v>1.1000000000000001</v>
          </cell>
          <cell r="Y186">
            <v>1.5</v>
          </cell>
          <cell r="AA186">
            <v>1.4</v>
          </cell>
          <cell r="AB186">
            <v>1.4</v>
          </cell>
          <cell r="AC186">
            <v>2</v>
          </cell>
          <cell r="AD186">
            <v>1.6</v>
          </cell>
          <cell r="AE186">
            <v>2.2000000000000002</v>
          </cell>
          <cell r="AF186">
            <v>1.5</v>
          </cell>
          <cell r="AG186">
            <v>89285</v>
          </cell>
          <cell r="AH186">
            <v>10028</v>
          </cell>
          <cell r="AI186">
            <v>99313</v>
          </cell>
          <cell r="AJ186">
            <v>33342</v>
          </cell>
          <cell r="AK186">
            <v>5032</v>
          </cell>
          <cell r="AL186">
            <v>38374</v>
          </cell>
          <cell r="AM186">
            <v>8661</v>
          </cell>
          <cell r="AN186">
            <v>47035</v>
          </cell>
          <cell r="AP186">
            <v>13647</v>
          </cell>
          <cell r="AQ186">
            <v>65443</v>
          </cell>
          <cell r="AR186">
            <v>15306</v>
          </cell>
          <cell r="AS186">
            <v>180063</v>
          </cell>
          <cell r="AT186">
            <v>23796</v>
          </cell>
          <cell r="AU186">
            <v>-183</v>
          </cell>
          <cell r="AV186">
            <v>203675</v>
          </cell>
          <cell r="AW186">
            <v>1.9</v>
          </cell>
          <cell r="AX186">
            <v>2.7</v>
          </cell>
          <cell r="AY186">
            <v>2</v>
          </cell>
          <cell r="AZ186">
            <v>2.2000000000000002</v>
          </cell>
          <cell r="BA186">
            <v>1.7</v>
          </cell>
          <cell r="BB186">
            <v>2.2000000000000002</v>
          </cell>
          <cell r="BC186">
            <v>-0.8</v>
          </cell>
          <cell r="BD186">
            <v>1.6</v>
          </cell>
          <cell r="BF186">
            <v>0.9</v>
          </cell>
          <cell r="BG186">
            <v>1.4</v>
          </cell>
          <cell r="BH186">
            <v>-4.5</v>
          </cell>
          <cell r="BI186">
            <v>1.2</v>
          </cell>
          <cell r="BJ186">
            <v>3.9</v>
          </cell>
          <cell r="BK186">
            <v>0.9</v>
          </cell>
          <cell r="BO186">
            <v>32045</v>
          </cell>
          <cell r="CC186">
            <v>0</v>
          </cell>
          <cell r="CD186">
            <v>0</v>
          </cell>
        </row>
        <row r="187">
          <cell r="B187">
            <v>90514</v>
          </cell>
          <cell r="C187">
            <v>10193</v>
          </cell>
          <cell r="D187">
            <v>100706</v>
          </cell>
          <cell r="E187">
            <v>34207</v>
          </cell>
          <cell r="F187">
            <v>5184</v>
          </cell>
          <cell r="G187">
            <v>39391</v>
          </cell>
          <cell r="H187">
            <v>8908</v>
          </cell>
          <cell r="I187">
            <v>48298</v>
          </cell>
          <cell r="K187">
            <v>13945</v>
          </cell>
          <cell r="L187">
            <v>67023</v>
          </cell>
          <cell r="M187">
            <v>16909</v>
          </cell>
          <cell r="N187">
            <v>184561</v>
          </cell>
          <cell r="O187">
            <v>24216</v>
          </cell>
          <cell r="Q187">
            <v>208518</v>
          </cell>
          <cell r="T187">
            <v>1.7</v>
          </cell>
          <cell r="U187">
            <v>2.2999999999999998</v>
          </cell>
          <cell r="V187">
            <v>2.5</v>
          </cell>
          <cell r="W187">
            <v>2.2999999999999998</v>
          </cell>
          <cell r="X187">
            <v>1.7</v>
          </cell>
          <cell r="Y187">
            <v>2.2000000000000002</v>
          </cell>
          <cell r="AA187">
            <v>1.8</v>
          </cell>
          <cell r="AB187">
            <v>2</v>
          </cell>
          <cell r="AC187">
            <v>5.7</v>
          </cell>
          <cell r="AD187">
            <v>2.1</v>
          </cell>
          <cell r="AE187">
            <v>2.2999999999999998</v>
          </cell>
          <cell r="AF187">
            <v>2</v>
          </cell>
          <cell r="AG187">
            <v>90358</v>
          </cell>
          <cell r="AH187">
            <v>10166</v>
          </cell>
          <cell r="AI187">
            <v>100524</v>
          </cell>
          <cell r="AJ187">
            <v>34031</v>
          </cell>
          <cell r="AK187">
            <v>5229</v>
          </cell>
          <cell r="AL187">
            <v>39260</v>
          </cell>
          <cell r="AM187">
            <v>8952</v>
          </cell>
          <cell r="AN187">
            <v>48212</v>
          </cell>
          <cell r="AP187">
            <v>13971</v>
          </cell>
          <cell r="AQ187">
            <v>66958</v>
          </cell>
          <cell r="AR187">
            <v>17130</v>
          </cell>
          <cell r="AS187">
            <v>184612</v>
          </cell>
          <cell r="AT187">
            <v>24238</v>
          </cell>
          <cell r="AU187">
            <v>-332</v>
          </cell>
          <cell r="AV187">
            <v>208518</v>
          </cell>
          <cell r="AW187">
            <v>1.2</v>
          </cell>
          <cell r="AX187">
            <v>1.4</v>
          </cell>
          <cell r="AY187">
            <v>1.2</v>
          </cell>
          <cell r="AZ187">
            <v>2.1</v>
          </cell>
          <cell r="BA187">
            <v>3.9</v>
          </cell>
          <cell r="BB187">
            <v>2.2999999999999998</v>
          </cell>
          <cell r="BC187">
            <v>3.4</v>
          </cell>
          <cell r="BD187">
            <v>2.5</v>
          </cell>
          <cell r="BF187">
            <v>2.4</v>
          </cell>
          <cell r="BG187">
            <v>2.2999999999999998</v>
          </cell>
          <cell r="BH187">
            <v>11.9</v>
          </cell>
          <cell r="BI187">
            <v>2.5</v>
          </cell>
          <cell r="BJ187">
            <v>1.9</v>
          </cell>
          <cell r="BK187">
            <v>2.4</v>
          </cell>
          <cell r="BO187">
            <v>34985</v>
          </cell>
          <cell r="CC187">
            <v>-1</v>
          </cell>
          <cell r="CD187">
            <v>0</v>
          </cell>
        </row>
        <row r="188">
          <cell r="B188">
            <v>92045</v>
          </cell>
          <cell r="C188">
            <v>10390</v>
          </cell>
          <cell r="D188">
            <v>102434</v>
          </cell>
          <cell r="E188">
            <v>34783</v>
          </cell>
          <cell r="F188">
            <v>5235</v>
          </cell>
          <cell r="G188">
            <v>40018</v>
          </cell>
          <cell r="H188">
            <v>9085</v>
          </cell>
          <cell r="I188">
            <v>49104</v>
          </cell>
          <cell r="K188">
            <v>14221</v>
          </cell>
          <cell r="L188">
            <v>68141</v>
          </cell>
          <cell r="M188">
            <v>18173</v>
          </cell>
          <cell r="N188">
            <v>188747</v>
          </cell>
          <cell r="O188">
            <v>24584</v>
          </cell>
          <cell r="Q188">
            <v>213155</v>
          </cell>
          <cell r="T188">
            <v>1.7</v>
          </cell>
          <cell r="U188">
            <v>1.7</v>
          </cell>
          <cell r="V188">
            <v>1</v>
          </cell>
          <cell r="W188">
            <v>1.6</v>
          </cell>
          <cell r="X188">
            <v>2</v>
          </cell>
          <cell r="Y188">
            <v>1.7</v>
          </cell>
          <cell r="AA188">
            <v>2</v>
          </cell>
          <cell r="AB188">
            <v>1.7</v>
          </cell>
          <cell r="AC188">
            <v>7.5</v>
          </cell>
          <cell r="AD188">
            <v>2.2999999999999998</v>
          </cell>
          <cell r="AE188">
            <v>1.5</v>
          </cell>
          <cell r="AF188">
            <v>2.2000000000000002</v>
          </cell>
          <cell r="AG188">
            <v>91948</v>
          </cell>
          <cell r="AH188">
            <v>10387</v>
          </cell>
          <cell r="AI188">
            <v>102335</v>
          </cell>
          <cell r="AJ188">
            <v>35100</v>
          </cell>
          <cell r="AK188">
            <v>5287</v>
          </cell>
          <cell r="AL188">
            <v>40388</v>
          </cell>
          <cell r="AM188">
            <v>9078</v>
          </cell>
          <cell r="AN188">
            <v>49465</v>
          </cell>
          <cell r="AP188">
            <v>14228</v>
          </cell>
          <cell r="AQ188">
            <v>68507</v>
          </cell>
          <cell r="AR188">
            <v>18479</v>
          </cell>
          <cell r="AS188">
            <v>189321</v>
          </cell>
          <cell r="AT188">
            <v>24740</v>
          </cell>
          <cell r="AU188">
            <v>-541</v>
          </cell>
          <cell r="AV188">
            <v>213520</v>
          </cell>
          <cell r="AW188">
            <v>1.8</v>
          </cell>
          <cell r="AX188">
            <v>2.2000000000000002</v>
          </cell>
          <cell r="AY188">
            <v>1.8</v>
          </cell>
          <cell r="AZ188">
            <v>3.1</v>
          </cell>
          <cell r="BA188">
            <v>1.1000000000000001</v>
          </cell>
          <cell r="BB188">
            <v>2.9</v>
          </cell>
          <cell r="BC188">
            <v>1.4</v>
          </cell>
          <cell r="BD188">
            <v>2.6</v>
          </cell>
          <cell r="BF188">
            <v>1.8</v>
          </cell>
          <cell r="BG188">
            <v>2.2999999999999998</v>
          </cell>
          <cell r="BH188">
            <v>7.9</v>
          </cell>
          <cell r="BI188">
            <v>2.6</v>
          </cell>
          <cell r="BJ188">
            <v>2.1</v>
          </cell>
          <cell r="BK188">
            <v>2.4</v>
          </cell>
          <cell r="BO188">
            <v>37910</v>
          </cell>
          <cell r="CC188">
            <v>0</v>
          </cell>
          <cell r="CD188">
            <v>1</v>
          </cell>
        </row>
        <row r="189">
          <cell r="B189">
            <v>93703</v>
          </cell>
          <cell r="C189">
            <v>10583</v>
          </cell>
          <cell r="D189">
            <v>104286</v>
          </cell>
          <cell r="E189">
            <v>34585</v>
          </cell>
          <cell r="F189">
            <v>5295</v>
          </cell>
          <cell r="G189">
            <v>39880</v>
          </cell>
          <cell r="H189">
            <v>9259</v>
          </cell>
          <cell r="I189">
            <v>49139</v>
          </cell>
          <cell r="K189">
            <v>14481</v>
          </cell>
          <cell r="L189">
            <v>68497</v>
          </cell>
          <cell r="M189">
            <v>19209</v>
          </cell>
          <cell r="N189">
            <v>192375</v>
          </cell>
          <cell r="O189">
            <v>24872</v>
          </cell>
          <cell r="Q189">
            <v>217328</v>
          </cell>
          <cell r="T189">
            <v>1.8</v>
          </cell>
          <cell r="U189">
            <v>-0.6</v>
          </cell>
          <cell r="V189">
            <v>1.1000000000000001</v>
          </cell>
          <cell r="W189">
            <v>-0.3</v>
          </cell>
          <cell r="X189">
            <v>1.9</v>
          </cell>
          <cell r="Y189">
            <v>0.1</v>
          </cell>
          <cell r="AA189">
            <v>1.8</v>
          </cell>
          <cell r="AB189">
            <v>0.5</v>
          </cell>
          <cell r="AC189">
            <v>5.7</v>
          </cell>
          <cell r="AD189">
            <v>1.9</v>
          </cell>
          <cell r="AE189">
            <v>1.2</v>
          </cell>
          <cell r="AF189">
            <v>2</v>
          </cell>
          <cell r="AG189">
            <v>93915</v>
          </cell>
          <cell r="AH189">
            <v>10603</v>
          </cell>
          <cell r="AI189">
            <v>104518</v>
          </cell>
          <cell r="AJ189">
            <v>35066</v>
          </cell>
          <cell r="AK189">
            <v>5141</v>
          </cell>
          <cell r="AL189">
            <v>40207</v>
          </cell>
          <cell r="AM189">
            <v>9300</v>
          </cell>
          <cell r="AN189">
            <v>49508</v>
          </cell>
          <cell r="AP189">
            <v>14478</v>
          </cell>
          <cell r="AQ189">
            <v>68861</v>
          </cell>
          <cell r="AR189">
            <v>18936</v>
          </cell>
          <cell r="AS189">
            <v>192315</v>
          </cell>
          <cell r="AT189">
            <v>24556</v>
          </cell>
          <cell r="AU189">
            <v>698</v>
          </cell>
          <cell r="AV189">
            <v>217569</v>
          </cell>
          <cell r="AW189">
            <v>2.1</v>
          </cell>
          <cell r="AX189">
            <v>2.1</v>
          </cell>
          <cell r="AY189">
            <v>2.1</v>
          </cell>
          <cell r="AZ189">
            <v>-0.1</v>
          </cell>
          <cell r="BA189">
            <v>-2.8</v>
          </cell>
          <cell r="BB189">
            <v>-0.4</v>
          </cell>
          <cell r="BC189">
            <v>2.5</v>
          </cell>
          <cell r="BD189">
            <v>0.1</v>
          </cell>
          <cell r="BF189">
            <v>1.8</v>
          </cell>
          <cell r="BG189">
            <v>0.5</v>
          </cell>
          <cell r="BH189">
            <v>2.5</v>
          </cell>
          <cell r="BI189">
            <v>1.6</v>
          </cell>
          <cell r="BJ189">
            <v>-0.7</v>
          </cell>
          <cell r="BK189">
            <v>1.9</v>
          </cell>
          <cell r="BO189">
            <v>32591</v>
          </cell>
          <cell r="CC189">
            <v>1</v>
          </cell>
          <cell r="CD189">
            <v>0</v>
          </cell>
        </row>
        <row r="190">
          <cell r="B190">
            <v>95487</v>
          </cell>
          <cell r="C190">
            <v>10783</v>
          </cell>
          <cell r="D190">
            <v>106270</v>
          </cell>
          <cell r="E190">
            <v>35426</v>
          </cell>
          <cell r="F190">
            <v>5381</v>
          </cell>
          <cell r="G190">
            <v>40807</v>
          </cell>
          <cell r="H190">
            <v>9451</v>
          </cell>
          <cell r="I190">
            <v>50258</v>
          </cell>
          <cell r="K190">
            <v>14718</v>
          </cell>
          <cell r="L190">
            <v>69936</v>
          </cell>
          <cell r="M190">
            <v>19829</v>
          </cell>
          <cell r="N190">
            <v>195628</v>
          </cell>
          <cell r="O190">
            <v>25157</v>
          </cell>
          <cell r="Q190">
            <v>220742</v>
          </cell>
          <cell r="T190">
            <v>1.9</v>
          </cell>
          <cell r="U190">
            <v>2.4</v>
          </cell>
          <cell r="V190">
            <v>1.6</v>
          </cell>
          <cell r="W190">
            <v>2.2999999999999998</v>
          </cell>
          <cell r="X190">
            <v>2.1</v>
          </cell>
          <cell r="Y190">
            <v>2.2999999999999998</v>
          </cell>
          <cell r="AA190">
            <v>1.6</v>
          </cell>
          <cell r="AB190">
            <v>2.1</v>
          </cell>
          <cell r="AC190">
            <v>3.2</v>
          </cell>
          <cell r="AD190">
            <v>1.7</v>
          </cell>
          <cell r="AE190">
            <v>1.1000000000000001</v>
          </cell>
          <cell r="AF190">
            <v>1.6</v>
          </cell>
          <cell r="AG190">
            <v>95358</v>
          </cell>
          <cell r="AH190">
            <v>10774</v>
          </cell>
          <cell r="AI190">
            <v>106133</v>
          </cell>
          <cell r="AJ190">
            <v>34800</v>
          </cell>
          <cell r="AK190">
            <v>5482</v>
          </cell>
          <cell r="AL190">
            <v>40282</v>
          </cell>
          <cell r="AM190">
            <v>9392</v>
          </cell>
          <cell r="AN190">
            <v>49674</v>
          </cell>
          <cell r="AP190">
            <v>14738</v>
          </cell>
          <cell r="AQ190">
            <v>69369</v>
          </cell>
          <cell r="AR190">
            <v>20101</v>
          </cell>
          <cell r="AS190">
            <v>195603</v>
          </cell>
          <cell r="AT190">
            <v>25303</v>
          </cell>
          <cell r="AU190">
            <v>-278</v>
          </cell>
          <cell r="AV190">
            <v>220628</v>
          </cell>
          <cell r="AW190">
            <v>1.5</v>
          </cell>
          <cell r="AX190">
            <v>1.6</v>
          </cell>
          <cell r="AY190">
            <v>1.5</v>
          </cell>
          <cell r="AZ190">
            <v>-0.8</v>
          </cell>
          <cell r="BA190">
            <v>6.6</v>
          </cell>
          <cell r="BB190">
            <v>0.2</v>
          </cell>
          <cell r="BC190">
            <v>1</v>
          </cell>
          <cell r="BD190">
            <v>0.3</v>
          </cell>
          <cell r="BF190">
            <v>1.8</v>
          </cell>
          <cell r="BG190">
            <v>0.7</v>
          </cell>
          <cell r="BH190">
            <v>6.2</v>
          </cell>
          <cell r="BI190">
            <v>1.7</v>
          </cell>
          <cell r="BJ190">
            <v>3</v>
          </cell>
          <cell r="BK190">
            <v>1.4</v>
          </cell>
          <cell r="BO190">
            <v>33377</v>
          </cell>
          <cell r="CC190">
            <v>1</v>
          </cell>
          <cell r="CD190">
            <v>0</v>
          </cell>
        </row>
        <row r="191">
          <cell r="B191">
            <v>97353</v>
          </cell>
          <cell r="C191">
            <v>10988</v>
          </cell>
          <cell r="D191">
            <v>108341</v>
          </cell>
          <cell r="E191">
            <v>35784</v>
          </cell>
          <cell r="F191">
            <v>5449</v>
          </cell>
          <cell r="G191">
            <v>41233</v>
          </cell>
          <cell r="H191">
            <v>9691</v>
          </cell>
          <cell r="I191">
            <v>50924</v>
          </cell>
          <cell r="K191">
            <v>14979</v>
          </cell>
          <cell r="L191">
            <v>70954</v>
          </cell>
          <cell r="M191">
            <v>20350</v>
          </cell>
          <cell r="N191">
            <v>199491</v>
          </cell>
          <cell r="O191">
            <v>25288</v>
          </cell>
          <cell r="Q191">
            <v>224096</v>
          </cell>
          <cell r="T191">
            <v>1.9</v>
          </cell>
          <cell r="U191">
            <v>1</v>
          </cell>
          <cell r="V191">
            <v>1.3</v>
          </cell>
          <cell r="W191">
            <v>1</v>
          </cell>
          <cell r="X191">
            <v>2.5</v>
          </cell>
          <cell r="Y191">
            <v>1.3</v>
          </cell>
          <cell r="AA191">
            <v>1.8</v>
          </cell>
          <cell r="AB191">
            <v>1.5</v>
          </cell>
          <cell r="AC191">
            <v>2.6</v>
          </cell>
          <cell r="AD191">
            <v>2</v>
          </cell>
          <cell r="AE191">
            <v>0.5</v>
          </cell>
          <cell r="AF191">
            <v>1.5</v>
          </cell>
          <cell r="AG191">
            <v>97261</v>
          </cell>
          <cell r="AH191">
            <v>10972</v>
          </cell>
          <cell r="AI191">
            <v>108232</v>
          </cell>
          <cell r="AJ191">
            <v>35433</v>
          </cell>
          <cell r="AK191">
            <v>5437</v>
          </cell>
          <cell r="AL191">
            <v>40869</v>
          </cell>
          <cell r="AM191">
            <v>9674</v>
          </cell>
          <cell r="AN191">
            <v>50543</v>
          </cell>
          <cell r="AP191">
            <v>14948</v>
          </cell>
          <cell r="AQ191">
            <v>70550</v>
          </cell>
          <cell r="AR191">
            <v>20126</v>
          </cell>
          <cell r="AS191">
            <v>198908</v>
          </cell>
          <cell r="AT191">
            <v>25431</v>
          </cell>
          <cell r="AU191">
            <v>-400</v>
          </cell>
          <cell r="AV191">
            <v>223939</v>
          </cell>
          <cell r="AW191">
            <v>2</v>
          </cell>
          <cell r="AX191">
            <v>1.8</v>
          </cell>
          <cell r="AY191">
            <v>2</v>
          </cell>
          <cell r="AZ191">
            <v>1.8</v>
          </cell>
          <cell r="BA191">
            <v>-0.8</v>
          </cell>
          <cell r="BB191">
            <v>1.5</v>
          </cell>
          <cell r="BC191">
            <v>3</v>
          </cell>
          <cell r="BD191">
            <v>1.8</v>
          </cell>
          <cell r="BF191">
            <v>1.4</v>
          </cell>
          <cell r="BG191">
            <v>1.7</v>
          </cell>
          <cell r="BH191">
            <v>0.1</v>
          </cell>
          <cell r="BI191">
            <v>1.7</v>
          </cell>
          <cell r="BJ191">
            <v>0.5</v>
          </cell>
          <cell r="BK191">
            <v>1.5</v>
          </cell>
          <cell r="BO191">
            <v>36441</v>
          </cell>
          <cell r="CC191">
            <v>-3</v>
          </cell>
          <cell r="CD191">
            <v>0</v>
          </cell>
        </row>
        <row r="192">
          <cell r="B192">
            <v>99171</v>
          </cell>
          <cell r="C192">
            <v>11199</v>
          </cell>
          <cell r="D192">
            <v>110370</v>
          </cell>
          <cell r="E192">
            <v>36492</v>
          </cell>
          <cell r="F192">
            <v>5432</v>
          </cell>
          <cell r="G192">
            <v>41924</v>
          </cell>
          <cell r="H192">
            <v>9924</v>
          </cell>
          <cell r="I192">
            <v>51848</v>
          </cell>
          <cell r="K192">
            <v>15289</v>
          </cell>
          <cell r="L192">
            <v>72278</v>
          </cell>
          <cell r="M192">
            <v>20782</v>
          </cell>
          <cell r="N192">
            <v>203495</v>
          </cell>
          <cell r="O192">
            <v>25182</v>
          </cell>
          <cell r="Q192">
            <v>227860</v>
          </cell>
          <cell r="T192">
            <v>1.9</v>
          </cell>
          <cell r="U192">
            <v>2</v>
          </cell>
          <cell r="V192">
            <v>-0.3</v>
          </cell>
          <cell r="W192">
            <v>1.7</v>
          </cell>
          <cell r="X192">
            <v>2.4</v>
          </cell>
          <cell r="Y192">
            <v>1.8</v>
          </cell>
          <cell r="AA192">
            <v>2.1</v>
          </cell>
          <cell r="AB192">
            <v>1.9</v>
          </cell>
          <cell r="AC192">
            <v>2.1</v>
          </cell>
          <cell r="AD192">
            <v>2</v>
          </cell>
          <cell r="AE192">
            <v>-0.4</v>
          </cell>
          <cell r="AF192">
            <v>1.7</v>
          </cell>
          <cell r="AG192">
            <v>99334</v>
          </cell>
          <cell r="AH192">
            <v>11222</v>
          </cell>
          <cell r="AI192">
            <v>110556</v>
          </cell>
          <cell r="AJ192">
            <v>36610</v>
          </cell>
          <cell r="AK192">
            <v>5460</v>
          </cell>
          <cell r="AL192">
            <v>42069</v>
          </cell>
          <cell r="AM192">
            <v>10014</v>
          </cell>
          <cell r="AN192">
            <v>52083</v>
          </cell>
          <cell r="AP192">
            <v>15281</v>
          </cell>
          <cell r="AQ192">
            <v>72505</v>
          </cell>
          <cell r="AR192">
            <v>20847</v>
          </cell>
          <cell r="AS192">
            <v>203908</v>
          </cell>
          <cell r="AT192">
            <v>25145</v>
          </cell>
          <cell r="AU192">
            <v>-1112</v>
          </cell>
          <cell r="AV192">
            <v>227941</v>
          </cell>
          <cell r="AW192">
            <v>2.1</v>
          </cell>
          <cell r="AX192">
            <v>2.2999999999999998</v>
          </cell>
          <cell r="AY192">
            <v>2.1</v>
          </cell>
          <cell r="AZ192">
            <v>3.3</v>
          </cell>
          <cell r="BA192">
            <v>0.4</v>
          </cell>
          <cell r="BB192">
            <v>2.9</v>
          </cell>
          <cell r="BC192">
            <v>3.5</v>
          </cell>
          <cell r="BD192">
            <v>3</v>
          </cell>
          <cell r="BF192">
            <v>2.2000000000000002</v>
          </cell>
          <cell r="BG192">
            <v>2.8</v>
          </cell>
          <cell r="BH192">
            <v>3.6</v>
          </cell>
          <cell r="BI192">
            <v>2.5</v>
          </cell>
          <cell r="BJ192">
            <v>-1.1000000000000001</v>
          </cell>
          <cell r="BK192">
            <v>1.8</v>
          </cell>
          <cell r="BO192">
            <v>39807</v>
          </cell>
          <cell r="CC192">
            <v>1</v>
          </cell>
          <cell r="CD192">
            <v>0</v>
          </cell>
        </row>
        <row r="193">
          <cell r="B193">
            <v>100924</v>
          </cell>
          <cell r="C193">
            <v>11426</v>
          </cell>
          <cell r="D193">
            <v>112350</v>
          </cell>
          <cell r="E193">
            <v>36862</v>
          </cell>
          <cell r="F193">
            <v>5352</v>
          </cell>
          <cell r="G193">
            <v>42213</v>
          </cell>
          <cell r="H193">
            <v>10134</v>
          </cell>
          <cell r="I193">
            <v>52347</v>
          </cell>
          <cell r="K193">
            <v>15620</v>
          </cell>
          <cell r="L193">
            <v>73195</v>
          </cell>
          <cell r="M193">
            <v>21098</v>
          </cell>
          <cell r="N193">
            <v>207403</v>
          </cell>
          <cell r="O193">
            <v>25088</v>
          </cell>
          <cell r="Q193">
            <v>232323</v>
          </cell>
          <cell r="T193">
            <v>1.8</v>
          </cell>
          <cell r="U193">
            <v>1</v>
          </cell>
          <cell r="V193">
            <v>-1.5</v>
          </cell>
          <cell r="W193">
            <v>0.7</v>
          </cell>
          <cell r="X193">
            <v>2.1</v>
          </cell>
          <cell r="Y193">
            <v>1</v>
          </cell>
          <cell r="AA193">
            <v>2.2000000000000002</v>
          </cell>
          <cell r="AB193">
            <v>1.3</v>
          </cell>
          <cell r="AC193">
            <v>1.5</v>
          </cell>
          <cell r="AD193">
            <v>1.9</v>
          </cell>
          <cell r="AE193">
            <v>-0.4</v>
          </cell>
          <cell r="AF193">
            <v>2</v>
          </cell>
          <cell r="AG193">
            <v>101022</v>
          </cell>
          <cell r="AH193">
            <v>11431</v>
          </cell>
          <cell r="AI193">
            <v>112453</v>
          </cell>
          <cell r="AJ193">
            <v>38439</v>
          </cell>
          <cell r="AK193">
            <v>5316</v>
          </cell>
          <cell r="AL193">
            <v>43755</v>
          </cell>
          <cell r="AM193">
            <v>10089</v>
          </cell>
          <cell r="AN193">
            <v>53844</v>
          </cell>
          <cell r="AP193">
            <v>15633</v>
          </cell>
          <cell r="AQ193">
            <v>74703</v>
          </cell>
          <cell r="AR193">
            <v>21119</v>
          </cell>
          <cell r="AS193">
            <v>208274</v>
          </cell>
          <cell r="AT193">
            <v>25042</v>
          </cell>
          <cell r="AU193">
            <v>-1047</v>
          </cell>
          <cell r="AV193">
            <v>232268</v>
          </cell>
          <cell r="AW193">
            <v>1.7</v>
          </cell>
          <cell r="AX193">
            <v>1.9</v>
          </cell>
          <cell r="AY193">
            <v>1.7</v>
          </cell>
          <cell r="AZ193">
            <v>5</v>
          </cell>
          <cell r="BA193">
            <v>-2.6</v>
          </cell>
          <cell r="BB193">
            <v>4</v>
          </cell>
          <cell r="BC193">
            <v>0.8</v>
          </cell>
          <cell r="BD193">
            <v>3.4</v>
          </cell>
          <cell r="BF193">
            <v>2.2999999999999998</v>
          </cell>
          <cell r="BG193">
            <v>3</v>
          </cell>
          <cell r="BH193">
            <v>1.3</v>
          </cell>
          <cell r="BI193">
            <v>2.1</v>
          </cell>
          <cell r="BJ193">
            <v>-0.4</v>
          </cell>
          <cell r="BK193">
            <v>1.9</v>
          </cell>
          <cell r="BO193">
            <v>35582</v>
          </cell>
          <cell r="CC193">
            <v>2</v>
          </cell>
          <cell r="CD193">
            <v>0</v>
          </cell>
        </row>
        <row r="194">
          <cell r="B194">
            <v>102578</v>
          </cell>
          <cell r="C194">
            <v>11674</v>
          </cell>
          <cell r="D194">
            <v>114252</v>
          </cell>
          <cell r="E194">
            <v>40002</v>
          </cell>
          <cell r="F194">
            <v>5291</v>
          </cell>
          <cell r="G194">
            <v>45293</v>
          </cell>
          <cell r="H194">
            <v>10340</v>
          </cell>
          <cell r="I194">
            <v>55634</v>
          </cell>
          <cell r="K194">
            <v>15935</v>
          </cell>
          <cell r="L194">
            <v>76884</v>
          </cell>
          <cell r="M194">
            <v>21275</v>
          </cell>
          <cell r="N194">
            <v>211564</v>
          </cell>
          <cell r="O194">
            <v>25450</v>
          </cell>
          <cell r="Q194">
            <v>237541</v>
          </cell>
          <cell r="T194">
            <v>1.7</v>
          </cell>
          <cell r="U194">
            <v>8.5</v>
          </cell>
          <cell r="V194">
            <v>-1.1000000000000001</v>
          </cell>
          <cell r="W194">
            <v>7.3</v>
          </cell>
          <cell r="X194">
            <v>2</v>
          </cell>
          <cell r="Y194">
            <v>6.3</v>
          </cell>
          <cell r="AA194">
            <v>2</v>
          </cell>
          <cell r="AB194">
            <v>5</v>
          </cell>
          <cell r="AC194">
            <v>0.8</v>
          </cell>
          <cell r="AD194">
            <v>2</v>
          </cell>
          <cell r="AE194">
            <v>1.4</v>
          </cell>
          <cell r="AF194">
            <v>2.2000000000000002</v>
          </cell>
          <cell r="AG194">
            <v>102274</v>
          </cell>
          <cell r="AH194">
            <v>11628</v>
          </cell>
          <cell r="AI194">
            <v>113902</v>
          </cell>
          <cell r="AJ194">
            <v>37764</v>
          </cell>
          <cell r="AK194">
            <v>5299</v>
          </cell>
          <cell r="AL194">
            <v>43063</v>
          </cell>
          <cell r="AM194">
            <v>10317</v>
          </cell>
          <cell r="AN194">
            <v>53380</v>
          </cell>
          <cell r="AP194">
            <v>15972</v>
          </cell>
          <cell r="AQ194">
            <v>74665</v>
          </cell>
          <cell r="AR194">
            <v>21248</v>
          </cell>
          <cell r="AS194">
            <v>209816</v>
          </cell>
          <cell r="AT194">
            <v>25222</v>
          </cell>
          <cell r="AU194">
            <v>2061</v>
          </cell>
          <cell r="AV194">
            <v>237099</v>
          </cell>
          <cell r="AW194">
            <v>1.2</v>
          </cell>
          <cell r="AX194">
            <v>1.7</v>
          </cell>
          <cell r="AY194">
            <v>1.3</v>
          </cell>
          <cell r="AZ194">
            <v>-1.8</v>
          </cell>
          <cell r="BA194">
            <v>-0.3</v>
          </cell>
          <cell r="BB194">
            <v>-1.6</v>
          </cell>
          <cell r="BC194">
            <v>2.2999999999999998</v>
          </cell>
          <cell r="BD194">
            <v>-0.9</v>
          </cell>
          <cell r="BF194">
            <v>2.2000000000000002</v>
          </cell>
          <cell r="BG194">
            <v>-0.1</v>
          </cell>
          <cell r="BH194">
            <v>0.6</v>
          </cell>
          <cell r="BI194">
            <v>0.7</v>
          </cell>
          <cell r="BJ194">
            <v>0.7</v>
          </cell>
          <cell r="BK194">
            <v>2.1</v>
          </cell>
          <cell r="BO194">
            <v>36253</v>
          </cell>
          <cell r="CC194">
            <v>2</v>
          </cell>
          <cell r="CD194">
            <v>0</v>
          </cell>
        </row>
        <row r="195">
          <cell r="B195">
            <v>104299</v>
          </cell>
          <cell r="C195">
            <v>11947</v>
          </cell>
          <cell r="D195">
            <v>116247</v>
          </cell>
          <cell r="E195">
            <v>41243</v>
          </cell>
          <cell r="F195">
            <v>5316</v>
          </cell>
          <cell r="G195">
            <v>46559</v>
          </cell>
          <cell r="H195">
            <v>10584</v>
          </cell>
          <cell r="I195">
            <v>57143</v>
          </cell>
          <cell r="K195">
            <v>16230</v>
          </cell>
          <cell r="L195">
            <v>78778</v>
          </cell>
          <cell r="M195">
            <v>21201</v>
          </cell>
          <cell r="N195">
            <v>216172</v>
          </cell>
          <cell r="O195">
            <v>26174</v>
          </cell>
          <cell r="Q195">
            <v>242867</v>
          </cell>
          <cell r="T195">
            <v>1.7</v>
          </cell>
          <cell r="U195">
            <v>3.1</v>
          </cell>
          <cell r="V195">
            <v>0.5</v>
          </cell>
          <cell r="W195">
            <v>2.8</v>
          </cell>
          <cell r="X195">
            <v>2.4</v>
          </cell>
          <cell r="Y195">
            <v>2.7</v>
          </cell>
          <cell r="AA195">
            <v>1.9</v>
          </cell>
          <cell r="AB195">
            <v>2.5</v>
          </cell>
          <cell r="AC195">
            <v>-0.3</v>
          </cell>
          <cell r="AD195">
            <v>2.2000000000000002</v>
          </cell>
          <cell r="AE195">
            <v>2.8</v>
          </cell>
          <cell r="AF195">
            <v>2.2000000000000002</v>
          </cell>
          <cell r="AG195">
            <v>104558</v>
          </cell>
          <cell r="AH195">
            <v>11988</v>
          </cell>
          <cell r="AI195">
            <v>116547</v>
          </cell>
          <cell r="AJ195">
            <v>41647</v>
          </cell>
          <cell r="AK195">
            <v>5281</v>
          </cell>
          <cell r="AL195">
            <v>46928</v>
          </cell>
          <cell r="AM195">
            <v>10611</v>
          </cell>
          <cell r="AN195">
            <v>57539</v>
          </cell>
          <cell r="AP195">
            <v>16189</v>
          </cell>
          <cell r="AQ195">
            <v>79134</v>
          </cell>
          <cell r="AR195">
            <v>21283</v>
          </cell>
          <cell r="AS195">
            <v>216963</v>
          </cell>
          <cell r="AT195">
            <v>26253</v>
          </cell>
          <cell r="AU195">
            <v>-52</v>
          </cell>
          <cell r="AV195">
            <v>243165</v>
          </cell>
          <cell r="AW195">
            <v>2.2000000000000002</v>
          </cell>
          <cell r="AX195">
            <v>3.1</v>
          </cell>
          <cell r="AY195">
            <v>2.2999999999999998</v>
          </cell>
          <cell r="AZ195">
            <v>10.3</v>
          </cell>
          <cell r="BA195">
            <v>-0.3</v>
          </cell>
          <cell r="BB195">
            <v>9</v>
          </cell>
          <cell r="BC195">
            <v>2.8</v>
          </cell>
          <cell r="BD195">
            <v>7.8</v>
          </cell>
          <cell r="BF195">
            <v>1.4</v>
          </cell>
          <cell r="BG195">
            <v>6</v>
          </cell>
          <cell r="BH195">
            <v>0.2</v>
          </cell>
          <cell r="BI195">
            <v>3.4</v>
          </cell>
          <cell r="BJ195">
            <v>4.0999999999999996</v>
          </cell>
          <cell r="BK195">
            <v>2.6</v>
          </cell>
          <cell r="BO195">
            <v>42797</v>
          </cell>
          <cell r="CC195">
            <v>-6</v>
          </cell>
          <cell r="CD195">
            <v>0</v>
          </cell>
        </row>
        <row r="196">
          <cell r="B196">
            <v>106094</v>
          </cell>
          <cell r="C196">
            <v>12226</v>
          </cell>
          <cell r="D196">
            <v>118320</v>
          </cell>
          <cell r="E196">
            <v>42700</v>
          </cell>
          <cell r="F196">
            <v>5301</v>
          </cell>
          <cell r="G196">
            <v>48001</v>
          </cell>
          <cell r="H196">
            <v>10905</v>
          </cell>
          <cell r="I196">
            <v>58906</v>
          </cell>
          <cell r="K196">
            <v>16534</v>
          </cell>
          <cell r="L196">
            <v>80933</v>
          </cell>
          <cell r="M196">
            <v>20981</v>
          </cell>
          <cell r="N196">
            <v>220399</v>
          </cell>
          <cell r="O196">
            <v>26797</v>
          </cell>
          <cell r="Q196">
            <v>247233</v>
          </cell>
          <cell r="T196">
            <v>1.8</v>
          </cell>
          <cell r="U196">
            <v>3.5</v>
          </cell>
          <cell r="V196">
            <v>-0.3</v>
          </cell>
          <cell r="W196">
            <v>3.1</v>
          </cell>
          <cell r="X196">
            <v>3</v>
          </cell>
          <cell r="Y196">
            <v>3.1</v>
          </cell>
          <cell r="AA196">
            <v>1.9</v>
          </cell>
          <cell r="AB196">
            <v>2.7</v>
          </cell>
          <cell r="AC196">
            <v>-1</v>
          </cell>
          <cell r="AD196">
            <v>2</v>
          </cell>
          <cell r="AE196">
            <v>2.4</v>
          </cell>
          <cell r="AF196">
            <v>1.8</v>
          </cell>
          <cell r="AG196">
            <v>105943</v>
          </cell>
          <cell r="AH196">
            <v>12211</v>
          </cell>
          <cell r="AI196">
            <v>118155</v>
          </cell>
          <cell r="AJ196">
            <v>43657</v>
          </cell>
          <cell r="AK196">
            <v>5265</v>
          </cell>
          <cell r="AL196">
            <v>48922</v>
          </cell>
          <cell r="AM196">
            <v>10886</v>
          </cell>
          <cell r="AN196">
            <v>59808</v>
          </cell>
          <cell r="AP196">
            <v>16554</v>
          </cell>
          <cell r="AQ196">
            <v>81856</v>
          </cell>
          <cell r="AR196">
            <v>20959</v>
          </cell>
          <cell r="AS196">
            <v>220969</v>
          </cell>
          <cell r="AT196">
            <v>27015</v>
          </cell>
          <cell r="AU196">
            <v>82</v>
          </cell>
          <cell r="AV196">
            <v>248067</v>
          </cell>
          <cell r="AW196">
            <v>1.3</v>
          </cell>
          <cell r="AX196">
            <v>1.9</v>
          </cell>
          <cell r="AY196">
            <v>1.4</v>
          </cell>
          <cell r="AZ196">
            <v>4.8</v>
          </cell>
          <cell r="BA196">
            <v>-0.3</v>
          </cell>
          <cell r="BB196">
            <v>4.2</v>
          </cell>
          <cell r="BC196">
            <v>2.6</v>
          </cell>
          <cell r="BD196">
            <v>3.9</v>
          </cell>
          <cell r="BF196">
            <v>2.2999999999999998</v>
          </cell>
          <cell r="BG196">
            <v>3.4</v>
          </cell>
          <cell r="BH196">
            <v>-1.5</v>
          </cell>
          <cell r="BI196">
            <v>1.8</v>
          </cell>
          <cell r="BJ196">
            <v>2.9</v>
          </cell>
          <cell r="BK196">
            <v>2</v>
          </cell>
          <cell r="BO196">
            <v>47521</v>
          </cell>
          <cell r="CC196">
            <v>2</v>
          </cell>
          <cell r="CD196">
            <v>0</v>
          </cell>
        </row>
        <row r="197">
          <cell r="B197">
            <v>107764</v>
          </cell>
          <cell r="C197">
            <v>12473</v>
          </cell>
          <cell r="D197">
            <v>120236</v>
          </cell>
          <cell r="E197">
            <v>43823</v>
          </cell>
          <cell r="F197">
            <v>5164</v>
          </cell>
          <cell r="G197">
            <v>48987</v>
          </cell>
          <cell r="H197">
            <v>11193</v>
          </cell>
          <cell r="I197">
            <v>60180</v>
          </cell>
          <cell r="K197">
            <v>16907</v>
          </cell>
          <cell r="L197">
            <v>82667</v>
          </cell>
          <cell r="M197">
            <v>20825</v>
          </cell>
          <cell r="N197">
            <v>223952</v>
          </cell>
          <cell r="O197">
            <v>27062</v>
          </cell>
          <cell r="Q197">
            <v>250960</v>
          </cell>
          <cell r="T197">
            <v>1.6</v>
          </cell>
          <cell r="U197">
            <v>2.6</v>
          </cell>
          <cell r="V197">
            <v>-2.6</v>
          </cell>
          <cell r="W197">
            <v>2.1</v>
          </cell>
          <cell r="X197">
            <v>2.6</v>
          </cell>
          <cell r="Y197">
            <v>2.2000000000000002</v>
          </cell>
          <cell r="AA197">
            <v>2.2999999999999998</v>
          </cell>
          <cell r="AB197">
            <v>2.1</v>
          </cell>
          <cell r="AC197">
            <v>-0.7</v>
          </cell>
          <cell r="AD197">
            <v>1.6</v>
          </cell>
          <cell r="AE197">
            <v>1</v>
          </cell>
          <cell r="AF197">
            <v>1.5</v>
          </cell>
          <cell r="AG197">
            <v>108001</v>
          </cell>
          <cell r="AH197">
            <v>12498</v>
          </cell>
          <cell r="AI197">
            <v>120499</v>
          </cell>
          <cell r="AJ197">
            <v>43926</v>
          </cell>
          <cell r="AK197">
            <v>5416</v>
          </cell>
          <cell r="AL197">
            <v>49342</v>
          </cell>
          <cell r="AM197">
            <v>11154</v>
          </cell>
          <cell r="AN197">
            <v>60496</v>
          </cell>
          <cell r="AP197">
            <v>16899</v>
          </cell>
          <cell r="AQ197">
            <v>82974</v>
          </cell>
          <cell r="AR197">
            <v>20758</v>
          </cell>
          <cell r="AS197">
            <v>224231</v>
          </cell>
          <cell r="AT197">
            <v>27103</v>
          </cell>
          <cell r="AU197">
            <v>-612</v>
          </cell>
          <cell r="AV197">
            <v>250722</v>
          </cell>
          <cell r="AW197">
            <v>1.9</v>
          </cell>
          <cell r="AX197">
            <v>2.4</v>
          </cell>
          <cell r="AY197">
            <v>2</v>
          </cell>
          <cell r="AZ197">
            <v>0.6</v>
          </cell>
          <cell r="BA197">
            <v>2.9</v>
          </cell>
          <cell r="BB197">
            <v>0.9</v>
          </cell>
          <cell r="BC197">
            <v>2.5</v>
          </cell>
          <cell r="BD197">
            <v>1.1000000000000001</v>
          </cell>
          <cell r="BF197">
            <v>2.1</v>
          </cell>
          <cell r="BG197">
            <v>1.4</v>
          </cell>
          <cell r="BH197">
            <v>-1</v>
          </cell>
          <cell r="BI197">
            <v>1.5</v>
          </cell>
          <cell r="BJ197">
            <v>0.3</v>
          </cell>
          <cell r="BK197">
            <v>1.1000000000000001</v>
          </cell>
          <cell r="BO197">
            <v>40312</v>
          </cell>
          <cell r="CC197">
            <v>3</v>
          </cell>
          <cell r="CD197">
            <v>0</v>
          </cell>
        </row>
        <row r="198">
          <cell r="B198">
            <v>109651</v>
          </cell>
          <cell r="C198">
            <v>12722</v>
          </cell>
          <cell r="D198">
            <v>122377</v>
          </cell>
          <cell r="E198">
            <v>45636</v>
          </cell>
          <cell r="F198">
            <v>4970</v>
          </cell>
          <cell r="G198">
            <v>50606</v>
          </cell>
          <cell r="H198">
            <v>11425</v>
          </cell>
          <cell r="I198">
            <v>62031</v>
          </cell>
          <cell r="K198">
            <v>17338</v>
          </cell>
          <cell r="L198">
            <v>85035</v>
          </cell>
          <cell r="M198">
            <v>20710</v>
          </cell>
          <cell r="N198">
            <v>227817</v>
          </cell>
          <cell r="O198">
            <v>27215</v>
          </cell>
          <cell r="Q198">
            <v>255445</v>
          </cell>
          <cell r="T198">
            <v>1.8</v>
          </cell>
          <cell r="U198">
            <v>4.0999999999999996</v>
          </cell>
          <cell r="V198">
            <v>-3.8</v>
          </cell>
          <cell r="W198">
            <v>3.3</v>
          </cell>
          <cell r="X198">
            <v>2.1</v>
          </cell>
          <cell r="Y198">
            <v>3.1</v>
          </cell>
          <cell r="AA198">
            <v>2.6</v>
          </cell>
          <cell r="AB198">
            <v>2.9</v>
          </cell>
          <cell r="AC198">
            <v>-0.6</v>
          </cell>
          <cell r="AD198">
            <v>1.7</v>
          </cell>
          <cell r="AE198">
            <v>0.6</v>
          </cell>
          <cell r="AF198">
            <v>1.8</v>
          </cell>
          <cell r="AG198">
            <v>109601</v>
          </cell>
          <cell r="AH198">
            <v>12719</v>
          </cell>
          <cell r="AI198">
            <v>122319</v>
          </cell>
          <cell r="AJ198">
            <v>44176</v>
          </cell>
          <cell r="AK198">
            <v>4685</v>
          </cell>
          <cell r="AL198">
            <v>48861</v>
          </cell>
          <cell r="AM198">
            <v>11596</v>
          </cell>
          <cell r="AN198">
            <v>60457</v>
          </cell>
          <cell r="AP198">
            <v>17289</v>
          </cell>
          <cell r="AQ198">
            <v>83409</v>
          </cell>
          <cell r="AR198">
            <v>20626</v>
          </cell>
          <cell r="AS198">
            <v>226355</v>
          </cell>
          <cell r="AT198">
            <v>27007</v>
          </cell>
          <cell r="AU198">
            <v>940</v>
          </cell>
          <cell r="AV198">
            <v>254302</v>
          </cell>
          <cell r="AW198">
            <v>1.5</v>
          </cell>
          <cell r="AX198">
            <v>1.8</v>
          </cell>
          <cell r="AY198">
            <v>1.5</v>
          </cell>
          <cell r="AZ198">
            <v>0.6</v>
          </cell>
          <cell r="BA198">
            <v>-13.5</v>
          </cell>
          <cell r="BB198">
            <v>-1</v>
          </cell>
          <cell r="BC198">
            <v>4</v>
          </cell>
          <cell r="BD198">
            <v>-0.1</v>
          </cell>
          <cell r="BF198">
            <v>2.2999999999999998</v>
          </cell>
          <cell r="BG198">
            <v>0.5</v>
          </cell>
          <cell r="BH198">
            <v>-0.6</v>
          </cell>
          <cell r="BI198">
            <v>0.9</v>
          </cell>
          <cell r="BJ198">
            <v>-0.4</v>
          </cell>
          <cell r="BK198">
            <v>1.4</v>
          </cell>
          <cell r="BO198">
            <v>42629</v>
          </cell>
          <cell r="CC198">
            <v>3</v>
          </cell>
          <cell r="CD198">
            <v>0</v>
          </cell>
        </row>
        <row r="199">
          <cell r="B199">
            <v>112164</v>
          </cell>
          <cell r="C199">
            <v>13032</v>
          </cell>
          <cell r="D199">
            <v>125195</v>
          </cell>
          <cell r="E199">
            <v>47733</v>
          </cell>
          <cell r="F199">
            <v>4762</v>
          </cell>
          <cell r="G199">
            <v>52495</v>
          </cell>
          <cell r="H199">
            <v>11614</v>
          </cell>
          <cell r="I199">
            <v>64109</v>
          </cell>
          <cell r="K199">
            <v>17774</v>
          </cell>
          <cell r="L199">
            <v>87636</v>
          </cell>
          <cell r="M199">
            <v>20604</v>
          </cell>
          <cell r="N199">
            <v>233452</v>
          </cell>
          <cell r="O199">
            <v>27499</v>
          </cell>
          <cell r="Q199">
            <v>261648</v>
          </cell>
          <cell r="T199">
            <v>2.2999999999999998</v>
          </cell>
          <cell r="U199">
            <v>4.5999999999999996</v>
          </cell>
          <cell r="V199">
            <v>-4.2</v>
          </cell>
          <cell r="W199">
            <v>3.7</v>
          </cell>
          <cell r="X199">
            <v>1.7</v>
          </cell>
          <cell r="Y199">
            <v>3.4</v>
          </cell>
          <cell r="AA199">
            <v>2.5</v>
          </cell>
          <cell r="AB199">
            <v>3.1</v>
          </cell>
          <cell r="AC199">
            <v>-0.5</v>
          </cell>
          <cell r="AD199">
            <v>2.5</v>
          </cell>
          <cell r="AE199">
            <v>1</v>
          </cell>
          <cell r="AF199">
            <v>2.4</v>
          </cell>
          <cell r="AG199">
            <v>111650</v>
          </cell>
          <cell r="AH199">
            <v>12978</v>
          </cell>
          <cell r="AI199">
            <v>124627</v>
          </cell>
          <cell r="AJ199">
            <v>48298</v>
          </cell>
          <cell r="AK199">
            <v>4891</v>
          </cell>
          <cell r="AL199">
            <v>53188</v>
          </cell>
          <cell r="AM199">
            <v>11461</v>
          </cell>
          <cell r="AN199">
            <v>64650</v>
          </cell>
          <cell r="AP199">
            <v>17863</v>
          </cell>
          <cell r="AQ199">
            <v>88266</v>
          </cell>
          <cell r="AR199">
            <v>20993</v>
          </cell>
          <cell r="AS199">
            <v>233887</v>
          </cell>
          <cell r="AT199">
            <v>27523</v>
          </cell>
          <cell r="AU199">
            <v>680</v>
          </cell>
          <cell r="AV199">
            <v>262090</v>
          </cell>
          <cell r="AW199">
            <v>1.9</v>
          </cell>
          <cell r="AX199">
            <v>2</v>
          </cell>
          <cell r="AY199">
            <v>1.9</v>
          </cell>
          <cell r="AZ199">
            <v>9.3000000000000007</v>
          </cell>
          <cell r="BA199">
            <v>4.4000000000000004</v>
          </cell>
          <cell r="BB199">
            <v>8.9</v>
          </cell>
          <cell r="BC199">
            <v>-1.2</v>
          </cell>
          <cell r="BD199">
            <v>6.9</v>
          </cell>
          <cell r="BF199">
            <v>3.3</v>
          </cell>
          <cell r="BG199">
            <v>5.8</v>
          </cell>
          <cell r="BH199">
            <v>1.8</v>
          </cell>
          <cell r="BI199">
            <v>3.3</v>
          </cell>
          <cell r="BJ199">
            <v>1.9</v>
          </cell>
          <cell r="BK199">
            <v>3.1</v>
          </cell>
          <cell r="BO199">
            <v>49589</v>
          </cell>
          <cell r="CC199">
            <v>-10</v>
          </cell>
          <cell r="CD199">
            <v>0</v>
          </cell>
        </row>
        <row r="200">
          <cell r="B200">
            <v>115288</v>
          </cell>
          <cell r="C200">
            <v>13410</v>
          </cell>
          <cell r="D200">
            <v>128679</v>
          </cell>
          <cell r="E200">
            <v>49569</v>
          </cell>
          <cell r="F200">
            <v>4758</v>
          </cell>
          <cell r="G200">
            <v>54327</v>
          </cell>
          <cell r="H200">
            <v>11930</v>
          </cell>
          <cell r="I200">
            <v>66257</v>
          </cell>
          <cell r="K200">
            <v>18205</v>
          </cell>
          <cell r="L200">
            <v>90301</v>
          </cell>
          <cell r="M200">
            <v>20637</v>
          </cell>
          <cell r="N200">
            <v>240008</v>
          </cell>
          <cell r="O200">
            <v>28210</v>
          </cell>
          <cell r="Q200">
            <v>268626</v>
          </cell>
          <cell r="T200">
            <v>2.8</v>
          </cell>
          <cell r="U200">
            <v>3.8</v>
          </cell>
          <cell r="V200">
            <v>-0.1</v>
          </cell>
          <cell r="W200">
            <v>3.5</v>
          </cell>
          <cell r="X200">
            <v>2.7</v>
          </cell>
          <cell r="Y200">
            <v>3.4</v>
          </cell>
          <cell r="AA200">
            <v>2.4</v>
          </cell>
          <cell r="AB200">
            <v>3</v>
          </cell>
          <cell r="AC200">
            <v>0.2</v>
          </cell>
          <cell r="AD200">
            <v>2.8</v>
          </cell>
          <cell r="AE200">
            <v>2.6</v>
          </cell>
          <cell r="AF200">
            <v>2.7</v>
          </cell>
          <cell r="AG200">
            <v>115681</v>
          </cell>
          <cell r="AH200">
            <v>13439</v>
          </cell>
          <cell r="AI200">
            <v>129120</v>
          </cell>
          <cell r="AJ200">
            <v>50029</v>
          </cell>
          <cell r="AK200">
            <v>4749</v>
          </cell>
          <cell r="AL200">
            <v>54778</v>
          </cell>
          <cell r="AM200">
            <v>11958</v>
          </cell>
          <cell r="AN200">
            <v>66736</v>
          </cell>
          <cell r="AP200">
            <v>18169</v>
          </cell>
          <cell r="AQ200">
            <v>90743</v>
          </cell>
          <cell r="AR200">
            <v>20240</v>
          </cell>
          <cell r="AS200">
            <v>240102</v>
          </cell>
          <cell r="AT200">
            <v>28335</v>
          </cell>
          <cell r="AU200">
            <v>290</v>
          </cell>
          <cell r="AV200">
            <v>268727</v>
          </cell>
          <cell r="AW200">
            <v>3.6</v>
          </cell>
          <cell r="AX200">
            <v>3.6</v>
          </cell>
          <cell r="AY200">
            <v>3.6</v>
          </cell>
          <cell r="AZ200">
            <v>3.6</v>
          </cell>
          <cell r="BA200">
            <v>-2.9</v>
          </cell>
          <cell r="BB200">
            <v>3</v>
          </cell>
          <cell r="BC200">
            <v>4.3</v>
          </cell>
          <cell r="BD200">
            <v>3.2</v>
          </cell>
          <cell r="BF200">
            <v>1.7</v>
          </cell>
          <cell r="BG200">
            <v>2.8</v>
          </cell>
          <cell r="BH200">
            <v>-3.6</v>
          </cell>
          <cell r="BI200">
            <v>2.7</v>
          </cell>
          <cell r="BJ200">
            <v>2.9</v>
          </cell>
          <cell r="BK200">
            <v>2.5</v>
          </cell>
          <cell r="BO200">
            <v>54472</v>
          </cell>
          <cell r="CC200">
            <v>4</v>
          </cell>
          <cell r="CD200">
            <v>0</v>
          </cell>
        </row>
        <row r="201">
          <cell r="B201">
            <v>118587</v>
          </cell>
          <cell r="C201">
            <v>13743</v>
          </cell>
          <cell r="D201">
            <v>132349</v>
          </cell>
          <cell r="E201">
            <v>52582</v>
          </cell>
          <cell r="F201">
            <v>3323</v>
          </cell>
          <cell r="G201">
            <v>55904</v>
          </cell>
          <cell r="H201">
            <v>12382</v>
          </cell>
          <cell r="I201">
            <v>68287</v>
          </cell>
          <cell r="K201">
            <v>18632</v>
          </cell>
          <cell r="L201">
            <v>92830</v>
          </cell>
          <cell r="M201">
            <v>20949</v>
          </cell>
          <cell r="N201">
            <v>245774</v>
          </cell>
          <cell r="O201">
            <v>29105</v>
          </cell>
          <cell r="Q201">
            <v>274748</v>
          </cell>
          <cell r="T201">
            <v>2.9</v>
          </cell>
          <cell r="U201">
            <v>6.1</v>
          </cell>
          <cell r="V201">
            <v>-30.2</v>
          </cell>
          <cell r="W201">
            <v>2.9</v>
          </cell>
          <cell r="X201">
            <v>3.8</v>
          </cell>
          <cell r="Y201">
            <v>3.1</v>
          </cell>
          <cell r="AA201">
            <v>2.2999999999999998</v>
          </cell>
          <cell r="AB201">
            <v>2.8</v>
          </cell>
          <cell r="AC201">
            <v>1.5</v>
          </cell>
          <cell r="AD201">
            <v>2.4</v>
          </cell>
          <cell r="AE201">
            <v>3.2</v>
          </cell>
          <cell r="AF201">
            <v>2.2999999999999998</v>
          </cell>
          <cell r="AG201">
            <v>118451</v>
          </cell>
          <cell r="AH201">
            <v>13736</v>
          </cell>
          <cell r="AI201">
            <v>132187</v>
          </cell>
          <cell r="AJ201">
            <v>53123</v>
          </cell>
          <cell r="AK201">
            <v>3164</v>
          </cell>
          <cell r="AL201">
            <v>56288</v>
          </cell>
          <cell r="AM201">
            <v>12257</v>
          </cell>
          <cell r="AN201">
            <v>68545</v>
          </cell>
          <cell r="AP201">
            <v>18614</v>
          </cell>
          <cell r="AQ201">
            <v>93072</v>
          </cell>
          <cell r="AR201">
            <v>20988</v>
          </cell>
          <cell r="AS201">
            <v>246247</v>
          </cell>
          <cell r="AT201">
            <v>28608</v>
          </cell>
          <cell r="AU201">
            <v>360</v>
          </cell>
          <cell r="AV201">
            <v>275215</v>
          </cell>
          <cell r="AW201">
            <v>2.4</v>
          </cell>
          <cell r="AX201">
            <v>2.2000000000000002</v>
          </cell>
          <cell r="AY201">
            <v>2.4</v>
          </cell>
          <cell r="AZ201">
            <v>6.2</v>
          </cell>
          <cell r="BA201">
            <v>-33.4</v>
          </cell>
          <cell r="BB201">
            <v>2.8</v>
          </cell>
          <cell r="BC201">
            <v>2.5</v>
          </cell>
          <cell r="BD201">
            <v>2.7</v>
          </cell>
          <cell r="BF201">
            <v>2.5</v>
          </cell>
          <cell r="BG201">
            <v>2.6</v>
          </cell>
          <cell r="BH201">
            <v>3.7</v>
          </cell>
          <cell r="BI201">
            <v>2.6</v>
          </cell>
          <cell r="BJ201">
            <v>1</v>
          </cell>
          <cell r="BK201">
            <v>2.4</v>
          </cell>
          <cell r="BO201">
            <v>48632</v>
          </cell>
          <cell r="CC201">
            <v>4</v>
          </cell>
          <cell r="CD201">
            <v>0</v>
          </cell>
        </row>
        <row r="202">
          <cell r="B202">
            <v>121393</v>
          </cell>
          <cell r="C202">
            <v>14076</v>
          </cell>
          <cell r="D202">
            <v>135469</v>
          </cell>
          <cell r="E202">
            <v>51888</v>
          </cell>
          <cell r="F202">
            <v>3196</v>
          </cell>
          <cell r="G202">
            <v>55083</v>
          </cell>
          <cell r="H202">
            <v>12841</v>
          </cell>
          <cell r="I202">
            <v>67925</v>
          </cell>
          <cell r="K202">
            <v>19102</v>
          </cell>
          <cell r="L202">
            <v>92990</v>
          </cell>
          <cell r="M202">
            <v>21608</v>
          </cell>
          <cell r="N202">
            <v>250060</v>
          </cell>
          <cell r="O202">
            <v>29834</v>
          </cell>
          <cell r="Q202">
            <v>279663</v>
          </cell>
          <cell r="T202">
            <v>2.4</v>
          </cell>
          <cell r="U202">
            <v>-1.3</v>
          </cell>
          <cell r="V202">
            <v>-3.8</v>
          </cell>
          <cell r="W202">
            <v>-1.5</v>
          </cell>
          <cell r="X202">
            <v>3.7</v>
          </cell>
          <cell r="Y202">
            <v>-0.5</v>
          </cell>
          <cell r="AA202">
            <v>2.5</v>
          </cell>
          <cell r="AB202">
            <v>0.2</v>
          </cell>
          <cell r="AC202">
            <v>3.1</v>
          </cell>
          <cell r="AD202">
            <v>1.7</v>
          </cell>
          <cell r="AE202">
            <v>2.5</v>
          </cell>
          <cell r="AF202">
            <v>1.8</v>
          </cell>
          <cell r="AG202">
            <v>121671</v>
          </cell>
          <cell r="AH202">
            <v>14114</v>
          </cell>
          <cell r="AI202">
            <v>135785</v>
          </cell>
          <cell r="AJ202">
            <v>50952</v>
          </cell>
          <cell r="AK202">
            <v>3582</v>
          </cell>
          <cell r="AL202">
            <v>54534</v>
          </cell>
          <cell r="AM202">
            <v>13080</v>
          </cell>
          <cell r="AN202">
            <v>67615</v>
          </cell>
          <cell r="AP202">
            <v>19134</v>
          </cell>
          <cell r="AQ202">
            <v>92728</v>
          </cell>
          <cell r="AR202">
            <v>21806</v>
          </cell>
          <cell r="AS202">
            <v>250319</v>
          </cell>
          <cell r="AT202">
            <v>30582</v>
          </cell>
          <cell r="AU202">
            <v>-1255</v>
          </cell>
          <cell r="AV202">
            <v>279646</v>
          </cell>
          <cell r="AW202">
            <v>2.7</v>
          </cell>
          <cell r="AX202">
            <v>2.8</v>
          </cell>
          <cell r="AY202">
            <v>2.7</v>
          </cell>
          <cell r="AZ202">
            <v>-4.0999999999999996</v>
          </cell>
          <cell r="BA202">
            <v>13.2</v>
          </cell>
          <cell r="BB202">
            <v>-3.1</v>
          </cell>
          <cell r="BC202">
            <v>6.7</v>
          </cell>
          <cell r="BD202">
            <v>-1.4</v>
          </cell>
          <cell r="BF202">
            <v>2.8</v>
          </cell>
          <cell r="BG202">
            <v>-0.4</v>
          </cell>
          <cell r="BH202">
            <v>3.9</v>
          </cell>
          <cell r="BI202">
            <v>1.7</v>
          </cell>
          <cell r="BJ202">
            <v>6.9</v>
          </cell>
          <cell r="BK202">
            <v>1.6</v>
          </cell>
          <cell r="BO202">
            <v>49407</v>
          </cell>
          <cell r="CC202">
            <v>3</v>
          </cell>
          <cell r="CD202">
            <v>0</v>
          </cell>
        </row>
        <row r="203">
          <cell r="B203">
            <v>123616</v>
          </cell>
          <cell r="C203">
            <v>14327</v>
          </cell>
          <cell r="D203">
            <v>137939</v>
          </cell>
          <cell r="E203">
            <v>51935</v>
          </cell>
          <cell r="F203">
            <v>3101</v>
          </cell>
          <cell r="G203">
            <v>55036</v>
          </cell>
          <cell r="H203">
            <v>13107</v>
          </cell>
          <cell r="I203">
            <v>68143</v>
          </cell>
          <cell r="K203">
            <v>19649</v>
          </cell>
          <cell r="L203">
            <v>93800</v>
          </cell>
          <cell r="M203">
            <v>22671</v>
          </cell>
          <cell r="N203">
            <v>254038</v>
          </cell>
          <cell r="O203">
            <v>30269</v>
          </cell>
          <cell r="Q203">
            <v>284336</v>
          </cell>
          <cell r="T203">
            <v>1.8</v>
          </cell>
          <cell r="U203">
            <v>0.1</v>
          </cell>
          <cell r="V203">
            <v>-3</v>
          </cell>
          <cell r="W203">
            <v>-0.1</v>
          </cell>
          <cell r="X203">
            <v>2.1</v>
          </cell>
          <cell r="Y203">
            <v>0.3</v>
          </cell>
          <cell r="AA203">
            <v>2.9</v>
          </cell>
          <cell r="AB203">
            <v>0.9</v>
          </cell>
          <cell r="AC203">
            <v>4.9000000000000004</v>
          </cell>
          <cell r="AD203">
            <v>1.6</v>
          </cell>
          <cell r="AE203">
            <v>1.5</v>
          </cell>
          <cell r="AF203">
            <v>1.7</v>
          </cell>
          <cell r="AG203">
            <v>123655</v>
          </cell>
          <cell r="AH203">
            <v>14329</v>
          </cell>
          <cell r="AI203">
            <v>137984</v>
          </cell>
          <cell r="AJ203">
            <v>51839</v>
          </cell>
          <cell r="AK203">
            <v>2830</v>
          </cell>
          <cell r="AL203">
            <v>54669</v>
          </cell>
          <cell r="AM203">
            <v>13006</v>
          </cell>
          <cell r="AN203">
            <v>67675</v>
          </cell>
          <cell r="AP203">
            <v>19612</v>
          </cell>
          <cell r="AQ203">
            <v>93285</v>
          </cell>
          <cell r="AR203">
            <v>22421</v>
          </cell>
          <cell r="AS203">
            <v>253690</v>
          </cell>
          <cell r="AT203">
            <v>29909</v>
          </cell>
          <cell r="AU203">
            <v>593</v>
          </cell>
          <cell r="AV203">
            <v>284192</v>
          </cell>
          <cell r="AW203">
            <v>1.6</v>
          </cell>
          <cell r="AX203">
            <v>1.5</v>
          </cell>
          <cell r="AY203">
            <v>1.6</v>
          </cell>
          <cell r="AZ203">
            <v>1.7</v>
          </cell>
          <cell r="BA203">
            <v>-21</v>
          </cell>
          <cell r="BB203">
            <v>0.2</v>
          </cell>
          <cell r="BC203">
            <v>-0.6</v>
          </cell>
          <cell r="BD203">
            <v>0.1</v>
          </cell>
          <cell r="BF203">
            <v>2.5</v>
          </cell>
          <cell r="BG203">
            <v>0.6</v>
          </cell>
          <cell r="BH203">
            <v>2.8</v>
          </cell>
          <cell r="BI203">
            <v>1.3</v>
          </cell>
          <cell r="BJ203">
            <v>-2.2000000000000002</v>
          </cell>
          <cell r="BK203">
            <v>1.6</v>
          </cell>
          <cell r="BO203">
            <v>53185</v>
          </cell>
          <cell r="CC203">
            <v>-12</v>
          </cell>
          <cell r="CD203">
            <v>0</v>
          </cell>
        </row>
        <row r="204">
          <cell r="B204">
            <v>125949</v>
          </cell>
          <cell r="C204">
            <v>14581</v>
          </cell>
          <cell r="D204">
            <v>140530</v>
          </cell>
          <cell r="E204">
            <v>51977</v>
          </cell>
          <cell r="F204">
            <v>3155</v>
          </cell>
          <cell r="G204">
            <v>55132</v>
          </cell>
          <cell r="H204">
            <v>13255</v>
          </cell>
          <cell r="I204">
            <v>68387</v>
          </cell>
          <cell r="K204">
            <v>20272</v>
          </cell>
          <cell r="L204">
            <v>94725</v>
          </cell>
          <cell r="M204">
            <v>23947</v>
          </cell>
          <cell r="N204">
            <v>259147</v>
          </cell>
          <cell r="O204">
            <v>30596</v>
          </cell>
          <cell r="Q204">
            <v>289749</v>
          </cell>
          <cell r="T204">
            <v>1.9</v>
          </cell>
          <cell r="U204">
            <v>0.1</v>
          </cell>
          <cell r="V204">
            <v>1.8</v>
          </cell>
          <cell r="W204">
            <v>0.2</v>
          </cell>
          <cell r="X204">
            <v>1.1000000000000001</v>
          </cell>
          <cell r="Y204">
            <v>0.4</v>
          </cell>
          <cell r="AA204">
            <v>3.2</v>
          </cell>
          <cell r="AB204">
            <v>1</v>
          </cell>
          <cell r="AC204">
            <v>5.6</v>
          </cell>
          <cell r="AD204">
            <v>2</v>
          </cell>
          <cell r="AE204">
            <v>1.1000000000000001</v>
          </cell>
          <cell r="AF204">
            <v>1.9</v>
          </cell>
          <cell r="AG204">
            <v>125636</v>
          </cell>
          <cell r="AH204">
            <v>14540</v>
          </cell>
          <cell r="AI204">
            <v>140175</v>
          </cell>
          <cell r="AJ204">
            <v>52242</v>
          </cell>
          <cell r="AK204">
            <v>2994</v>
          </cell>
          <cell r="AL204">
            <v>55235</v>
          </cell>
          <cell r="AM204">
            <v>13365</v>
          </cell>
          <cell r="AN204">
            <v>68601</v>
          </cell>
          <cell r="AP204">
            <v>20254</v>
          </cell>
          <cell r="AQ204">
            <v>94919</v>
          </cell>
          <cell r="AR204">
            <v>23806</v>
          </cell>
          <cell r="AS204">
            <v>258900</v>
          </cell>
          <cell r="AT204">
            <v>30462</v>
          </cell>
          <cell r="AU204">
            <v>281</v>
          </cell>
          <cell r="AV204">
            <v>289644</v>
          </cell>
          <cell r="AW204">
            <v>1.6</v>
          </cell>
          <cell r="AX204">
            <v>1.5</v>
          </cell>
          <cell r="AY204">
            <v>1.6</v>
          </cell>
          <cell r="AZ204">
            <v>0.8</v>
          </cell>
          <cell r="BA204">
            <v>5.8</v>
          </cell>
          <cell r="BB204">
            <v>1</v>
          </cell>
          <cell r="BC204">
            <v>2.8</v>
          </cell>
          <cell r="BD204">
            <v>1.4</v>
          </cell>
          <cell r="BF204">
            <v>3.3</v>
          </cell>
          <cell r="BG204">
            <v>1.8</v>
          </cell>
          <cell r="BH204">
            <v>6.2</v>
          </cell>
          <cell r="BI204">
            <v>2.1</v>
          </cell>
          <cell r="BJ204">
            <v>1.8</v>
          </cell>
          <cell r="BK204">
            <v>1.9</v>
          </cell>
          <cell r="BO204">
            <v>56898</v>
          </cell>
          <cell r="CC204">
            <v>6</v>
          </cell>
          <cell r="CD204">
            <v>0</v>
          </cell>
        </row>
        <row r="205">
          <cell r="B205">
            <v>128549</v>
          </cell>
          <cell r="C205">
            <v>14865</v>
          </cell>
          <cell r="D205">
            <v>143414</v>
          </cell>
          <cell r="E205">
            <v>52184</v>
          </cell>
          <cell r="F205">
            <v>3368</v>
          </cell>
          <cell r="G205">
            <v>55552</v>
          </cell>
          <cell r="H205">
            <v>13596</v>
          </cell>
          <cell r="I205">
            <v>69148</v>
          </cell>
          <cell r="K205">
            <v>20883</v>
          </cell>
          <cell r="L205">
            <v>96207</v>
          </cell>
          <cell r="M205">
            <v>25018</v>
          </cell>
          <cell r="N205">
            <v>266862</v>
          </cell>
          <cell r="O205">
            <v>30749</v>
          </cell>
          <cell r="Q205">
            <v>297276</v>
          </cell>
          <cell r="T205">
            <v>2.1</v>
          </cell>
          <cell r="U205">
            <v>0.4</v>
          </cell>
          <cell r="V205">
            <v>6.7</v>
          </cell>
          <cell r="W205">
            <v>0.8</v>
          </cell>
          <cell r="X205">
            <v>2.6</v>
          </cell>
          <cell r="Y205">
            <v>1.1000000000000001</v>
          </cell>
          <cell r="AA205">
            <v>3</v>
          </cell>
          <cell r="AB205">
            <v>1.6</v>
          </cell>
          <cell r="AC205">
            <v>4.5</v>
          </cell>
          <cell r="AD205">
            <v>3</v>
          </cell>
          <cell r="AE205">
            <v>0.5</v>
          </cell>
          <cell r="AF205">
            <v>2.6</v>
          </cell>
          <cell r="AG205">
            <v>128213</v>
          </cell>
          <cell r="AH205">
            <v>14826</v>
          </cell>
          <cell r="AI205">
            <v>143039</v>
          </cell>
          <cell r="AJ205">
            <v>53430</v>
          </cell>
          <cell r="AK205">
            <v>3628</v>
          </cell>
          <cell r="AL205">
            <v>57058</v>
          </cell>
          <cell r="AM205">
            <v>13444</v>
          </cell>
          <cell r="AN205">
            <v>70502</v>
          </cell>
          <cell r="AP205">
            <v>20898</v>
          </cell>
          <cell r="AQ205">
            <v>97571</v>
          </cell>
          <cell r="AR205">
            <v>25405</v>
          </cell>
          <cell r="AS205">
            <v>266015</v>
          </cell>
          <cell r="AT205">
            <v>30784</v>
          </cell>
          <cell r="AU205">
            <v>-229</v>
          </cell>
          <cell r="AV205">
            <v>296570</v>
          </cell>
          <cell r="AW205">
            <v>2.1</v>
          </cell>
          <cell r="AX205">
            <v>2</v>
          </cell>
          <cell r="AY205">
            <v>2</v>
          </cell>
          <cell r="AZ205">
            <v>2.2999999999999998</v>
          </cell>
          <cell r="BA205">
            <v>21.2</v>
          </cell>
          <cell r="BB205">
            <v>3.3</v>
          </cell>
          <cell r="BC205">
            <v>0.6</v>
          </cell>
          <cell r="BD205">
            <v>2.8</v>
          </cell>
          <cell r="BF205">
            <v>3.2</v>
          </cell>
          <cell r="BG205">
            <v>2.8</v>
          </cell>
          <cell r="BH205">
            <v>6.7</v>
          </cell>
          <cell r="BI205">
            <v>2.7</v>
          </cell>
          <cell r="BJ205">
            <v>1.1000000000000001</v>
          </cell>
          <cell r="BK205">
            <v>2.4</v>
          </cell>
          <cell r="BO205">
            <v>48556</v>
          </cell>
          <cell r="CC205">
            <v>5</v>
          </cell>
          <cell r="CD205">
            <v>0</v>
          </cell>
        </row>
        <row r="206">
          <cell r="B206">
            <v>131022</v>
          </cell>
          <cell r="C206">
            <v>15123</v>
          </cell>
          <cell r="D206">
            <v>146145</v>
          </cell>
          <cell r="E206">
            <v>60628</v>
          </cell>
          <cell r="F206">
            <v>3528</v>
          </cell>
          <cell r="G206">
            <v>64156</v>
          </cell>
          <cell r="H206">
            <v>14330</v>
          </cell>
          <cell r="I206">
            <v>78486</v>
          </cell>
          <cell r="K206">
            <v>21411</v>
          </cell>
          <cell r="L206">
            <v>106242</v>
          </cell>
          <cell r="M206">
            <v>25629</v>
          </cell>
          <cell r="N206">
            <v>275648</v>
          </cell>
          <cell r="O206">
            <v>30555</v>
          </cell>
          <cell r="Q206">
            <v>305879</v>
          </cell>
          <cell r="T206">
            <v>1.9</v>
          </cell>
          <cell r="U206">
            <v>16.2</v>
          </cell>
          <cell r="V206">
            <v>4.7</v>
          </cell>
          <cell r="W206">
            <v>15.5</v>
          </cell>
          <cell r="X206">
            <v>5.4</v>
          </cell>
          <cell r="Y206">
            <v>13.5</v>
          </cell>
          <cell r="AA206">
            <v>2.5</v>
          </cell>
          <cell r="AB206">
            <v>10.4</v>
          </cell>
          <cell r="AC206">
            <v>2.4</v>
          </cell>
          <cell r="AD206">
            <v>3.3</v>
          </cell>
          <cell r="AE206">
            <v>-0.6</v>
          </cell>
          <cell r="AF206">
            <v>2.9</v>
          </cell>
          <cell r="AG206">
            <v>131627</v>
          </cell>
          <cell r="AH206">
            <v>15207</v>
          </cell>
          <cell r="AI206">
            <v>146833</v>
          </cell>
          <cell r="AJ206">
            <v>57341</v>
          </cell>
          <cell r="AK206">
            <v>3474</v>
          </cell>
          <cell r="AL206">
            <v>60814</v>
          </cell>
          <cell r="AM206">
            <v>14198</v>
          </cell>
          <cell r="AN206">
            <v>75012</v>
          </cell>
          <cell r="AP206">
            <v>21523</v>
          </cell>
          <cell r="AQ206">
            <v>102854</v>
          </cell>
          <cell r="AR206">
            <v>25745</v>
          </cell>
          <cell r="AS206">
            <v>275432</v>
          </cell>
          <cell r="AT206">
            <v>31061</v>
          </cell>
          <cell r="AU206">
            <v>-1364</v>
          </cell>
          <cell r="AV206">
            <v>305128</v>
          </cell>
          <cell r="AW206">
            <v>2.7</v>
          </cell>
          <cell r="AX206">
            <v>2.6</v>
          </cell>
          <cell r="AY206">
            <v>2.7</v>
          </cell>
          <cell r="AZ206">
            <v>7.3</v>
          </cell>
          <cell r="BA206">
            <v>-4.3</v>
          </cell>
          <cell r="BB206">
            <v>6.6</v>
          </cell>
          <cell r="BC206">
            <v>5.6</v>
          </cell>
          <cell r="BD206">
            <v>6.4</v>
          </cell>
          <cell r="BF206">
            <v>3</v>
          </cell>
          <cell r="BG206">
            <v>5.4</v>
          </cell>
          <cell r="BH206">
            <v>1.3</v>
          </cell>
          <cell r="BI206">
            <v>3.5</v>
          </cell>
          <cell r="BJ206">
            <v>0.9</v>
          </cell>
          <cell r="BK206">
            <v>2.9</v>
          </cell>
          <cell r="BO206">
            <v>55764</v>
          </cell>
          <cell r="CC206">
            <v>2</v>
          </cell>
          <cell r="CD206">
            <v>0</v>
          </cell>
        </row>
        <row r="207">
          <cell r="B207">
            <v>132542</v>
          </cell>
          <cell r="C207">
            <v>15266</v>
          </cell>
          <cell r="D207">
            <v>147807</v>
          </cell>
          <cell r="E207">
            <v>61899</v>
          </cell>
          <cell r="F207">
            <v>3452</v>
          </cell>
          <cell r="G207">
            <v>65351</v>
          </cell>
          <cell r="H207">
            <v>15323</v>
          </cell>
          <cell r="I207">
            <v>80674</v>
          </cell>
          <cell r="K207">
            <v>21878</v>
          </cell>
          <cell r="L207">
            <v>109089</v>
          </cell>
          <cell r="M207">
            <v>25729</v>
          </cell>
          <cell r="N207">
            <v>282892</v>
          </cell>
          <cell r="O207">
            <v>29941</v>
          </cell>
          <cell r="Q207">
            <v>313032</v>
          </cell>
          <cell r="T207">
            <v>1.1000000000000001</v>
          </cell>
          <cell r="U207">
            <v>2.1</v>
          </cell>
          <cell r="V207">
            <v>-2.1</v>
          </cell>
          <cell r="W207">
            <v>1.9</v>
          </cell>
          <cell r="X207">
            <v>6.9</v>
          </cell>
          <cell r="Y207">
            <v>2.8</v>
          </cell>
          <cell r="AA207">
            <v>2.2000000000000002</v>
          </cell>
          <cell r="AB207">
            <v>2.7</v>
          </cell>
          <cell r="AC207">
            <v>0.4</v>
          </cell>
          <cell r="AD207">
            <v>2.6</v>
          </cell>
          <cell r="AE207">
            <v>-2</v>
          </cell>
          <cell r="AF207">
            <v>2.2999999999999998</v>
          </cell>
          <cell r="AG207">
            <v>132494</v>
          </cell>
          <cell r="AH207">
            <v>15253</v>
          </cell>
          <cell r="AI207">
            <v>147747</v>
          </cell>
          <cell r="AJ207">
            <v>64547</v>
          </cell>
          <cell r="AK207">
            <v>3500</v>
          </cell>
          <cell r="AL207">
            <v>68048</v>
          </cell>
          <cell r="AM207">
            <v>15489</v>
          </cell>
          <cell r="AN207">
            <v>83537</v>
          </cell>
          <cell r="AP207">
            <v>21745</v>
          </cell>
          <cell r="AQ207">
            <v>111844</v>
          </cell>
          <cell r="AR207">
            <v>25228</v>
          </cell>
          <cell r="AS207">
            <v>284820</v>
          </cell>
          <cell r="AT207">
            <v>29604</v>
          </cell>
          <cell r="AU207">
            <v>710</v>
          </cell>
          <cell r="AV207">
            <v>315134</v>
          </cell>
          <cell r="AW207">
            <v>0.7</v>
          </cell>
          <cell r="AX207">
            <v>0.3</v>
          </cell>
          <cell r="AY207">
            <v>0.6</v>
          </cell>
          <cell r="AZ207">
            <v>12.6</v>
          </cell>
          <cell r="BA207">
            <v>0.8</v>
          </cell>
          <cell r="BB207">
            <v>11.9</v>
          </cell>
          <cell r="BC207">
            <v>9.1</v>
          </cell>
          <cell r="BD207">
            <v>11.4</v>
          </cell>
          <cell r="BF207">
            <v>1</v>
          </cell>
          <cell r="BG207">
            <v>8.6999999999999993</v>
          </cell>
          <cell r="BH207">
            <v>-2</v>
          </cell>
          <cell r="BI207">
            <v>3.4</v>
          </cell>
          <cell r="BJ207">
            <v>-4.7</v>
          </cell>
          <cell r="BK207">
            <v>3.3</v>
          </cell>
          <cell r="BO207">
            <v>66492</v>
          </cell>
          <cell r="CC207">
            <v>-17</v>
          </cell>
          <cell r="CD207">
            <v>0</v>
          </cell>
        </row>
        <row r="208">
          <cell r="B208">
            <v>132771</v>
          </cell>
          <cell r="C208">
            <v>15267</v>
          </cell>
          <cell r="D208">
            <v>148037</v>
          </cell>
          <cell r="E208">
            <v>63284</v>
          </cell>
          <cell r="F208">
            <v>3355</v>
          </cell>
          <cell r="G208">
            <v>66639</v>
          </cell>
          <cell r="H208">
            <v>16289</v>
          </cell>
          <cell r="I208">
            <v>82928</v>
          </cell>
          <cell r="K208">
            <v>22365</v>
          </cell>
          <cell r="L208">
            <v>111996</v>
          </cell>
          <cell r="M208">
            <v>25599</v>
          </cell>
          <cell r="N208">
            <v>286096</v>
          </cell>
          <cell r="O208">
            <v>29504</v>
          </cell>
          <cell r="Q208">
            <v>316010</v>
          </cell>
          <cell r="T208">
            <v>0.2</v>
          </cell>
          <cell r="U208">
            <v>2.2000000000000002</v>
          </cell>
          <cell r="V208">
            <v>-2.8</v>
          </cell>
          <cell r="W208">
            <v>2</v>
          </cell>
          <cell r="X208">
            <v>6.3</v>
          </cell>
          <cell r="Y208">
            <v>2.8</v>
          </cell>
          <cell r="AA208">
            <v>2.2000000000000002</v>
          </cell>
          <cell r="AB208">
            <v>2.7</v>
          </cell>
          <cell r="AC208">
            <v>-0.5</v>
          </cell>
          <cell r="AD208">
            <v>1.1000000000000001</v>
          </cell>
          <cell r="AE208">
            <v>-1.5</v>
          </cell>
          <cell r="AF208">
            <v>1</v>
          </cell>
          <cell r="AG208">
            <v>132938</v>
          </cell>
          <cell r="AH208">
            <v>15274</v>
          </cell>
          <cell r="AI208">
            <v>148212</v>
          </cell>
          <cell r="AJ208">
            <v>62422</v>
          </cell>
          <cell r="AK208">
            <v>3239</v>
          </cell>
          <cell r="AL208">
            <v>65661</v>
          </cell>
          <cell r="AM208">
            <v>16193</v>
          </cell>
          <cell r="AN208">
            <v>81854</v>
          </cell>
          <cell r="AP208">
            <v>22376</v>
          </cell>
          <cell r="AQ208">
            <v>110938</v>
          </cell>
          <cell r="AR208">
            <v>26134</v>
          </cell>
          <cell r="AS208">
            <v>285284</v>
          </cell>
          <cell r="AT208">
            <v>29302</v>
          </cell>
          <cell r="AU208">
            <v>1229</v>
          </cell>
          <cell r="AV208">
            <v>315815</v>
          </cell>
          <cell r="AW208">
            <v>0.3</v>
          </cell>
          <cell r="AX208">
            <v>0.1</v>
          </cell>
          <cell r="AY208">
            <v>0.3</v>
          </cell>
          <cell r="AZ208">
            <v>-3.3</v>
          </cell>
          <cell r="BA208">
            <v>-7.5</v>
          </cell>
          <cell r="BB208">
            <v>-3.5</v>
          </cell>
          <cell r="BC208">
            <v>4.5</v>
          </cell>
          <cell r="BD208">
            <v>-2</v>
          </cell>
          <cell r="BF208">
            <v>2.9</v>
          </cell>
          <cell r="BG208">
            <v>-0.8</v>
          </cell>
          <cell r="BH208">
            <v>3.6</v>
          </cell>
          <cell r="BI208">
            <v>0.2</v>
          </cell>
          <cell r="BJ208">
            <v>-1</v>
          </cell>
          <cell r="BK208">
            <v>0.2</v>
          </cell>
          <cell r="BO208">
            <v>67988</v>
          </cell>
          <cell r="CC208">
            <v>8</v>
          </cell>
          <cell r="CD208">
            <v>0</v>
          </cell>
        </row>
        <row r="209">
          <cell r="B209">
            <v>132436</v>
          </cell>
          <cell r="C209">
            <v>15220</v>
          </cell>
          <cell r="D209">
            <v>147656</v>
          </cell>
          <cell r="E209">
            <v>63504</v>
          </cell>
          <cell r="F209">
            <v>3318</v>
          </cell>
          <cell r="G209">
            <v>66822</v>
          </cell>
          <cell r="H209">
            <v>16834</v>
          </cell>
          <cell r="I209">
            <v>83656</v>
          </cell>
          <cell r="K209">
            <v>22876</v>
          </cell>
          <cell r="L209">
            <v>113326</v>
          </cell>
          <cell r="M209">
            <v>25422</v>
          </cell>
          <cell r="N209">
            <v>285033</v>
          </cell>
          <cell r="O209">
            <v>29609</v>
          </cell>
          <cell r="Q209">
            <v>314804</v>
          </cell>
          <cell r="T209">
            <v>-0.3</v>
          </cell>
          <cell r="U209">
            <v>0.3</v>
          </cell>
          <cell r="V209">
            <v>-1.1000000000000001</v>
          </cell>
          <cell r="W209">
            <v>0.3</v>
          </cell>
          <cell r="X209">
            <v>3.3</v>
          </cell>
          <cell r="Y209">
            <v>0.9</v>
          </cell>
          <cell r="AA209">
            <v>2.2999999999999998</v>
          </cell>
          <cell r="AB209">
            <v>1.2</v>
          </cell>
          <cell r="AC209">
            <v>-0.7</v>
          </cell>
          <cell r="AD209">
            <v>-0.4</v>
          </cell>
          <cell r="AE209">
            <v>0.4</v>
          </cell>
          <cell r="AF209">
            <v>-0.4</v>
          </cell>
          <cell r="AG209">
            <v>132478</v>
          </cell>
          <cell r="AH209">
            <v>15237</v>
          </cell>
          <cell r="AI209">
            <v>147715</v>
          </cell>
          <cell r="AJ209">
            <v>63667</v>
          </cell>
          <cell r="AK209">
            <v>3392</v>
          </cell>
          <cell r="AL209">
            <v>67059</v>
          </cell>
          <cell r="AM209">
            <v>16980</v>
          </cell>
          <cell r="AN209">
            <v>84039</v>
          </cell>
          <cell r="AP209">
            <v>22911</v>
          </cell>
          <cell r="AQ209">
            <v>113749</v>
          </cell>
          <cell r="AR209">
            <v>25204</v>
          </cell>
          <cell r="AS209">
            <v>286668</v>
          </cell>
          <cell r="AT209">
            <v>29796</v>
          </cell>
          <cell r="AU209">
            <v>-748</v>
          </cell>
          <cell r="AV209">
            <v>315716</v>
          </cell>
          <cell r="AW209">
            <v>-0.3</v>
          </cell>
          <cell r="AX209">
            <v>-0.2</v>
          </cell>
          <cell r="AY209">
            <v>-0.3</v>
          </cell>
          <cell r="AZ209">
            <v>2</v>
          </cell>
          <cell r="BA209">
            <v>4.7</v>
          </cell>
          <cell r="BB209">
            <v>2.1</v>
          </cell>
          <cell r="BC209">
            <v>4.9000000000000004</v>
          </cell>
          <cell r="BD209">
            <v>2.7</v>
          </cell>
          <cell r="BF209">
            <v>2.4</v>
          </cell>
          <cell r="BG209">
            <v>2.5</v>
          </cell>
          <cell r="BH209">
            <v>-3.6</v>
          </cell>
          <cell r="BI209">
            <v>0.5</v>
          </cell>
          <cell r="BJ209">
            <v>1.7</v>
          </cell>
          <cell r="BK209">
            <v>0</v>
          </cell>
          <cell r="BO209">
            <v>58013</v>
          </cell>
          <cell r="CC209">
            <v>8</v>
          </cell>
          <cell r="CD209">
            <v>0</v>
          </cell>
        </row>
        <row r="210">
          <cell r="B210">
            <v>132621</v>
          </cell>
          <cell r="C210">
            <v>15248</v>
          </cell>
          <cell r="D210">
            <v>147869</v>
          </cell>
          <cell r="E210">
            <v>58138</v>
          </cell>
          <cell r="F210">
            <v>3375</v>
          </cell>
          <cell r="G210">
            <v>61513</v>
          </cell>
          <cell r="H210">
            <v>16825</v>
          </cell>
          <cell r="I210">
            <v>78338</v>
          </cell>
          <cell r="K210">
            <v>23336</v>
          </cell>
          <cell r="L210">
            <v>108487</v>
          </cell>
          <cell r="M210">
            <v>25401</v>
          </cell>
          <cell r="N210">
            <v>283136</v>
          </cell>
          <cell r="O210">
            <v>30265</v>
          </cell>
          <cell r="Q210">
            <v>312976</v>
          </cell>
          <cell r="T210">
            <v>0.1</v>
          </cell>
          <cell r="U210">
            <v>-8.4</v>
          </cell>
          <cell r="V210">
            <v>1.7</v>
          </cell>
          <cell r="W210">
            <v>-7.9</v>
          </cell>
          <cell r="X210">
            <v>-0.1</v>
          </cell>
          <cell r="Y210">
            <v>-6.4</v>
          </cell>
          <cell r="AA210">
            <v>2</v>
          </cell>
          <cell r="AB210">
            <v>-4.3</v>
          </cell>
          <cell r="AC210">
            <v>-0.1</v>
          </cell>
          <cell r="AD210">
            <v>-0.7</v>
          </cell>
          <cell r="AE210">
            <v>2.2000000000000002</v>
          </cell>
          <cell r="AF210">
            <v>-0.6</v>
          </cell>
          <cell r="AG210">
            <v>132130</v>
          </cell>
          <cell r="AH210">
            <v>15180</v>
          </cell>
          <cell r="AI210">
            <v>147310</v>
          </cell>
          <cell r="AJ210">
            <v>58755</v>
          </cell>
          <cell r="AK210">
            <v>3406</v>
          </cell>
          <cell r="AL210">
            <v>62161</v>
          </cell>
          <cell r="AM210">
            <v>16952</v>
          </cell>
          <cell r="AN210">
            <v>79113</v>
          </cell>
          <cell r="AP210">
            <v>23340</v>
          </cell>
          <cell r="AQ210">
            <v>109284</v>
          </cell>
          <cell r="AR210">
            <v>25385</v>
          </cell>
          <cell r="AS210">
            <v>281979</v>
          </cell>
          <cell r="AT210">
            <v>30153</v>
          </cell>
          <cell r="AU210">
            <v>-326</v>
          </cell>
          <cell r="AV210">
            <v>311806</v>
          </cell>
          <cell r="AW210">
            <v>-0.3</v>
          </cell>
          <cell r="AX210">
            <v>-0.4</v>
          </cell>
          <cell r="AY210">
            <v>-0.3</v>
          </cell>
          <cell r="AZ210">
            <v>-7.7</v>
          </cell>
          <cell r="BA210">
            <v>0.4</v>
          </cell>
          <cell r="BB210">
            <v>-7.3</v>
          </cell>
          <cell r="BC210">
            <v>-0.2</v>
          </cell>
          <cell r="BD210">
            <v>-5.9</v>
          </cell>
          <cell r="BF210">
            <v>1.9</v>
          </cell>
          <cell r="BG210">
            <v>-3.9</v>
          </cell>
          <cell r="BH210">
            <v>0.7</v>
          </cell>
          <cell r="BI210">
            <v>-1.6</v>
          </cell>
          <cell r="BJ210">
            <v>1.2</v>
          </cell>
          <cell r="BK210">
            <v>-1.2</v>
          </cell>
          <cell r="BO210">
            <v>57495</v>
          </cell>
          <cell r="CC210">
            <v>-4</v>
          </cell>
          <cell r="CD210">
            <v>-1</v>
          </cell>
        </row>
        <row r="211">
          <cell r="B211">
            <v>133739</v>
          </cell>
          <cell r="C211">
            <v>15379</v>
          </cell>
          <cell r="D211">
            <v>149117</v>
          </cell>
          <cell r="E211">
            <v>58251</v>
          </cell>
          <cell r="F211">
            <v>3527</v>
          </cell>
          <cell r="G211">
            <v>61777</v>
          </cell>
          <cell r="H211">
            <v>16561</v>
          </cell>
          <cell r="I211">
            <v>78338</v>
          </cell>
          <cell r="K211">
            <v>23672</v>
          </cell>
          <cell r="L211">
            <v>108820</v>
          </cell>
          <cell r="M211">
            <v>25952</v>
          </cell>
          <cell r="N211">
            <v>283500</v>
          </cell>
          <cell r="O211">
            <v>31017</v>
          </cell>
          <cell r="Q211">
            <v>313928</v>
          </cell>
          <cell r="T211">
            <v>0.8</v>
          </cell>
          <cell r="U211">
            <v>0.2</v>
          </cell>
          <cell r="V211">
            <v>4.5</v>
          </cell>
          <cell r="W211">
            <v>0.4</v>
          </cell>
          <cell r="X211">
            <v>-1.6</v>
          </cell>
          <cell r="Y211">
            <v>0</v>
          </cell>
          <cell r="AA211">
            <v>1.4</v>
          </cell>
          <cell r="AB211">
            <v>0.3</v>
          </cell>
          <cell r="AC211">
            <v>2.2000000000000002</v>
          </cell>
          <cell r="AD211">
            <v>0.1</v>
          </cell>
          <cell r="AE211">
            <v>2.5</v>
          </cell>
          <cell r="AF211">
            <v>0.3</v>
          </cell>
          <cell r="AG211">
            <v>133875</v>
          </cell>
          <cell r="AH211">
            <v>15400</v>
          </cell>
          <cell r="AI211">
            <v>149275</v>
          </cell>
          <cell r="AJ211">
            <v>56935</v>
          </cell>
          <cell r="AK211">
            <v>3356</v>
          </cell>
          <cell r="AL211">
            <v>60291</v>
          </cell>
          <cell r="AM211">
            <v>16484</v>
          </cell>
          <cell r="AN211">
            <v>76775</v>
          </cell>
          <cell r="AP211">
            <v>23681</v>
          </cell>
          <cell r="AQ211">
            <v>107241</v>
          </cell>
          <cell r="AR211">
            <v>25656</v>
          </cell>
          <cell r="AS211">
            <v>282171</v>
          </cell>
          <cell r="AT211">
            <v>30968</v>
          </cell>
          <cell r="AU211">
            <v>1</v>
          </cell>
          <cell r="AV211">
            <v>313141</v>
          </cell>
          <cell r="AW211">
            <v>1.3</v>
          </cell>
          <cell r="AX211">
            <v>1.4</v>
          </cell>
          <cell r="AY211">
            <v>1.3</v>
          </cell>
          <cell r="AZ211">
            <v>-3.1</v>
          </cell>
          <cell r="BA211">
            <v>-1.5</v>
          </cell>
          <cell r="BB211">
            <v>-3</v>
          </cell>
          <cell r="BC211">
            <v>-2.8</v>
          </cell>
          <cell r="BD211">
            <v>-3</v>
          </cell>
          <cell r="BF211">
            <v>1.5</v>
          </cell>
          <cell r="BG211">
            <v>-1.9</v>
          </cell>
          <cell r="BH211">
            <v>1.1000000000000001</v>
          </cell>
          <cell r="BI211">
            <v>0.1</v>
          </cell>
          <cell r="BJ211">
            <v>2.7</v>
          </cell>
          <cell r="BK211">
            <v>0.4</v>
          </cell>
          <cell r="BO211">
            <v>58676</v>
          </cell>
          <cell r="CC211">
            <v>-10</v>
          </cell>
          <cell r="CD211">
            <v>0</v>
          </cell>
        </row>
        <row r="212">
          <cell r="B212">
            <v>135918</v>
          </cell>
          <cell r="C212">
            <v>15623</v>
          </cell>
          <cell r="D212">
            <v>151541</v>
          </cell>
          <cell r="E212">
            <v>58849</v>
          </cell>
          <cell r="F212">
            <v>3746</v>
          </cell>
          <cell r="G212">
            <v>62595</v>
          </cell>
          <cell r="H212">
            <v>16470</v>
          </cell>
          <cell r="I212">
            <v>79065</v>
          </cell>
          <cell r="K212">
            <v>23955</v>
          </cell>
          <cell r="L212">
            <v>109841</v>
          </cell>
          <cell r="M212">
            <v>26872</v>
          </cell>
          <cell r="N212">
            <v>287978</v>
          </cell>
          <cell r="O212">
            <v>31726</v>
          </cell>
          <cell r="Q212">
            <v>319247</v>
          </cell>
          <cell r="T212">
            <v>1.6</v>
          </cell>
          <cell r="U212">
            <v>1</v>
          </cell>
          <cell r="V212">
            <v>6.2</v>
          </cell>
          <cell r="W212">
            <v>1.3</v>
          </cell>
          <cell r="X212">
            <v>-0.6</v>
          </cell>
          <cell r="Y212">
            <v>0.9</v>
          </cell>
          <cell r="AA212">
            <v>1.2</v>
          </cell>
          <cell r="AB212">
            <v>0.9</v>
          </cell>
          <cell r="AC212">
            <v>3.5</v>
          </cell>
          <cell r="AD212">
            <v>1.6</v>
          </cell>
          <cell r="AE212">
            <v>2.2999999999999998</v>
          </cell>
          <cell r="AF212">
            <v>1.7</v>
          </cell>
          <cell r="AG212">
            <v>136013</v>
          </cell>
          <cell r="AH212">
            <v>15640</v>
          </cell>
          <cell r="AI212">
            <v>151653</v>
          </cell>
          <cell r="AJ212">
            <v>59491</v>
          </cell>
          <cell r="AK212">
            <v>3954</v>
          </cell>
          <cell r="AL212">
            <v>63445</v>
          </cell>
          <cell r="AM212">
            <v>16177</v>
          </cell>
          <cell r="AN212">
            <v>79622</v>
          </cell>
          <cell r="AP212">
            <v>23962</v>
          </cell>
          <cell r="AQ212">
            <v>110403</v>
          </cell>
          <cell r="AR212">
            <v>26971</v>
          </cell>
          <cell r="AS212">
            <v>289026</v>
          </cell>
          <cell r="AT212">
            <v>32016</v>
          </cell>
          <cell r="AU212">
            <v>-1429</v>
          </cell>
          <cell r="AV212">
            <v>319613</v>
          </cell>
          <cell r="AW212">
            <v>1.6</v>
          </cell>
          <cell r="AX212">
            <v>1.6</v>
          </cell>
          <cell r="AY212">
            <v>1.6</v>
          </cell>
          <cell r="AZ212">
            <v>4.5</v>
          </cell>
          <cell r="BA212">
            <v>17.8</v>
          </cell>
          <cell r="BB212">
            <v>5.2</v>
          </cell>
          <cell r="BC212">
            <v>-1.9</v>
          </cell>
          <cell r="BD212">
            <v>3.7</v>
          </cell>
          <cell r="BF212">
            <v>1.2</v>
          </cell>
          <cell r="BG212">
            <v>2.9</v>
          </cell>
          <cell r="BH212">
            <v>5.0999999999999996</v>
          </cell>
          <cell r="BI212">
            <v>2.4</v>
          </cell>
          <cell r="BJ212">
            <v>3.4</v>
          </cell>
          <cell r="BK212">
            <v>2.1</v>
          </cell>
          <cell r="BO212">
            <v>64133</v>
          </cell>
          <cell r="CC212">
            <v>10</v>
          </cell>
          <cell r="CD212">
            <v>0</v>
          </cell>
        </row>
        <row r="213">
          <cell r="B213">
            <v>138858</v>
          </cell>
          <cell r="C213">
            <v>15933</v>
          </cell>
          <cell r="D213">
            <v>154791</v>
          </cell>
          <cell r="E213">
            <v>59687</v>
          </cell>
          <cell r="F213">
            <v>4073</v>
          </cell>
          <cell r="G213">
            <v>63760</v>
          </cell>
          <cell r="H213">
            <v>16687</v>
          </cell>
          <cell r="I213">
            <v>80447</v>
          </cell>
          <cell r="K213">
            <v>24251</v>
          </cell>
          <cell r="L213">
            <v>111570</v>
          </cell>
          <cell r="M213">
            <v>27473</v>
          </cell>
          <cell r="N213">
            <v>295790</v>
          </cell>
          <cell r="O213">
            <v>32364</v>
          </cell>
          <cell r="Q213">
            <v>327842</v>
          </cell>
          <cell r="T213">
            <v>2.1</v>
          </cell>
          <cell r="U213">
            <v>1.4</v>
          </cell>
          <cell r="V213">
            <v>8.6999999999999993</v>
          </cell>
          <cell r="W213">
            <v>1.9</v>
          </cell>
          <cell r="X213">
            <v>1.3</v>
          </cell>
          <cell r="Y213">
            <v>1.7</v>
          </cell>
          <cell r="AA213">
            <v>1.2</v>
          </cell>
          <cell r="AB213">
            <v>1.6</v>
          </cell>
          <cell r="AC213">
            <v>2.2000000000000002</v>
          </cell>
          <cell r="AD213">
            <v>2.7</v>
          </cell>
          <cell r="AE213">
            <v>2</v>
          </cell>
          <cell r="AF213">
            <v>2.7</v>
          </cell>
          <cell r="AG213">
            <v>138569</v>
          </cell>
          <cell r="AH213">
            <v>15890</v>
          </cell>
          <cell r="AI213">
            <v>154459</v>
          </cell>
          <cell r="AJ213">
            <v>59850</v>
          </cell>
          <cell r="AK213">
            <v>3908</v>
          </cell>
          <cell r="AL213">
            <v>63758</v>
          </cell>
          <cell r="AM213">
            <v>16844</v>
          </cell>
          <cell r="AN213">
            <v>80602</v>
          </cell>
          <cell r="AP213">
            <v>24216</v>
          </cell>
          <cell r="AQ213">
            <v>111692</v>
          </cell>
          <cell r="AR213">
            <v>28045</v>
          </cell>
          <cell r="AS213">
            <v>294196</v>
          </cell>
          <cell r="AT213">
            <v>32104</v>
          </cell>
          <cell r="AU213">
            <v>301</v>
          </cell>
          <cell r="AV213">
            <v>326601</v>
          </cell>
          <cell r="AW213">
            <v>1.9</v>
          </cell>
          <cell r="AX213">
            <v>1.6</v>
          </cell>
          <cell r="AY213">
            <v>1.9</v>
          </cell>
          <cell r="AZ213">
            <v>0.6</v>
          </cell>
          <cell r="BA213">
            <v>-1.2</v>
          </cell>
          <cell r="BB213">
            <v>0.5</v>
          </cell>
          <cell r="BC213">
            <v>4.0999999999999996</v>
          </cell>
          <cell r="BD213">
            <v>1.2</v>
          </cell>
          <cell r="BF213">
            <v>1.1000000000000001</v>
          </cell>
          <cell r="BG213">
            <v>1.2</v>
          </cell>
          <cell r="BH213">
            <v>4</v>
          </cell>
          <cell r="BI213">
            <v>1.8</v>
          </cell>
          <cell r="BJ213">
            <v>0.3</v>
          </cell>
          <cell r="BK213">
            <v>2.2000000000000002</v>
          </cell>
          <cell r="BO213">
            <v>54379</v>
          </cell>
          <cell r="CC213">
            <v>9</v>
          </cell>
          <cell r="CD213">
            <v>1</v>
          </cell>
        </row>
        <row r="214">
          <cell r="B214">
            <v>142208</v>
          </cell>
          <cell r="C214">
            <v>16268</v>
          </cell>
          <cell r="D214">
            <v>158475</v>
          </cell>
          <cell r="E214">
            <v>67254</v>
          </cell>
          <cell r="F214">
            <v>4419</v>
          </cell>
          <cell r="G214">
            <v>71673</v>
          </cell>
          <cell r="H214">
            <v>16954</v>
          </cell>
          <cell r="I214">
            <v>88627</v>
          </cell>
          <cell r="K214">
            <v>24593</v>
          </cell>
          <cell r="L214">
            <v>120174</v>
          </cell>
          <cell r="M214">
            <v>27757</v>
          </cell>
          <cell r="N214">
            <v>304446</v>
          </cell>
          <cell r="O214">
            <v>32855</v>
          </cell>
          <cell r="Q214">
            <v>336695</v>
          </cell>
          <cell r="T214">
            <v>2.4</v>
          </cell>
          <cell r="U214">
            <v>12.7</v>
          </cell>
          <cell r="V214">
            <v>8.5</v>
          </cell>
          <cell r="W214">
            <v>12.4</v>
          </cell>
          <cell r="X214">
            <v>1.6</v>
          </cell>
          <cell r="Y214">
            <v>10.199999999999999</v>
          </cell>
          <cell r="AA214">
            <v>1.4</v>
          </cell>
          <cell r="AB214">
            <v>7.7</v>
          </cell>
          <cell r="AC214">
            <v>1</v>
          </cell>
          <cell r="AD214">
            <v>2.9</v>
          </cell>
          <cell r="AE214">
            <v>1.5</v>
          </cell>
          <cell r="AF214">
            <v>2.7</v>
          </cell>
          <cell r="AG214">
            <v>142399</v>
          </cell>
          <cell r="AH214">
            <v>16315</v>
          </cell>
          <cell r="AI214">
            <v>158713</v>
          </cell>
          <cell r="AJ214">
            <v>67193</v>
          </cell>
          <cell r="AK214">
            <v>4392</v>
          </cell>
          <cell r="AL214">
            <v>71585</v>
          </cell>
          <cell r="AM214">
            <v>17126</v>
          </cell>
          <cell r="AN214">
            <v>88711</v>
          </cell>
          <cell r="AP214">
            <v>24600</v>
          </cell>
          <cell r="AQ214">
            <v>120263</v>
          </cell>
          <cell r="AR214">
            <v>27298</v>
          </cell>
          <cell r="AS214">
            <v>306274</v>
          </cell>
          <cell r="AT214">
            <v>32934</v>
          </cell>
          <cell r="AU214">
            <v>-427</v>
          </cell>
          <cell r="AV214">
            <v>338781</v>
          </cell>
          <cell r="AW214">
            <v>2.8</v>
          </cell>
          <cell r="AX214">
            <v>2.7</v>
          </cell>
          <cell r="AY214">
            <v>2.8</v>
          </cell>
          <cell r="AZ214">
            <v>12.3</v>
          </cell>
          <cell r="BA214">
            <v>12.4</v>
          </cell>
          <cell r="BB214">
            <v>12.3</v>
          </cell>
          <cell r="BC214">
            <v>1.7</v>
          </cell>
          <cell r="BD214">
            <v>10.1</v>
          </cell>
          <cell r="BF214">
            <v>1.6</v>
          </cell>
          <cell r="BG214">
            <v>7.7</v>
          </cell>
          <cell r="BH214">
            <v>-2.7</v>
          </cell>
          <cell r="BI214">
            <v>4.0999999999999996</v>
          </cell>
          <cell r="BJ214">
            <v>2.6</v>
          </cell>
          <cell r="BK214">
            <v>3.7</v>
          </cell>
          <cell r="BO214">
            <v>65656</v>
          </cell>
          <cell r="CC214">
            <v>-23</v>
          </cell>
          <cell r="CD214">
            <v>-1</v>
          </cell>
        </row>
        <row r="215">
          <cell r="B215">
            <v>145703</v>
          </cell>
          <cell r="C215">
            <v>16612</v>
          </cell>
          <cell r="D215">
            <v>162316</v>
          </cell>
          <cell r="E215">
            <v>67381</v>
          </cell>
          <cell r="F215">
            <v>4625</v>
          </cell>
          <cell r="G215">
            <v>72006</v>
          </cell>
          <cell r="H215">
            <v>17125</v>
          </cell>
          <cell r="I215">
            <v>89131</v>
          </cell>
          <cell r="K215">
            <v>25002</v>
          </cell>
          <cell r="L215">
            <v>121172</v>
          </cell>
          <cell r="M215">
            <v>28073</v>
          </cell>
          <cell r="N215">
            <v>311551</v>
          </cell>
          <cell r="O215">
            <v>33344</v>
          </cell>
          <cell r="Q215">
            <v>343884</v>
          </cell>
          <cell r="T215">
            <v>2.4</v>
          </cell>
          <cell r="U215">
            <v>0.2</v>
          </cell>
          <cell r="V215">
            <v>4.7</v>
          </cell>
          <cell r="W215">
            <v>0.5</v>
          </cell>
          <cell r="X215">
            <v>1</v>
          </cell>
          <cell r="Y215">
            <v>0.6</v>
          </cell>
          <cell r="AA215">
            <v>1.7</v>
          </cell>
          <cell r="AB215">
            <v>0.8</v>
          </cell>
          <cell r="AC215">
            <v>1.1000000000000001</v>
          </cell>
          <cell r="AD215">
            <v>2.2999999999999998</v>
          </cell>
          <cell r="AE215">
            <v>1.5</v>
          </cell>
          <cell r="AF215">
            <v>2.1</v>
          </cell>
          <cell r="AG215">
            <v>145762</v>
          </cell>
          <cell r="AH215">
            <v>16593</v>
          </cell>
          <cell r="AI215">
            <v>162354</v>
          </cell>
          <cell r="AJ215">
            <v>66923</v>
          </cell>
          <cell r="AK215">
            <v>4724</v>
          </cell>
          <cell r="AL215">
            <v>71647</v>
          </cell>
          <cell r="AM215">
            <v>16986</v>
          </cell>
          <cell r="AN215">
            <v>88633</v>
          </cell>
          <cell r="AP215">
            <v>25011</v>
          </cell>
          <cell r="AQ215">
            <v>120690</v>
          </cell>
          <cell r="AR215">
            <v>27953</v>
          </cell>
          <cell r="AS215">
            <v>310997</v>
          </cell>
          <cell r="AT215">
            <v>33428</v>
          </cell>
          <cell r="AU215">
            <v>-739</v>
          </cell>
          <cell r="AV215">
            <v>343685</v>
          </cell>
          <cell r="AW215">
            <v>2.4</v>
          </cell>
          <cell r="AX215">
            <v>1.7</v>
          </cell>
          <cell r="AY215">
            <v>2.2999999999999998</v>
          </cell>
          <cell r="AZ215">
            <v>-0.4</v>
          </cell>
          <cell r="BA215">
            <v>7.6</v>
          </cell>
          <cell r="BB215">
            <v>0.1</v>
          </cell>
          <cell r="BC215">
            <v>-0.8</v>
          </cell>
          <cell r="BD215">
            <v>-0.1</v>
          </cell>
          <cell r="BF215">
            <v>1.7</v>
          </cell>
          <cell r="BG215">
            <v>0.4</v>
          </cell>
          <cell r="BH215">
            <v>2.4</v>
          </cell>
          <cell r="BI215">
            <v>1.5</v>
          </cell>
          <cell r="BJ215">
            <v>1.5</v>
          </cell>
          <cell r="BK215">
            <v>1.4</v>
          </cell>
          <cell r="BO215">
            <v>69392</v>
          </cell>
          <cell r="CC215">
            <v>-6</v>
          </cell>
          <cell r="CD215">
            <v>0</v>
          </cell>
        </row>
        <row r="216">
          <cell r="B216">
            <v>148987</v>
          </cell>
          <cell r="C216">
            <v>16937</v>
          </cell>
          <cell r="D216">
            <v>165924</v>
          </cell>
          <cell r="E216">
            <v>67747</v>
          </cell>
          <cell r="F216">
            <v>4332</v>
          </cell>
          <cell r="G216">
            <v>72078</v>
          </cell>
          <cell r="H216">
            <v>17332</v>
          </cell>
          <cell r="I216">
            <v>89410</v>
          </cell>
          <cell r="K216">
            <v>25440</v>
          </cell>
          <cell r="L216">
            <v>121975</v>
          </cell>
          <cell r="M216">
            <v>28698</v>
          </cell>
          <cell r="N216">
            <v>316955</v>
          </cell>
          <cell r="O216">
            <v>33744</v>
          </cell>
          <cell r="Q216">
            <v>350026</v>
          </cell>
          <cell r="T216">
            <v>2.2000000000000002</v>
          </cell>
          <cell r="U216">
            <v>0.5</v>
          </cell>
          <cell r="V216">
            <v>-6.3</v>
          </cell>
          <cell r="W216">
            <v>0.1</v>
          </cell>
          <cell r="X216">
            <v>1.2</v>
          </cell>
          <cell r="Y216">
            <v>0.3</v>
          </cell>
          <cell r="AA216">
            <v>1.8</v>
          </cell>
          <cell r="AB216">
            <v>0.7</v>
          </cell>
          <cell r="AC216">
            <v>2.2000000000000002</v>
          </cell>
          <cell r="AD216">
            <v>1.7</v>
          </cell>
          <cell r="AE216">
            <v>1.2</v>
          </cell>
          <cell r="AF216">
            <v>1.8</v>
          </cell>
          <cell r="AG216">
            <v>148956</v>
          </cell>
          <cell r="AH216">
            <v>16943</v>
          </cell>
          <cell r="AI216">
            <v>165899</v>
          </cell>
          <cell r="AJ216">
            <v>69518</v>
          </cell>
          <cell r="AK216">
            <v>4514</v>
          </cell>
          <cell r="AL216">
            <v>74032</v>
          </cell>
          <cell r="AM216">
            <v>17270</v>
          </cell>
          <cell r="AN216">
            <v>91301</v>
          </cell>
          <cell r="AP216">
            <v>25416</v>
          </cell>
          <cell r="AQ216">
            <v>123841</v>
          </cell>
          <cell r="AR216">
            <v>28853</v>
          </cell>
          <cell r="AS216">
            <v>318593</v>
          </cell>
          <cell r="AT216">
            <v>33521</v>
          </cell>
          <cell r="AU216">
            <v>-2263</v>
          </cell>
          <cell r="AV216">
            <v>349850</v>
          </cell>
          <cell r="AW216">
            <v>2.2000000000000002</v>
          </cell>
          <cell r="AX216">
            <v>2.1</v>
          </cell>
          <cell r="AY216">
            <v>2.2000000000000002</v>
          </cell>
          <cell r="AZ216">
            <v>3.9</v>
          </cell>
          <cell r="BA216">
            <v>-4.5</v>
          </cell>
          <cell r="BB216">
            <v>3.3</v>
          </cell>
          <cell r="BC216">
            <v>1.7</v>
          </cell>
          <cell r="BD216">
            <v>3</v>
          </cell>
          <cell r="BF216">
            <v>1.6</v>
          </cell>
          <cell r="BG216">
            <v>2.6</v>
          </cell>
          <cell r="BH216">
            <v>3.2</v>
          </cell>
          <cell r="BI216">
            <v>2.4</v>
          </cell>
          <cell r="BJ216">
            <v>0.3</v>
          </cell>
          <cell r="BK216">
            <v>1.8</v>
          </cell>
          <cell r="BO216">
            <v>74670</v>
          </cell>
          <cell r="CC216">
            <v>28</v>
          </cell>
          <cell r="CD216">
            <v>1</v>
          </cell>
        </row>
        <row r="217">
          <cell r="B217">
            <v>152003</v>
          </cell>
          <cell r="C217">
            <v>17248</v>
          </cell>
          <cell r="D217">
            <v>169251</v>
          </cell>
          <cell r="E217">
            <v>69436</v>
          </cell>
          <cell r="F217">
            <v>3772</v>
          </cell>
          <cell r="G217">
            <v>73207</v>
          </cell>
          <cell r="H217">
            <v>17752</v>
          </cell>
          <cell r="I217">
            <v>90959</v>
          </cell>
          <cell r="K217">
            <v>25903</v>
          </cell>
          <cell r="L217">
            <v>124073</v>
          </cell>
          <cell r="M217">
            <v>29308</v>
          </cell>
          <cell r="N217">
            <v>322587</v>
          </cell>
          <cell r="O217">
            <v>33883</v>
          </cell>
          <cell r="Q217">
            <v>357009</v>
          </cell>
          <cell r="T217">
            <v>2</v>
          </cell>
          <cell r="U217">
            <v>2.5</v>
          </cell>
          <cell r="V217">
            <v>-12.9</v>
          </cell>
          <cell r="W217">
            <v>1.6</v>
          </cell>
          <cell r="X217">
            <v>2.4</v>
          </cell>
          <cell r="Y217">
            <v>1.7</v>
          </cell>
          <cell r="AA217">
            <v>1.8</v>
          </cell>
          <cell r="AB217">
            <v>1.7</v>
          </cell>
          <cell r="AC217">
            <v>2.1</v>
          </cell>
          <cell r="AD217">
            <v>1.8</v>
          </cell>
          <cell r="AE217">
            <v>0.4</v>
          </cell>
          <cell r="AF217">
            <v>2</v>
          </cell>
          <cell r="AG217">
            <v>152006</v>
          </cell>
          <cell r="AH217">
            <v>17249</v>
          </cell>
          <cell r="AI217">
            <v>169255</v>
          </cell>
          <cell r="AJ217">
            <v>66447</v>
          </cell>
          <cell r="AK217">
            <v>3890</v>
          </cell>
          <cell r="AL217">
            <v>70337</v>
          </cell>
          <cell r="AM217">
            <v>17676</v>
          </cell>
          <cell r="AN217">
            <v>88013</v>
          </cell>
          <cell r="AP217">
            <v>25944</v>
          </cell>
          <cell r="AQ217">
            <v>121165</v>
          </cell>
          <cell r="AR217">
            <v>29364</v>
          </cell>
          <cell r="AS217">
            <v>319784</v>
          </cell>
          <cell r="AT217">
            <v>34225</v>
          </cell>
          <cell r="AU217">
            <v>1448</v>
          </cell>
          <cell r="AV217">
            <v>355457</v>
          </cell>
          <cell r="AW217">
            <v>2</v>
          </cell>
          <cell r="AX217">
            <v>1.8</v>
          </cell>
          <cell r="AY217">
            <v>2</v>
          </cell>
          <cell r="AZ217">
            <v>-4.4000000000000004</v>
          </cell>
          <cell r="BA217">
            <v>-13.8</v>
          </cell>
          <cell r="BB217">
            <v>-5</v>
          </cell>
          <cell r="BC217">
            <v>2.4</v>
          </cell>
          <cell r="BD217">
            <v>-3.6</v>
          </cell>
          <cell r="BF217">
            <v>2.1</v>
          </cell>
          <cell r="BG217">
            <v>-2.2000000000000002</v>
          </cell>
          <cell r="BH217">
            <v>1.8</v>
          </cell>
          <cell r="BI217">
            <v>0.4</v>
          </cell>
          <cell r="BJ217">
            <v>2.1</v>
          </cell>
          <cell r="BK217">
            <v>1.6</v>
          </cell>
          <cell r="BO217">
            <v>60354</v>
          </cell>
          <cell r="CC217">
            <v>15</v>
          </cell>
          <cell r="CD217">
            <v>0</v>
          </cell>
        </row>
        <row r="218">
          <cell r="B218">
            <v>154642</v>
          </cell>
          <cell r="C218">
            <v>17532</v>
          </cell>
          <cell r="D218">
            <v>172175</v>
          </cell>
          <cell r="E218">
            <v>72433</v>
          </cell>
          <cell r="F218">
            <v>3567</v>
          </cell>
          <cell r="G218">
            <v>76000</v>
          </cell>
          <cell r="H218">
            <v>18182</v>
          </cell>
          <cell r="I218">
            <v>94182</v>
          </cell>
          <cell r="K218">
            <v>26388</v>
          </cell>
          <cell r="L218">
            <v>127868</v>
          </cell>
          <cell r="M218">
            <v>29690</v>
          </cell>
          <cell r="N218">
            <v>329701</v>
          </cell>
          <cell r="O218">
            <v>33880</v>
          </cell>
          <cell r="Q218">
            <v>364592</v>
          </cell>
          <cell r="T218">
            <v>1.7</v>
          </cell>
          <cell r="U218">
            <v>4.3</v>
          </cell>
          <cell r="V218">
            <v>-5.4</v>
          </cell>
          <cell r="W218">
            <v>3.8</v>
          </cell>
          <cell r="X218">
            <v>2.4</v>
          </cell>
          <cell r="Y218">
            <v>3.5</v>
          </cell>
          <cell r="AA218">
            <v>1.9</v>
          </cell>
          <cell r="AB218">
            <v>3.1</v>
          </cell>
          <cell r="AC218">
            <v>1.3</v>
          </cell>
          <cell r="AD218">
            <v>2.2000000000000002</v>
          </cell>
          <cell r="AE218">
            <v>0</v>
          </cell>
          <cell r="AF218">
            <v>2.1</v>
          </cell>
          <cell r="AG218">
            <v>154708</v>
          </cell>
          <cell r="AH218">
            <v>17527</v>
          </cell>
          <cell r="AI218">
            <v>172235</v>
          </cell>
          <cell r="AJ218">
            <v>73377</v>
          </cell>
          <cell r="AK218">
            <v>2814</v>
          </cell>
          <cell r="AL218">
            <v>76191</v>
          </cell>
          <cell r="AM218">
            <v>18197</v>
          </cell>
          <cell r="AN218">
            <v>94388</v>
          </cell>
          <cell r="AP218">
            <v>26326</v>
          </cell>
          <cell r="AQ218">
            <v>128012</v>
          </cell>
          <cell r="AR218">
            <v>29628</v>
          </cell>
          <cell r="AS218">
            <v>329876</v>
          </cell>
          <cell r="AT218">
            <v>33743</v>
          </cell>
          <cell r="AU218">
            <v>1740</v>
          </cell>
          <cell r="AV218">
            <v>365359</v>
          </cell>
          <cell r="AW218">
            <v>1.8</v>
          </cell>
          <cell r="AX218">
            <v>1.6</v>
          </cell>
          <cell r="AY218">
            <v>1.8</v>
          </cell>
          <cell r="AZ218">
            <v>10.4</v>
          </cell>
          <cell r="BA218">
            <v>-27.7</v>
          </cell>
          <cell r="BB218">
            <v>8.3000000000000007</v>
          </cell>
          <cell r="BC218">
            <v>2.9</v>
          </cell>
          <cell r="BD218">
            <v>7.2</v>
          </cell>
          <cell r="BF218">
            <v>1.5</v>
          </cell>
          <cell r="BG218">
            <v>5.7</v>
          </cell>
          <cell r="BH218">
            <v>0.9</v>
          </cell>
          <cell r="BI218">
            <v>3.2</v>
          </cell>
          <cell r="BJ218">
            <v>-1.4</v>
          </cell>
          <cell r="BK218">
            <v>2.8</v>
          </cell>
          <cell r="BO218">
            <v>71689</v>
          </cell>
          <cell r="CC218">
            <v>-65</v>
          </cell>
          <cell r="CD218">
            <v>0</v>
          </cell>
        </row>
        <row r="219">
          <cell r="B219">
            <v>157129</v>
          </cell>
          <cell r="C219">
            <v>17798</v>
          </cell>
          <cell r="D219">
            <v>174928</v>
          </cell>
          <cell r="E219">
            <v>74622</v>
          </cell>
          <cell r="F219">
            <v>3900</v>
          </cell>
          <cell r="G219">
            <v>78522</v>
          </cell>
          <cell r="H219">
            <v>18434</v>
          </cell>
          <cell r="I219">
            <v>96955</v>
          </cell>
          <cell r="K219">
            <v>26853</v>
          </cell>
          <cell r="L219">
            <v>131199</v>
          </cell>
          <cell r="M219">
            <v>29704</v>
          </cell>
          <cell r="N219">
            <v>335824</v>
          </cell>
          <cell r="O219">
            <v>33952</v>
          </cell>
          <cell r="Q219">
            <v>369865</v>
          </cell>
          <cell r="T219">
            <v>1.6</v>
          </cell>
          <cell r="U219">
            <v>3</v>
          </cell>
          <cell r="V219">
            <v>9.3000000000000007</v>
          </cell>
          <cell r="W219">
            <v>3.3</v>
          </cell>
          <cell r="X219">
            <v>1.4</v>
          </cell>
          <cell r="Y219">
            <v>2.9</v>
          </cell>
          <cell r="AA219">
            <v>1.8</v>
          </cell>
          <cell r="AB219">
            <v>2.6</v>
          </cell>
          <cell r="AC219">
            <v>0</v>
          </cell>
          <cell r="AD219">
            <v>1.9</v>
          </cell>
          <cell r="AE219">
            <v>0.2</v>
          </cell>
          <cell r="AF219">
            <v>1.4</v>
          </cell>
          <cell r="AG219">
            <v>157290</v>
          </cell>
          <cell r="AH219">
            <v>17832</v>
          </cell>
          <cell r="AI219">
            <v>175122</v>
          </cell>
          <cell r="AJ219">
            <v>75909</v>
          </cell>
          <cell r="AK219">
            <v>4330</v>
          </cell>
          <cell r="AL219">
            <v>80240</v>
          </cell>
          <cell r="AM219">
            <v>18567</v>
          </cell>
          <cell r="AN219">
            <v>98807</v>
          </cell>
          <cell r="AP219">
            <v>26908</v>
          </cell>
          <cell r="AQ219">
            <v>133107</v>
          </cell>
          <cell r="AR219">
            <v>29579</v>
          </cell>
          <cell r="AS219">
            <v>337809</v>
          </cell>
          <cell r="AT219">
            <v>33832</v>
          </cell>
          <cell r="AU219">
            <v>103</v>
          </cell>
          <cell r="AV219">
            <v>371744</v>
          </cell>
          <cell r="AW219">
            <v>1.7</v>
          </cell>
          <cell r="AX219">
            <v>1.7</v>
          </cell>
          <cell r="AY219">
            <v>1.7</v>
          </cell>
          <cell r="AZ219">
            <v>3.5</v>
          </cell>
          <cell r="BA219">
            <v>53.9</v>
          </cell>
          <cell r="BB219">
            <v>5.3</v>
          </cell>
          <cell r="BC219">
            <v>2</v>
          </cell>
          <cell r="BD219">
            <v>4.7</v>
          </cell>
          <cell r="BF219">
            <v>2.2000000000000002</v>
          </cell>
          <cell r="BG219">
            <v>4</v>
          </cell>
          <cell r="BH219">
            <v>-0.2</v>
          </cell>
          <cell r="BI219">
            <v>2.4</v>
          </cell>
          <cell r="BJ219">
            <v>0.3</v>
          </cell>
          <cell r="BK219">
            <v>1.7</v>
          </cell>
          <cell r="BO219">
            <v>78930</v>
          </cell>
          <cell r="CC219">
            <v>-4</v>
          </cell>
          <cell r="CD219">
            <v>0</v>
          </cell>
        </row>
        <row r="220">
          <cell r="B220">
            <v>159739</v>
          </cell>
          <cell r="C220">
            <v>18083</v>
          </cell>
          <cell r="D220">
            <v>177822</v>
          </cell>
          <cell r="E220">
            <v>74582</v>
          </cell>
          <cell r="F220">
            <v>4308</v>
          </cell>
          <cell r="G220">
            <v>78890</v>
          </cell>
          <cell r="H220">
            <v>18565</v>
          </cell>
          <cell r="I220">
            <v>97455</v>
          </cell>
          <cell r="K220">
            <v>27275</v>
          </cell>
          <cell r="L220">
            <v>132213</v>
          </cell>
          <cell r="M220">
            <v>29360</v>
          </cell>
          <cell r="N220">
            <v>339401</v>
          </cell>
          <cell r="O220">
            <v>34173</v>
          </cell>
          <cell r="Q220">
            <v>372729</v>
          </cell>
          <cell r="T220">
            <v>1.7</v>
          </cell>
          <cell r="U220">
            <v>-0.1</v>
          </cell>
          <cell r="V220">
            <v>10.5</v>
          </cell>
          <cell r="W220">
            <v>0.5</v>
          </cell>
          <cell r="X220">
            <v>0.7</v>
          </cell>
          <cell r="Y220">
            <v>0.5</v>
          </cell>
          <cell r="AA220">
            <v>1.6</v>
          </cell>
          <cell r="AB220">
            <v>0.8</v>
          </cell>
          <cell r="AC220">
            <v>-1.2</v>
          </cell>
          <cell r="AD220">
            <v>1.1000000000000001</v>
          </cell>
          <cell r="AE220">
            <v>0.7</v>
          </cell>
          <cell r="AF220">
            <v>0.8</v>
          </cell>
          <cell r="AG220">
            <v>158965</v>
          </cell>
          <cell r="AH220">
            <v>17991</v>
          </cell>
          <cell r="AI220">
            <v>176956</v>
          </cell>
          <cell r="AJ220">
            <v>74767</v>
          </cell>
          <cell r="AK220">
            <v>4416</v>
          </cell>
          <cell r="AL220">
            <v>79183</v>
          </cell>
          <cell r="AM220">
            <v>18457</v>
          </cell>
          <cell r="AN220">
            <v>97640</v>
          </cell>
          <cell r="AP220">
            <v>27283</v>
          </cell>
          <cell r="AQ220">
            <v>132406</v>
          </cell>
          <cell r="AR220">
            <v>29961</v>
          </cell>
          <cell r="AS220">
            <v>339324</v>
          </cell>
          <cell r="AT220">
            <v>34213</v>
          </cell>
          <cell r="AU220">
            <v>-1836</v>
          </cell>
          <cell r="AV220">
            <v>371700</v>
          </cell>
          <cell r="AW220">
            <v>1.1000000000000001</v>
          </cell>
          <cell r="AX220">
            <v>0.9</v>
          </cell>
          <cell r="AY220">
            <v>1</v>
          </cell>
          <cell r="AZ220">
            <v>-1.5</v>
          </cell>
          <cell r="BA220">
            <v>2</v>
          </cell>
          <cell r="BB220">
            <v>-1.3</v>
          </cell>
          <cell r="BC220">
            <v>-0.6</v>
          </cell>
          <cell r="BD220">
            <v>-1.2</v>
          </cell>
          <cell r="BF220">
            <v>1.4</v>
          </cell>
          <cell r="BG220">
            <v>-0.5</v>
          </cell>
          <cell r="BH220">
            <v>1.3</v>
          </cell>
          <cell r="BI220">
            <v>0.4</v>
          </cell>
          <cell r="BJ220">
            <v>1.1000000000000001</v>
          </cell>
          <cell r="BK220">
            <v>0</v>
          </cell>
          <cell r="BO220">
            <v>80017</v>
          </cell>
          <cell r="CC220">
            <v>73</v>
          </cell>
          <cell r="CD220">
            <v>0</v>
          </cell>
        </row>
        <row r="221">
          <cell r="B221">
            <v>161973</v>
          </cell>
          <cell r="C221">
            <v>18320</v>
          </cell>
          <cell r="D221">
            <v>180293</v>
          </cell>
          <cell r="E221">
            <v>72785</v>
          </cell>
          <cell r="F221">
            <v>4316</v>
          </cell>
          <cell r="G221">
            <v>77101</v>
          </cell>
          <cell r="H221">
            <v>18799</v>
          </cell>
          <cell r="I221">
            <v>95899</v>
          </cell>
          <cell r="K221">
            <v>27674</v>
          </cell>
          <cell r="L221">
            <v>131150</v>
          </cell>
          <cell r="M221">
            <v>28869</v>
          </cell>
          <cell r="N221">
            <v>340312</v>
          </cell>
          <cell r="O221">
            <v>34656</v>
          </cell>
          <cell r="Q221">
            <v>374760</v>
          </cell>
          <cell r="T221">
            <v>1.4</v>
          </cell>
          <cell r="U221">
            <v>-2.4</v>
          </cell>
          <cell r="V221">
            <v>0.2</v>
          </cell>
          <cell r="W221">
            <v>-2.2999999999999998</v>
          </cell>
          <cell r="X221">
            <v>1.3</v>
          </cell>
          <cell r="Y221">
            <v>-1.6</v>
          </cell>
          <cell r="AA221">
            <v>1.5</v>
          </cell>
          <cell r="AB221">
            <v>-0.8</v>
          </cell>
          <cell r="AC221">
            <v>-1.7</v>
          </cell>
          <cell r="AD221">
            <v>0.3</v>
          </cell>
          <cell r="AE221">
            <v>1.4</v>
          </cell>
          <cell r="AF221">
            <v>0.5</v>
          </cell>
          <cell r="AG221">
            <v>162681</v>
          </cell>
          <cell r="AH221">
            <v>18386</v>
          </cell>
          <cell r="AI221">
            <v>181067</v>
          </cell>
          <cell r="AJ221">
            <v>71444</v>
          </cell>
          <cell r="AK221">
            <v>4350</v>
          </cell>
          <cell r="AL221">
            <v>75794</v>
          </cell>
          <cell r="AM221">
            <v>18777</v>
          </cell>
          <cell r="AN221">
            <v>94571</v>
          </cell>
          <cell r="AP221">
            <v>27638</v>
          </cell>
          <cell r="AQ221">
            <v>129786</v>
          </cell>
          <cell r="AR221">
            <v>28246</v>
          </cell>
          <cell r="AS221">
            <v>339099</v>
          </cell>
          <cell r="AT221">
            <v>34823</v>
          </cell>
          <cell r="AU221">
            <v>-588</v>
          </cell>
          <cell r="AV221">
            <v>373334</v>
          </cell>
          <cell r="AW221">
            <v>2.2999999999999998</v>
          </cell>
          <cell r="AX221">
            <v>2.2000000000000002</v>
          </cell>
          <cell r="AY221">
            <v>2.2999999999999998</v>
          </cell>
          <cell r="AZ221">
            <v>-4.4000000000000004</v>
          </cell>
          <cell r="BA221">
            <v>-1.5</v>
          </cell>
          <cell r="BB221">
            <v>-4.3</v>
          </cell>
          <cell r="BC221">
            <v>1.7</v>
          </cell>
          <cell r="BD221">
            <v>-3.1</v>
          </cell>
          <cell r="BF221">
            <v>1.3</v>
          </cell>
          <cell r="BG221">
            <v>-2</v>
          </cell>
          <cell r="BH221">
            <v>-5.7</v>
          </cell>
          <cell r="BI221">
            <v>-0.1</v>
          </cell>
          <cell r="BJ221">
            <v>1.8</v>
          </cell>
          <cell r="BK221">
            <v>0.4</v>
          </cell>
          <cell r="BO221">
            <v>65420</v>
          </cell>
          <cell r="CC221">
            <v>24</v>
          </cell>
          <cell r="CD221">
            <v>0</v>
          </cell>
        </row>
        <row r="222">
          <cell r="B222">
            <v>163535</v>
          </cell>
          <cell r="C222">
            <v>18466</v>
          </cell>
          <cell r="D222">
            <v>182001</v>
          </cell>
          <cell r="E222">
            <v>71418</v>
          </cell>
          <cell r="F222">
            <v>4023</v>
          </cell>
          <cell r="G222">
            <v>75441</v>
          </cell>
          <cell r="H222">
            <v>19286</v>
          </cell>
          <cell r="I222">
            <v>94727</v>
          </cell>
          <cell r="K222">
            <v>28062</v>
          </cell>
          <cell r="L222">
            <v>130461</v>
          </cell>
          <cell r="M222">
            <v>28637</v>
          </cell>
          <cell r="N222">
            <v>341099</v>
          </cell>
          <cell r="O222">
            <v>35333</v>
          </cell>
          <cell r="Q222">
            <v>377158</v>
          </cell>
          <cell r="T222">
            <v>0.9</v>
          </cell>
          <cell r="U222">
            <v>-1.9</v>
          </cell>
          <cell r="V222">
            <v>-6.8</v>
          </cell>
          <cell r="W222">
            <v>-2.2000000000000002</v>
          </cell>
          <cell r="X222">
            <v>2.6</v>
          </cell>
          <cell r="Y222">
            <v>-1.2</v>
          </cell>
          <cell r="AA222">
            <v>1.4</v>
          </cell>
          <cell r="AB222">
            <v>-0.5</v>
          </cell>
          <cell r="AC222">
            <v>-0.8</v>
          </cell>
          <cell r="AD222">
            <v>0.2</v>
          </cell>
          <cell r="AE222">
            <v>2</v>
          </cell>
          <cell r="AF222">
            <v>0.6</v>
          </cell>
          <cell r="AG222">
            <v>163933</v>
          </cell>
          <cell r="AH222">
            <v>18539</v>
          </cell>
          <cell r="AI222">
            <v>182472</v>
          </cell>
          <cell r="AJ222">
            <v>71920</v>
          </cell>
          <cell r="AK222">
            <v>3901</v>
          </cell>
          <cell r="AL222">
            <v>75821</v>
          </cell>
          <cell r="AM222">
            <v>19162</v>
          </cell>
          <cell r="AN222">
            <v>94983</v>
          </cell>
          <cell r="AP222">
            <v>28071</v>
          </cell>
          <cell r="AQ222">
            <v>130727</v>
          </cell>
          <cell r="AR222">
            <v>28786</v>
          </cell>
          <cell r="AS222">
            <v>341984</v>
          </cell>
          <cell r="AT222">
            <v>34952</v>
          </cell>
          <cell r="AU222">
            <v>1843</v>
          </cell>
          <cell r="AV222">
            <v>378780</v>
          </cell>
          <cell r="AW222">
            <v>0.8</v>
          </cell>
          <cell r="AX222">
            <v>0.8</v>
          </cell>
          <cell r="AY222">
            <v>0.8</v>
          </cell>
          <cell r="AZ222">
            <v>0.7</v>
          </cell>
          <cell r="BA222">
            <v>-10.3</v>
          </cell>
          <cell r="BB222">
            <v>0</v>
          </cell>
          <cell r="BC222">
            <v>2</v>
          </cell>
          <cell r="BD222">
            <v>0.4</v>
          </cell>
          <cell r="BF222">
            <v>1.6</v>
          </cell>
          <cell r="BG222">
            <v>0.7</v>
          </cell>
          <cell r="BH222">
            <v>1.9</v>
          </cell>
          <cell r="BI222">
            <v>0.9</v>
          </cell>
          <cell r="BJ222">
            <v>0.4</v>
          </cell>
          <cell r="BK222">
            <v>1.5</v>
          </cell>
          <cell r="BO222">
            <v>70076</v>
          </cell>
          <cell r="CC222">
            <v>-130</v>
          </cell>
          <cell r="CD222">
            <v>-1</v>
          </cell>
        </row>
        <row r="223">
          <cell r="B223">
            <v>164569</v>
          </cell>
          <cell r="C223">
            <v>18540</v>
          </cell>
          <cell r="D223">
            <v>183108</v>
          </cell>
          <cell r="E223">
            <v>70641</v>
          </cell>
          <cell r="F223">
            <v>3940</v>
          </cell>
          <cell r="G223">
            <v>74581</v>
          </cell>
          <cell r="H223">
            <v>19786</v>
          </cell>
          <cell r="I223">
            <v>94367</v>
          </cell>
          <cell r="K223">
            <v>28472</v>
          </cell>
          <cell r="L223">
            <v>130607</v>
          </cell>
          <cell r="M223">
            <v>28893</v>
          </cell>
          <cell r="N223">
            <v>342608</v>
          </cell>
          <cell r="O223">
            <v>36011</v>
          </cell>
          <cell r="Q223">
            <v>379527</v>
          </cell>
          <cell r="T223">
            <v>0.6</v>
          </cell>
          <cell r="U223">
            <v>-1.1000000000000001</v>
          </cell>
          <cell r="V223">
            <v>-2.1</v>
          </cell>
          <cell r="W223">
            <v>-1.1000000000000001</v>
          </cell>
          <cell r="X223">
            <v>2.6</v>
          </cell>
          <cell r="Y223">
            <v>-0.4</v>
          </cell>
          <cell r="AA223">
            <v>1.5</v>
          </cell>
          <cell r="AB223">
            <v>0.1</v>
          </cell>
          <cell r="AC223">
            <v>0.9</v>
          </cell>
          <cell r="AD223">
            <v>0.4</v>
          </cell>
          <cell r="AE223">
            <v>1.9</v>
          </cell>
          <cell r="AF223">
            <v>0.6</v>
          </cell>
          <cell r="AG223">
            <v>163672</v>
          </cell>
          <cell r="AH223">
            <v>18433</v>
          </cell>
          <cell r="AI223">
            <v>182105</v>
          </cell>
          <cell r="AJ223">
            <v>71098</v>
          </cell>
          <cell r="AK223">
            <v>3905</v>
          </cell>
          <cell r="AL223">
            <v>75003</v>
          </cell>
          <cell r="AM223">
            <v>19896</v>
          </cell>
          <cell r="AN223">
            <v>94899</v>
          </cell>
          <cell r="AP223">
            <v>28488</v>
          </cell>
          <cell r="AQ223">
            <v>131155</v>
          </cell>
          <cell r="AR223">
            <v>28806</v>
          </cell>
          <cell r="AS223">
            <v>342066</v>
          </cell>
          <cell r="AT223">
            <v>36291</v>
          </cell>
          <cell r="AU223">
            <v>1196</v>
          </cell>
          <cell r="AV223">
            <v>379552</v>
          </cell>
          <cell r="AW223">
            <v>-0.2</v>
          </cell>
          <cell r="AX223">
            <v>-0.6</v>
          </cell>
          <cell r="AY223">
            <v>-0.2</v>
          </cell>
          <cell r="AZ223">
            <v>-1.1000000000000001</v>
          </cell>
          <cell r="BA223">
            <v>0.1</v>
          </cell>
          <cell r="BB223">
            <v>-1.1000000000000001</v>
          </cell>
          <cell r="BC223">
            <v>3.8</v>
          </cell>
          <cell r="BD223">
            <v>-0.1</v>
          </cell>
          <cell r="BF223">
            <v>1.5</v>
          </cell>
          <cell r="BG223">
            <v>0.3</v>
          </cell>
          <cell r="BH223">
            <v>0.1</v>
          </cell>
          <cell r="BI223">
            <v>0</v>
          </cell>
          <cell r="BJ223">
            <v>3.8</v>
          </cell>
          <cell r="BK223">
            <v>0.2</v>
          </cell>
          <cell r="BO223">
            <v>74032</v>
          </cell>
          <cell r="CC223">
            <v>-30</v>
          </cell>
          <cell r="CD223">
            <v>0</v>
          </cell>
        </row>
        <row r="224">
          <cell r="B224">
            <v>165599</v>
          </cell>
          <cell r="C224">
            <v>18616</v>
          </cell>
          <cell r="D224">
            <v>184201</v>
          </cell>
          <cell r="E224">
            <v>70528</v>
          </cell>
          <cell r="F224">
            <v>4090</v>
          </cell>
          <cell r="G224">
            <v>74618</v>
          </cell>
          <cell r="H224">
            <v>19973</v>
          </cell>
          <cell r="I224">
            <v>94591</v>
          </cell>
          <cell r="K224">
            <v>28884</v>
          </cell>
          <cell r="L224">
            <v>131340</v>
          </cell>
          <cell r="M224">
            <v>29358</v>
          </cell>
          <cell r="N224">
            <v>344898</v>
          </cell>
          <cell r="O224">
            <v>36608</v>
          </cell>
          <cell r="Q224">
            <v>381718</v>
          </cell>
          <cell r="T224">
            <v>0.6</v>
          </cell>
          <cell r="U224">
            <v>-0.2</v>
          </cell>
          <cell r="V224">
            <v>3.8</v>
          </cell>
          <cell r="W224">
            <v>0.1</v>
          </cell>
          <cell r="X224">
            <v>0.9</v>
          </cell>
          <cell r="Y224">
            <v>0.2</v>
          </cell>
          <cell r="AA224">
            <v>1.4</v>
          </cell>
          <cell r="AB224">
            <v>0.6</v>
          </cell>
          <cell r="AC224">
            <v>1.6</v>
          </cell>
          <cell r="AD224">
            <v>0.7</v>
          </cell>
          <cell r="AE224">
            <v>1.7</v>
          </cell>
          <cell r="AF224">
            <v>0.6</v>
          </cell>
          <cell r="AG224">
            <v>165997</v>
          </cell>
          <cell r="AH224">
            <v>18650</v>
          </cell>
          <cell r="AI224">
            <v>184646</v>
          </cell>
          <cell r="AJ224">
            <v>69794</v>
          </cell>
          <cell r="AK224">
            <v>4098</v>
          </cell>
          <cell r="AL224">
            <v>73892</v>
          </cell>
          <cell r="AM224">
            <v>20221</v>
          </cell>
          <cell r="AN224">
            <v>94113</v>
          </cell>
          <cell r="AP224">
            <v>28849</v>
          </cell>
          <cell r="AQ224">
            <v>130827</v>
          </cell>
          <cell r="AR224">
            <v>29424</v>
          </cell>
          <cell r="AS224">
            <v>344898</v>
          </cell>
          <cell r="AT224">
            <v>36817</v>
          </cell>
          <cell r="AU224">
            <v>-991</v>
          </cell>
          <cell r="AV224">
            <v>380724</v>
          </cell>
          <cell r="AW224">
            <v>1.4</v>
          </cell>
          <cell r="AX224">
            <v>1.2</v>
          </cell>
          <cell r="AY224">
            <v>1.4</v>
          </cell>
          <cell r="AZ224">
            <v>-1.8</v>
          </cell>
          <cell r="BA224">
            <v>4.9000000000000004</v>
          </cell>
          <cell r="BB224">
            <v>-1.5</v>
          </cell>
          <cell r="BC224">
            <v>1.6</v>
          </cell>
          <cell r="BD224">
            <v>-0.8</v>
          </cell>
          <cell r="BF224">
            <v>1.3</v>
          </cell>
          <cell r="BG224">
            <v>-0.2</v>
          </cell>
          <cell r="BH224">
            <v>2.1</v>
          </cell>
          <cell r="BI224">
            <v>0.8</v>
          </cell>
          <cell r="BJ224">
            <v>1.5</v>
          </cell>
          <cell r="BK224">
            <v>0.3</v>
          </cell>
          <cell r="BO224">
            <v>74503</v>
          </cell>
          <cell r="CC224">
            <v>162</v>
          </cell>
          <cell r="CD224">
            <v>1</v>
          </cell>
        </row>
        <row r="225">
          <cell r="B225">
            <v>166887</v>
          </cell>
          <cell r="C225">
            <v>18751</v>
          </cell>
          <cell r="D225">
            <v>185637</v>
          </cell>
          <cell r="E225">
            <v>70854</v>
          </cell>
          <cell r="F225">
            <v>4374</v>
          </cell>
          <cell r="G225">
            <v>75229</v>
          </cell>
          <cell r="H225">
            <v>19959</v>
          </cell>
          <cell r="I225">
            <v>95187</v>
          </cell>
          <cell r="K225">
            <v>29279</v>
          </cell>
          <cell r="L225">
            <v>132434</v>
          </cell>
          <cell r="M225">
            <v>29511</v>
          </cell>
          <cell r="N225">
            <v>347582</v>
          </cell>
          <cell r="O225">
            <v>37218</v>
          </cell>
          <cell r="Q225">
            <v>384580</v>
          </cell>
          <cell r="T225">
            <v>0.8</v>
          </cell>
          <cell r="U225">
            <v>0.5</v>
          </cell>
          <cell r="V225">
            <v>6.9</v>
          </cell>
          <cell r="W225">
            <v>0.8</v>
          </cell>
          <cell r="X225">
            <v>-0.1</v>
          </cell>
          <cell r="Y225">
            <v>0.6</v>
          </cell>
          <cell r="AA225">
            <v>1.4</v>
          </cell>
          <cell r="AB225">
            <v>0.8</v>
          </cell>
          <cell r="AC225">
            <v>0.5</v>
          </cell>
          <cell r="AD225">
            <v>0.8</v>
          </cell>
          <cell r="AE225">
            <v>1.7</v>
          </cell>
          <cell r="AF225">
            <v>0.7</v>
          </cell>
          <cell r="AG225">
            <v>166888</v>
          </cell>
          <cell r="AH225">
            <v>18750</v>
          </cell>
          <cell r="AI225">
            <v>185638</v>
          </cell>
          <cell r="AJ225">
            <v>70709</v>
          </cell>
          <cell r="AK225">
            <v>4372</v>
          </cell>
          <cell r="AL225">
            <v>75081</v>
          </cell>
          <cell r="AM225">
            <v>19742</v>
          </cell>
          <cell r="AN225">
            <v>94823</v>
          </cell>
          <cell r="AP225">
            <v>29300</v>
          </cell>
          <cell r="AQ225">
            <v>132089</v>
          </cell>
          <cell r="AR225">
            <v>29732</v>
          </cell>
          <cell r="AS225">
            <v>347459</v>
          </cell>
          <cell r="AT225">
            <v>36763</v>
          </cell>
          <cell r="AU225">
            <v>705</v>
          </cell>
          <cell r="AV225">
            <v>384927</v>
          </cell>
          <cell r="AW225">
            <v>0.5</v>
          </cell>
          <cell r="AX225">
            <v>0.5</v>
          </cell>
          <cell r="AY225">
            <v>0.5</v>
          </cell>
          <cell r="AZ225">
            <v>1.3</v>
          </cell>
          <cell r="BA225">
            <v>6.7</v>
          </cell>
          <cell r="BB225">
            <v>1.6</v>
          </cell>
          <cell r="BC225">
            <v>-2.4</v>
          </cell>
          <cell r="BD225">
            <v>0.8</v>
          </cell>
          <cell r="BF225">
            <v>1.6</v>
          </cell>
          <cell r="BG225">
            <v>1</v>
          </cell>
          <cell r="BH225">
            <v>1</v>
          </cell>
          <cell r="BI225">
            <v>0.7</v>
          </cell>
          <cell r="BJ225">
            <v>-0.1</v>
          </cell>
          <cell r="BK225">
            <v>1.1000000000000001</v>
          </cell>
          <cell r="BO225">
            <v>64811</v>
          </cell>
          <cell r="CC225">
            <v>60</v>
          </cell>
          <cell r="CD225">
            <v>1</v>
          </cell>
        </row>
        <row r="226">
          <cell r="B226">
            <v>168177</v>
          </cell>
          <cell r="C226">
            <v>18931</v>
          </cell>
          <cell r="D226">
            <v>187177</v>
          </cell>
          <cell r="E226">
            <v>71859</v>
          </cell>
          <cell r="F226">
            <v>4603</v>
          </cell>
          <cell r="G226">
            <v>76462</v>
          </cell>
          <cell r="H226">
            <v>19997</v>
          </cell>
          <cell r="I226">
            <v>96459</v>
          </cell>
          <cell r="K226">
            <v>29640</v>
          </cell>
          <cell r="L226">
            <v>134175</v>
          </cell>
          <cell r="M226">
            <v>29616</v>
          </cell>
          <cell r="N226">
            <v>350968</v>
          </cell>
          <cell r="O226">
            <v>37917</v>
          </cell>
          <cell r="Q226">
            <v>388673</v>
          </cell>
          <cell r="T226">
            <v>0.8</v>
          </cell>
          <cell r="U226">
            <v>1.4</v>
          </cell>
          <cell r="V226">
            <v>5.2</v>
          </cell>
          <cell r="W226">
            <v>1.6</v>
          </cell>
          <cell r="X226">
            <v>0.2</v>
          </cell>
          <cell r="Y226">
            <v>1.3</v>
          </cell>
          <cell r="AA226">
            <v>1.2</v>
          </cell>
          <cell r="AB226">
            <v>1.3</v>
          </cell>
          <cell r="AC226">
            <v>0.4</v>
          </cell>
          <cell r="AD226">
            <v>1</v>
          </cell>
          <cell r="AE226">
            <v>1.9</v>
          </cell>
          <cell r="AF226">
            <v>1.1000000000000001</v>
          </cell>
          <cell r="AG226">
            <v>168267</v>
          </cell>
          <cell r="AH226">
            <v>18941</v>
          </cell>
          <cell r="AI226">
            <v>187207</v>
          </cell>
          <cell r="AJ226">
            <v>72757</v>
          </cell>
          <cell r="AK226">
            <v>4662</v>
          </cell>
          <cell r="AL226">
            <v>77418</v>
          </cell>
          <cell r="AM226">
            <v>19883</v>
          </cell>
          <cell r="AN226">
            <v>97301</v>
          </cell>
          <cell r="AP226">
            <v>29646</v>
          </cell>
          <cell r="AQ226">
            <v>135020</v>
          </cell>
          <cell r="AR226">
            <v>29520</v>
          </cell>
          <cell r="AS226">
            <v>351747</v>
          </cell>
          <cell r="AT226">
            <v>38066</v>
          </cell>
          <cell r="AU226">
            <v>-831</v>
          </cell>
          <cell r="AV226">
            <v>388983</v>
          </cell>
          <cell r="AW226">
            <v>0.8</v>
          </cell>
          <cell r="AX226">
            <v>1</v>
          </cell>
          <cell r="AY226">
            <v>0.8</v>
          </cell>
          <cell r="AZ226">
            <v>2.9</v>
          </cell>
          <cell r="BA226">
            <v>6.6</v>
          </cell>
          <cell r="BB226">
            <v>3.1</v>
          </cell>
          <cell r="BC226">
            <v>0.7</v>
          </cell>
          <cell r="BD226">
            <v>2.6</v>
          </cell>
          <cell r="BF226">
            <v>1.2</v>
          </cell>
          <cell r="BG226">
            <v>2.2000000000000002</v>
          </cell>
          <cell r="BH226">
            <v>-0.7</v>
          </cell>
          <cell r="BI226">
            <v>1.2</v>
          </cell>
          <cell r="BJ226">
            <v>3.5</v>
          </cell>
          <cell r="BK226">
            <v>1.1000000000000001</v>
          </cell>
          <cell r="BO226">
            <v>70620</v>
          </cell>
          <cell r="CC226">
            <v>-269</v>
          </cell>
          <cell r="CD226">
            <v>-3</v>
          </cell>
        </row>
        <row r="227">
          <cell r="B227">
            <v>169494</v>
          </cell>
          <cell r="C227">
            <v>19375</v>
          </cell>
          <cell r="D227">
            <v>188800</v>
          </cell>
          <cell r="E227">
            <v>72981</v>
          </cell>
          <cell r="F227">
            <v>4774</v>
          </cell>
          <cell r="G227">
            <v>77755</v>
          </cell>
          <cell r="H227">
            <v>20307</v>
          </cell>
          <cell r="I227">
            <v>98061</v>
          </cell>
          <cell r="K227">
            <v>29946</v>
          </cell>
          <cell r="L227">
            <v>136194</v>
          </cell>
          <cell r="M227">
            <v>29895</v>
          </cell>
          <cell r="N227">
            <v>354889</v>
          </cell>
          <cell r="O227">
            <v>38721</v>
          </cell>
          <cell r="Q227">
            <v>393631</v>
          </cell>
          <cell r="T227">
            <v>0.9</v>
          </cell>
          <cell r="U227">
            <v>1.6</v>
          </cell>
          <cell r="V227">
            <v>3.7</v>
          </cell>
          <cell r="W227">
            <v>1.7</v>
          </cell>
          <cell r="X227">
            <v>1.5</v>
          </cell>
          <cell r="Y227">
            <v>1.7</v>
          </cell>
          <cell r="AA227">
            <v>1</v>
          </cell>
          <cell r="AB227">
            <v>1.5</v>
          </cell>
          <cell r="AC227">
            <v>0.9</v>
          </cell>
          <cell r="AD227">
            <v>1.1000000000000001</v>
          </cell>
          <cell r="AE227">
            <v>2.1</v>
          </cell>
          <cell r="AF227">
            <v>1.3</v>
          </cell>
          <cell r="AG227">
            <v>169127</v>
          </cell>
          <cell r="AH227">
            <v>19325</v>
          </cell>
          <cell r="AI227">
            <v>188452</v>
          </cell>
          <cell r="AJ227">
            <v>71837</v>
          </cell>
          <cell r="AK227">
            <v>4745</v>
          </cell>
          <cell r="AL227">
            <v>76582</v>
          </cell>
          <cell r="AM227">
            <v>20475</v>
          </cell>
          <cell r="AN227">
            <v>97057</v>
          </cell>
          <cell r="AP227">
            <v>29944</v>
          </cell>
          <cell r="AQ227">
            <v>135190</v>
          </cell>
          <cell r="AR227">
            <v>29627</v>
          </cell>
          <cell r="AS227">
            <v>353269</v>
          </cell>
          <cell r="AT227">
            <v>38855</v>
          </cell>
          <cell r="AU227">
            <v>538</v>
          </cell>
          <cell r="AV227">
            <v>392662</v>
          </cell>
          <cell r="AW227">
            <v>0.5</v>
          </cell>
          <cell r="AX227">
            <v>2</v>
          </cell>
          <cell r="AY227">
            <v>0.7</v>
          </cell>
          <cell r="AZ227">
            <v>-1.3</v>
          </cell>
          <cell r="BA227">
            <v>1.8</v>
          </cell>
          <cell r="BB227">
            <v>-1.1000000000000001</v>
          </cell>
          <cell r="BC227">
            <v>3</v>
          </cell>
          <cell r="BD227">
            <v>-0.3</v>
          </cell>
          <cell r="BF227">
            <v>1</v>
          </cell>
          <cell r="BG227">
            <v>0.1</v>
          </cell>
          <cell r="BH227">
            <v>0.4</v>
          </cell>
          <cell r="BI227">
            <v>0.4</v>
          </cell>
          <cell r="BJ227">
            <v>2.1</v>
          </cell>
          <cell r="BK227">
            <v>0.9</v>
          </cell>
          <cell r="BO227">
            <v>75138</v>
          </cell>
          <cell r="CC227">
            <v>-99</v>
          </cell>
          <cell r="CD227">
            <v>-1</v>
          </cell>
        </row>
        <row r="228">
          <cell r="B228">
            <v>171062</v>
          </cell>
          <cell r="C228">
            <v>19619</v>
          </cell>
          <cell r="D228">
            <v>190669</v>
          </cell>
          <cell r="E228">
            <v>73639</v>
          </cell>
          <cell r="F228">
            <v>4805</v>
          </cell>
          <cell r="G228">
            <v>78445</v>
          </cell>
          <cell r="H228">
            <v>20740</v>
          </cell>
          <cell r="I228">
            <v>99185</v>
          </cell>
          <cell r="K228">
            <v>30188</v>
          </cell>
          <cell r="L228">
            <v>137669</v>
          </cell>
          <cell r="M228">
            <v>30555</v>
          </cell>
          <cell r="N228">
            <v>358892</v>
          </cell>
          <cell r="O228">
            <v>39384</v>
          </cell>
          <cell r="Q228">
            <v>398453</v>
          </cell>
          <cell r="T228">
            <v>1</v>
          </cell>
          <cell r="U228">
            <v>0.9</v>
          </cell>
          <cell r="V228">
            <v>0.7</v>
          </cell>
          <cell r="W228">
            <v>0.9</v>
          </cell>
          <cell r="X228">
            <v>2.1</v>
          </cell>
          <cell r="Y228">
            <v>1.1000000000000001</v>
          </cell>
          <cell r="AA228">
            <v>0.8</v>
          </cell>
          <cell r="AB228">
            <v>1.1000000000000001</v>
          </cell>
          <cell r="AC228">
            <v>2.2000000000000002</v>
          </cell>
          <cell r="AD228">
            <v>1.1000000000000001</v>
          </cell>
          <cell r="AE228">
            <v>1.7</v>
          </cell>
          <cell r="AF228">
            <v>1.2</v>
          </cell>
          <cell r="AG228">
            <v>171325</v>
          </cell>
          <cell r="AH228">
            <v>19660</v>
          </cell>
          <cell r="AI228">
            <v>190984</v>
          </cell>
          <cell r="AJ228">
            <v>74210</v>
          </cell>
          <cell r="AK228">
            <v>4783</v>
          </cell>
          <cell r="AL228">
            <v>78993</v>
          </cell>
          <cell r="AM228">
            <v>20619</v>
          </cell>
          <cell r="AN228">
            <v>99611</v>
          </cell>
          <cell r="AP228">
            <v>30192</v>
          </cell>
          <cell r="AQ228">
            <v>138099</v>
          </cell>
          <cell r="AR228">
            <v>30806</v>
          </cell>
          <cell r="AS228">
            <v>359890</v>
          </cell>
          <cell r="AT228">
            <v>39231</v>
          </cell>
          <cell r="AU228">
            <v>-507</v>
          </cell>
          <cell r="AV228">
            <v>398613</v>
          </cell>
          <cell r="AW228">
            <v>1.3</v>
          </cell>
          <cell r="AX228">
            <v>1.7</v>
          </cell>
          <cell r="AY228">
            <v>1.3</v>
          </cell>
          <cell r="AZ228">
            <v>3.3</v>
          </cell>
          <cell r="BA228">
            <v>0.8</v>
          </cell>
          <cell r="BB228">
            <v>3.1</v>
          </cell>
          <cell r="BC228">
            <v>0.7</v>
          </cell>
          <cell r="BD228">
            <v>2.6</v>
          </cell>
          <cell r="BF228">
            <v>0.8</v>
          </cell>
          <cell r="BG228">
            <v>2.2000000000000002</v>
          </cell>
          <cell r="BH228">
            <v>4</v>
          </cell>
          <cell r="BI228">
            <v>1.9</v>
          </cell>
          <cell r="BJ228">
            <v>1</v>
          </cell>
          <cell r="BK228">
            <v>1.5</v>
          </cell>
          <cell r="BO228">
            <v>79211</v>
          </cell>
          <cell r="CC228">
            <v>355</v>
          </cell>
          <cell r="CD228">
            <v>3</v>
          </cell>
        </row>
        <row r="229">
          <cell r="B229">
            <v>172610</v>
          </cell>
          <cell r="C229">
            <v>19836</v>
          </cell>
          <cell r="D229">
            <v>192460</v>
          </cell>
          <cell r="E229">
            <v>72983</v>
          </cell>
          <cell r="F229">
            <v>4762</v>
          </cell>
          <cell r="G229">
            <v>77745</v>
          </cell>
          <cell r="H229">
            <v>21103</v>
          </cell>
          <cell r="I229">
            <v>98848</v>
          </cell>
          <cell r="K229">
            <v>30399</v>
          </cell>
          <cell r="L229">
            <v>137644</v>
          </cell>
          <cell r="M229">
            <v>31467</v>
          </cell>
          <cell r="N229">
            <v>361571</v>
          </cell>
          <cell r="O229">
            <v>39634</v>
          </cell>
          <cell r="Q229">
            <v>401654</v>
          </cell>
          <cell r="T229">
            <v>0.9</v>
          </cell>
          <cell r="U229">
            <v>-0.9</v>
          </cell>
          <cell r="V229">
            <v>-0.9</v>
          </cell>
          <cell r="W229">
            <v>-0.9</v>
          </cell>
          <cell r="X229">
            <v>1.7</v>
          </cell>
          <cell r="Y229">
            <v>-0.3</v>
          </cell>
          <cell r="AA229">
            <v>0.7</v>
          </cell>
          <cell r="AB229">
            <v>0</v>
          </cell>
          <cell r="AC229">
            <v>3</v>
          </cell>
          <cell r="AD229">
            <v>0.7</v>
          </cell>
          <cell r="AE229">
            <v>0.6</v>
          </cell>
          <cell r="AF229">
            <v>0.8</v>
          </cell>
          <cell r="AG229">
            <v>172589</v>
          </cell>
          <cell r="AH229">
            <v>19832</v>
          </cell>
          <cell r="AI229">
            <v>192421</v>
          </cell>
          <cell r="AJ229">
            <v>73350</v>
          </cell>
          <cell r="AK229">
            <v>4940</v>
          </cell>
          <cell r="AL229">
            <v>78290</v>
          </cell>
          <cell r="AM229">
            <v>21257</v>
          </cell>
          <cell r="AN229">
            <v>99547</v>
          </cell>
          <cell r="AP229">
            <v>30410</v>
          </cell>
          <cell r="AQ229">
            <v>138355</v>
          </cell>
          <cell r="AR229">
            <v>31389</v>
          </cell>
          <cell r="AS229">
            <v>362165</v>
          </cell>
          <cell r="AT229">
            <v>39730</v>
          </cell>
          <cell r="AU229">
            <v>1285</v>
          </cell>
          <cell r="AV229">
            <v>403180</v>
          </cell>
          <cell r="AW229">
            <v>0.7</v>
          </cell>
          <cell r="AX229">
            <v>0.9</v>
          </cell>
          <cell r="AY229">
            <v>0.8</v>
          </cell>
          <cell r="AZ229">
            <v>-1.2</v>
          </cell>
          <cell r="BA229">
            <v>3.3</v>
          </cell>
          <cell r="BB229">
            <v>-0.9</v>
          </cell>
          <cell r="BC229">
            <v>3.1</v>
          </cell>
          <cell r="BD229">
            <v>-0.1</v>
          </cell>
          <cell r="BF229">
            <v>0.7</v>
          </cell>
          <cell r="BG229">
            <v>0.2</v>
          </cell>
          <cell r="BH229">
            <v>1.9</v>
          </cell>
          <cell r="BI229">
            <v>0.6</v>
          </cell>
          <cell r="BJ229">
            <v>1.3</v>
          </cell>
          <cell r="BK229">
            <v>1.1000000000000001</v>
          </cell>
          <cell r="BO229">
            <v>67459</v>
          </cell>
          <cell r="CC229">
            <v>107</v>
          </cell>
          <cell r="CD229">
            <v>2</v>
          </cell>
        </row>
        <row r="230">
          <cell r="B230">
            <v>173969</v>
          </cell>
          <cell r="C230">
            <v>19992</v>
          </cell>
          <cell r="D230">
            <v>194022</v>
          </cell>
          <cell r="E230">
            <v>70769</v>
          </cell>
          <cell r="F230">
            <v>4775</v>
          </cell>
          <cell r="G230">
            <v>75544</v>
          </cell>
          <cell r="H230">
            <v>21513</v>
          </cell>
          <cell r="I230">
            <v>97057</v>
          </cell>
          <cell r="K230">
            <v>30607</v>
          </cell>
          <cell r="L230">
            <v>136157</v>
          </cell>
          <cell r="M230">
            <v>32492</v>
          </cell>
          <cell r="N230">
            <v>362670</v>
          </cell>
          <cell r="O230">
            <v>39622</v>
          </cell>
          <cell r="Q230">
            <v>402612</v>
          </cell>
          <cell r="T230">
            <v>0.8</v>
          </cell>
          <cell r="U230">
            <v>-3</v>
          </cell>
          <cell r="V230">
            <v>0.3</v>
          </cell>
          <cell r="W230">
            <v>-2.8</v>
          </cell>
          <cell r="X230">
            <v>1.9</v>
          </cell>
          <cell r="Y230">
            <v>-1.8</v>
          </cell>
          <cell r="AA230">
            <v>0.7</v>
          </cell>
          <cell r="AB230">
            <v>-1.1000000000000001</v>
          </cell>
          <cell r="AC230">
            <v>3.3</v>
          </cell>
          <cell r="AD230">
            <v>0.3</v>
          </cell>
          <cell r="AE230">
            <v>0</v>
          </cell>
          <cell r="AF230">
            <v>0.2</v>
          </cell>
          <cell r="AG230">
            <v>173917</v>
          </cell>
          <cell r="AH230">
            <v>20009</v>
          </cell>
          <cell r="AI230">
            <v>193926</v>
          </cell>
          <cell r="AJ230">
            <v>71257</v>
          </cell>
          <cell r="AK230">
            <v>4490</v>
          </cell>
          <cell r="AL230">
            <v>75747</v>
          </cell>
          <cell r="AM230">
            <v>21404</v>
          </cell>
          <cell r="AN230">
            <v>97151</v>
          </cell>
          <cell r="AP230">
            <v>30581</v>
          </cell>
          <cell r="AQ230">
            <v>136225</v>
          </cell>
          <cell r="AR230">
            <v>32498</v>
          </cell>
          <cell r="AS230">
            <v>362648</v>
          </cell>
          <cell r="AT230">
            <v>39884</v>
          </cell>
          <cell r="AU230">
            <v>-286</v>
          </cell>
          <cell r="AV230">
            <v>402247</v>
          </cell>
          <cell r="AW230">
            <v>0.8</v>
          </cell>
          <cell r="AX230">
            <v>0.9</v>
          </cell>
          <cell r="AY230">
            <v>0.8</v>
          </cell>
          <cell r="AZ230">
            <v>-2.9</v>
          </cell>
          <cell r="BA230">
            <v>-9.1</v>
          </cell>
          <cell r="BB230">
            <v>-3.2</v>
          </cell>
          <cell r="BC230">
            <v>0.7</v>
          </cell>
          <cell r="BD230">
            <v>-2.4</v>
          </cell>
          <cell r="BF230">
            <v>0.6</v>
          </cell>
          <cell r="BG230">
            <v>-1.5</v>
          </cell>
          <cell r="BH230">
            <v>3.5</v>
          </cell>
          <cell r="BI230">
            <v>0.1</v>
          </cell>
          <cell r="BJ230">
            <v>0.4</v>
          </cell>
          <cell r="BK230">
            <v>-0.2</v>
          </cell>
          <cell r="BO230">
            <v>68950</v>
          </cell>
          <cell r="CC230">
            <v>-424</v>
          </cell>
          <cell r="CD230">
            <v>-4</v>
          </cell>
        </row>
        <row r="231">
          <cell r="B231">
            <v>174962</v>
          </cell>
          <cell r="C231">
            <v>20293</v>
          </cell>
          <cell r="D231">
            <v>195194</v>
          </cell>
          <cell r="E231">
            <v>67938</v>
          </cell>
          <cell r="F231">
            <v>4882</v>
          </cell>
          <cell r="G231">
            <v>72821</v>
          </cell>
          <cell r="H231">
            <v>22028</v>
          </cell>
          <cell r="I231">
            <v>94849</v>
          </cell>
          <cell r="K231">
            <v>30835</v>
          </cell>
          <cell r="L231">
            <v>134271</v>
          </cell>
          <cell r="M231">
            <v>33711</v>
          </cell>
          <cell r="N231">
            <v>363176</v>
          </cell>
          <cell r="O231">
            <v>39634</v>
          </cell>
          <cell r="Q231">
            <v>403112</v>
          </cell>
          <cell r="T231">
            <v>0.6</v>
          </cell>
          <cell r="U231">
            <v>-4</v>
          </cell>
          <cell r="V231">
            <v>2.2000000000000002</v>
          </cell>
          <cell r="W231">
            <v>-3.6</v>
          </cell>
          <cell r="X231">
            <v>2.4</v>
          </cell>
          <cell r="Y231">
            <v>-2.2999999999999998</v>
          </cell>
          <cell r="AA231">
            <v>0.7</v>
          </cell>
          <cell r="AB231">
            <v>-1.4</v>
          </cell>
          <cell r="AC231">
            <v>3.8</v>
          </cell>
          <cell r="AD231">
            <v>0.1</v>
          </cell>
          <cell r="AE231">
            <v>0</v>
          </cell>
          <cell r="AF231">
            <v>0.1</v>
          </cell>
          <cell r="AG231">
            <v>175100</v>
          </cell>
          <cell r="AH231">
            <v>20289</v>
          </cell>
          <cell r="AI231">
            <v>195389</v>
          </cell>
          <cell r="AJ231">
            <v>66855</v>
          </cell>
          <cell r="AK231">
            <v>4995</v>
          </cell>
          <cell r="AL231">
            <v>71850</v>
          </cell>
          <cell r="AM231">
            <v>21949</v>
          </cell>
          <cell r="AN231">
            <v>93798</v>
          </cell>
          <cell r="AP231">
            <v>30837</v>
          </cell>
          <cell r="AQ231">
            <v>133221</v>
          </cell>
          <cell r="AR231">
            <v>33584</v>
          </cell>
          <cell r="AS231">
            <v>362193</v>
          </cell>
          <cell r="AT231">
            <v>39200</v>
          </cell>
          <cell r="AU231">
            <v>712</v>
          </cell>
          <cell r="AV231">
            <v>402105</v>
          </cell>
          <cell r="AW231">
            <v>0.7</v>
          </cell>
          <cell r="AX231">
            <v>1.4</v>
          </cell>
          <cell r="AY231">
            <v>0.8</v>
          </cell>
          <cell r="AZ231">
            <v>-6.2</v>
          </cell>
          <cell r="BA231">
            <v>11.2</v>
          </cell>
          <cell r="BB231">
            <v>-5.0999999999999996</v>
          </cell>
          <cell r="BC231">
            <v>2.5</v>
          </cell>
          <cell r="BD231">
            <v>-3.5</v>
          </cell>
          <cell r="BF231">
            <v>0.8</v>
          </cell>
          <cell r="BG231">
            <v>-2.2000000000000002</v>
          </cell>
          <cell r="BH231">
            <v>3.3</v>
          </cell>
          <cell r="BI231">
            <v>-0.1</v>
          </cell>
          <cell r="BJ231">
            <v>-1.7</v>
          </cell>
          <cell r="BK231">
            <v>0</v>
          </cell>
          <cell r="BO231">
            <v>69825</v>
          </cell>
          <cell r="CC231">
            <v>-125</v>
          </cell>
          <cell r="CD231">
            <v>-8</v>
          </cell>
        </row>
        <row r="232">
          <cell r="B232">
            <v>175823</v>
          </cell>
          <cell r="C232">
            <v>20388</v>
          </cell>
          <cell r="D232">
            <v>196210</v>
          </cell>
          <cell r="E232">
            <v>65876</v>
          </cell>
          <cell r="F232">
            <v>5025</v>
          </cell>
          <cell r="G232">
            <v>70900</v>
          </cell>
          <cell r="H232">
            <v>22567</v>
          </cell>
          <cell r="I232">
            <v>93468</v>
          </cell>
          <cell r="K232">
            <v>31080</v>
          </cell>
          <cell r="L232">
            <v>133227</v>
          </cell>
          <cell r="M232">
            <v>34973</v>
          </cell>
          <cell r="N232">
            <v>364410</v>
          </cell>
          <cell r="O232">
            <v>39790</v>
          </cell>
          <cell r="Q232">
            <v>404391</v>
          </cell>
          <cell r="T232">
            <v>0.5</v>
          </cell>
          <cell r="U232">
            <v>-3</v>
          </cell>
          <cell r="V232">
            <v>2.9</v>
          </cell>
          <cell r="W232">
            <v>-2.6</v>
          </cell>
          <cell r="X232">
            <v>2.4</v>
          </cell>
          <cell r="Y232">
            <v>-1.5</v>
          </cell>
          <cell r="AA232">
            <v>0.8</v>
          </cell>
          <cell r="AB232">
            <v>-0.8</v>
          </cell>
          <cell r="AC232">
            <v>3.7</v>
          </cell>
          <cell r="AD232">
            <v>0.3</v>
          </cell>
          <cell r="AE232">
            <v>0.4</v>
          </cell>
          <cell r="AF232">
            <v>0.3</v>
          </cell>
          <cell r="AG232">
            <v>175912</v>
          </cell>
          <cell r="AH232">
            <v>20396</v>
          </cell>
          <cell r="AI232">
            <v>196308</v>
          </cell>
          <cell r="AJ232">
            <v>66025</v>
          </cell>
          <cell r="AK232">
            <v>5066</v>
          </cell>
          <cell r="AL232">
            <v>71091</v>
          </cell>
          <cell r="AM232">
            <v>22708</v>
          </cell>
          <cell r="AN232">
            <v>93800</v>
          </cell>
          <cell r="AP232">
            <v>31088</v>
          </cell>
          <cell r="AQ232">
            <v>133569</v>
          </cell>
          <cell r="AR232">
            <v>34999</v>
          </cell>
          <cell r="AS232">
            <v>364875</v>
          </cell>
          <cell r="AT232">
            <v>39895</v>
          </cell>
          <cell r="AU232">
            <v>-511</v>
          </cell>
          <cell r="AV232">
            <v>404260</v>
          </cell>
          <cell r="AW232">
            <v>0.5</v>
          </cell>
          <cell r="AX232">
            <v>0.5</v>
          </cell>
          <cell r="AY232">
            <v>0.5</v>
          </cell>
          <cell r="AZ232">
            <v>-1.2</v>
          </cell>
          <cell r="BA232">
            <v>1.4</v>
          </cell>
          <cell r="BB232">
            <v>-1.1000000000000001</v>
          </cell>
          <cell r="BC232">
            <v>3.5</v>
          </cell>
          <cell r="BD232">
            <v>0</v>
          </cell>
          <cell r="BF232">
            <v>0.8</v>
          </cell>
          <cell r="BG232">
            <v>0.3</v>
          </cell>
          <cell r="BH232">
            <v>4.2</v>
          </cell>
          <cell r="BI232">
            <v>0.7</v>
          </cell>
          <cell r="BJ232">
            <v>1.8</v>
          </cell>
          <cell r="BK232">
            <v>0.5</v>
          </cell>
          <cell r="BO232">
            <v>70440</v>
          </cell>
          <cell r="CC232">
            <v>438</v>
          </cell>
          <cell r="CD232">
            <v>10</v>
          </cell>
        </row>
        <row r="233">
          <cell r="B233">
            <v>176836</v>
          </cell>
          <cell r="C233">
            <v>20543</v>
          </cell>
          <cell r="D233">
            <v>197391</v>
          </cell>
          <cell r="E233">
            <v>64766</v>
          </cell>
          <cell r="F233">
            <v>5033</v>
          </cell>
          <cell r="G233">
            <v>69799</v>
          </cell>
          <cell r="H233">
            <v>23007</v>
          </cell>
          <cell r="I233">
            <v>92806</v>
          </cell>
          <cell r="K233">
            <v>31319</v>
          </cell>
          <cell r="L233">
            <v>132898</v>
          </cell>
          <cell r="M233">
            <v>36003</v>
          </cell>
          <cell r="N233">
            <v>366292</v>
          </cell>
          <cell r="O233">
            <v>40303</v>
          </cell>
          <cell r="Q233">
            <v>406508</v>
          </cell>
          <cell r="T233">
            <v>0.6</v>
          </cell>
          <cell r="U233">
            <v>-1.7</v>
          </cell>
          <cell r="V233">
            <v>0.2</v>
          </cell>
          <cell r="W233">
            <v>-1.6</v>
          </cell>
          <cell r="X233">
            <v>1.9</v>
          </cell>
          <cell r="Y233">
            <v>-0.7</v>
          </cell>
          <cell r="AA233">
            <v>0.8</v>
          </cell>
          <cell r="AB233">
            <v>-0.2</v>
          </cell>
          <cell r="AC233">
            <v>2.9</v>
          </cell>
          <cell r="AD233">
            <v>0.5</v>
          </cell>
          <cell r="AE233">
            <v>1.3</v>
          </cell>
          <cell r="AF233">
            <v>0.5</v>
          </cell>
          <cell r="AG233">
            <v>176495</v>
          </cell>
          <cell r="AH233">
            <v>20508</v>
          </cell>
          <cell r="AI233">
            <v>197003</v>
          </cell>
          <cell r="AJ233">
            <v>65170</v>
          </cell>
          <cell r="AK233">
            <v>5020</v>
          </cell>
          <cell r="AL233">
            <v>70190</v>
          </cell>
          <cell r="AM233">
            <v>22981</v>
          </cell>
          <cell r="AN233">
            <v>93171</v>
          </cell>
          <cell r="AP233">
            <v>31319</v>
          </cell>
          <cell r="AQ233">
            <v>133263</v>
          </cell>
          <cell r="AR233">
            <v>36162</v>
          </cell>
          <cell r="AS233">
            <v>366429</v>
          </cell>
          <cell r="AT233">
            <v>40543</v>
          </cell>
          <cell r="AU233">
            <v>988</v>
          </cell>
          <cell r="AV233">
            <v>407959</v>
          </cell>
          <cell r="AW233">
            <v>0.3</v>
          </cell>
          <cell r="AX233">
            <v>0.6</v>
          </cell>
          <cell r="AY233">
            <v>0.4</v>
          </cell>
          <cell r="AZ233">
            <v>-1.3</v>
          </cell>
          <cell r="BA233">
            <v>-0.9</v>
          </cell>
          <cell r="BB233">
            <v>-1.3</v>
          </cell>
          <cell r="BC233">
            <v>1.2</v>
          </cell>
          <cell r="BD233">
            <v>-0.7</v>
          </cell>
          <cell r="BF233">
            <v>0.7</v>
          </cell>
          <cell r="BG233">
            <v>-0.2</v>
          </cell>
          <cell r="BH233">
            <v>3.3</v>
          </cell>
          <cell r="BI233">
            <v>0.4</v>
          </cell>
          <cell r="BJ233">
            <v>1.6</v>
          </cell>
          <cell r="BK233">
            <v>0.9</v>
          </cell>
          <cell r="BO233">
            <v>60238</v>
          </cell>
          <cell r="CC233">
            <v>149</v>
          </cell>
          <cell r="CD233">
            <v>3</v>
          </cell>
        </row>
        <row r="234">
          <cell r="B234">
            <v>178187</v>
          </cell>
          <cell r="C234">
            <v>20786</v>
          </cell>
          <cell r="D234">
            <v>198973</v>
          </cell>
          <cell r="E234">
            <v>64302</v>
          </cell>
          <cell r="F234">
            <v>4849</v>
          </cell>
          <cell r="G234">
            <v>69151</v>
          </cell>
          <cell r="H234">
            <v>23303</v>
          </cell>
          <cell r="I234">
            <v>92454</v>
          </cell>
          <cell r="K234">
            <v>31545</v>
          </cell>
          <cell r="L234">
            <v>132870</v>
          </cell>
          <cell r="M234">
            <v>36364</v>
          </cell>
          <cell r="N234">
            <v>368207</v>
          </cell>
          <cell r="O234">
            <v>41091</v>
          </cell>
          <cell r="Q234">
            <v>408429</v>
          </cell>
          <cell r="T234">
            <v>0.8</v>
          </cell>
          <cell r="U234">
            <v>-0.7</v>
          </cell>
          <cell r="V234">
            <v>-3.7</v>
          </cell>
          <cell r="W234">
            <v>-0.9</v>
          </cell>
          <cell r="X234">
            <v>1.3</v>
          </cell>
          <cell r="Y234">
            <v>-0.4</v>
          </cell>
          <cell r="AA234">
            <v>0.7</v>
          </cell>
          <cell r="AB234">
            <v>0</v>
          </cell>
          <cell r="AC234">
            <v>1</v>
          </cell>
          <cell r="AD234">
            <v>0.5</v>
          </cell>
          <cell r="AE234">
            <v>2</v>
          </cell>
          <cell r="AF234">
            <v>0.5</v>
          </cell>
          <cell r="AG234">
            <v>178252</v>
          </cell>
          <cell r="AH234">
            <v>20780</v>
          </cell>
          <cell r="AI234">
            <v>199033</v>
          </cell>
          <cell r="AJ234">
            <v>63733</v>
          </cell>
          <cell r="AK234">
            <v>4923</v>
          </cell>
          <cell r="AL234">
            <v>68655</v>
          </cell>
          <cell r="AM234">
            <v>23338</v>
          </cell>
          <cell r="AN234">
            <v>91994</v>
          </cell>
          <cell r="AP234">
            <v>31544</v>
          </cell>
          <cell r="AQ234">
            <v>132401</v>
          </cell>
          <cell r="AR234">
            <v>36222</v>
          </cell>
          <cell r="AS234">
            <v>367656</v>
          </cell>
          <cell r="AT234">
            <v>40556</v>
          </cell>
          <cell r="AU234">
            <v>-1355</v>
          </cell>
          <cell r="AV234">
            <v>406857</v>
          </cell>
          <cell r="AW234">
            <v>1</v>
          </cell>
          <cell r="AX234">
            <v>1.3</v>
          </cell>
          <cell r="AY234">
            <v>1</v>
          </cell>
          <cell r="AZ234">
            <v>-2.2000000000000002</v>
          </cell>
          <cell r="BA234">
            <v>-1.9</v>
          </cell>
          <cell r="BB234">
            <v>-2.2000000000000002</v>
          </cell>
          <cell r="BC234">
            <v>1.6</v>
          </cell>
          <cell r="BD234">
            <v>-1.3</v>
          </cell>
          <cell r="BF234">
            <v>0.7</v>
          </cell>
          <cell r="BG234">
            <v>-0.6</v>
          </cell>
          <cell r="BH234">
            <v>0.2</v>
          </cell>
          <cell r="BI234">
            <v>0.3</v>
          </cell>
          <cell r="BJ234">
            <v>0</v>
          </cell>
          <cell r="BK234">
            <v>-0.3</v>
          </cell>
          <cell r="BO234">
            <v>61363</v>
          </cell>
          <cell r="CC234">
            <v>-552</v>
          </cell>
          <cell r="CD234">
            <v>-7</v>
          </cell>
        </row>
        <row r="235">
          <cell r="B235">
            <v>179842</v>
          </cell>
          <cell r="C235">
            <v>21097</v>
          </cell>
          <cell r="D235">
            <v>200939</v>
          </cell>
          <cell r="E235">
            <v>63765</v>
          </cell>
          <cell r="F235">
            <v>4699</v>
          </cell>
          <cell r="G235">
            <v>68464</v>
          </cell>
          <cell r="H235">
            <v>23585</v>
          </cell>
          <cell r="I235">
            <v>92049</v>
          </cell>
          <cell r="K235">
            <v>31756</v>
          </cell>
          <cell r="L235">
            <v>132775</v>
          </cell>
          <cell r="M235">
            <v>35835</v>
          </cell>
          <cell r="N235">
            <v>369549</v>
          </cell>
          <cell r="O235">
            <v>41790</v>
          </cell>
          <cell r="Q235">
            <v>410134</v>
          </cell>
          <cell r="T235">
            <v>1</v>
          </cell>
          <cell r="U235">
            <v>-0.8</v>
          </cell>
          <cell r="V235">
            <v>-3.1</v>
          </cell>
          <cell r="W235">
            <v>-1</v>
          </cell>
          <cell r="X235">
            <v>1.2</v>
          </cell>
          <cell r="Y235">
            <v>-0.4</v>
          </cell>
          <cell r="AA235">
            <v>0.7</v>
          </cell>
          <cell r="AB235">
            <v>-0.1</v>
          </cell>
          <cell r="AC235">
            <v>-1.5</v>
          </cell>
          <cell r="AD235">
            <v>0.4</v>
          </cell>
          <cell r="AE235">
            <v>1.7</v>
          </cell>
          <cell r="AF235">
            <v>0.4</v>
          </cell>
          <cell r="AG235">
            <v>179955</v>
          </cell>
          <cell r="AH235">
            <v>21120</v>
          </cell>
          <cell r="AI235">
            <v>201075</v>
          </cell>
          <cell r="AJ235">
            <v>64052</v>
          </cell>
          <cell r="AK235">
            <v>4597</v>
          </cell>
          <cell r="AL235">
            <v>68649</v>
          </cell>
          <cell r="AM235">
            <v>23452</v>
          </cell>
          <cell r="AN235">
            <v>92101</v>
          </cell>
          <cell r="AP235">
            <v>31752</v>
          </cell>
          <cell r="AQ235">
            <v>132827</v>
          </cell>
          <cell r="AR235">
            <v>36514</v>
          </cell>
          <cell r="AS235">
            <v>370416</v>
          </cell>
          <cell r="AT235">
            <v>42270</v>
          </cell>
          <cell r="AU235">
            <v>-1281</v>
          </cell>
          <cell r="AV235">
            <v>411406</v>
          </cell>
          <cell r="AW235">
            <v>1</v>
          </cell>
          <cell r="AX235">
            <v>1.6</v>
          </cell>
          <cell r="AY235">
            <v>1</v>
          </cell>
          <cell r="AZ235">
            <v>0.5</v>
          </cell>
          <cell r="BA235">
            <v>-6.6</v>
          </cell>
          <cell r="BB235">
            <v>0</v>
          </cell>
          <cell r="BC235">
            <v>0.5</v>
          </cell>
          <cell r="BD235">
            <v>0.1</v>
          </cell>
          <cell r="BF235">
            <v>0.7</v>
          </cell>
          <cell r="BG235">
            <v>0.3</v>
          </cell>
          <cell r="BH235">
            <v>0.8</v>
          </cell>
          <cell r="BI235">
            <v>0.8</v>
          </cell>
          <cell r="BJ235">
            <v>4.2</v>
          </cell>
          <cell r="BK235">
            <v>1.1000000000000001</v>
          </cell>
          <cell r="BO235">
            <v>66896</v>
          </cell>
          <cell r="CC235">
            <v>-143</v>
          </cell>
          <cell r="CD235">
            <v>-12</v>
          </cell>
        </row>
        <row r="236">
          <cell r="B236">
            <v>181325</v>
          </cell>
          <cell r="C236">
            <v>21415</v>
          </cell>
          <cell r="D236">
            <v>202740</v>
          </cell>
          <cell r="E236">
            <v>62952</v>
          </cell>
          <cell r="F236">
            <v>4679</v>
          </cell>
          <cell r="G236">
            <v>67631</v>
          </cell>
          <cell r="H236">
            <v>23870</v>
          </cell>
          <cell r="I236">
            <v>91501</v>
          </cell>
          <cell r="K236">
            <v>31936</v>
          </cell>
          <cell r="L236">
            <v>132499</v>
          </cell>
          <cell r="M236">
            <v>35414</v>
          </cell>
          <cell r="N236">
            <v>370653</v>
          </cell>
          <cell r="O236">
            <v>42535</v>
          </cell>
          <cell r="Q236">
            <v>412564</v>
          </cell>
          <cell r="T236">
            <v>0.9</v>
          </cell>
          <cell r="U236">
            <v>-1.3</v>
          </cell>
          <cell r="V236">
            <v>-0.4</v>
          </cell>
          <cell r="W236">
            <v>-1.2</v>
          </cell>
          <cell r="X236">
            <v>1.2</v>
          </cell>
          <cell r="Y236">
            <v>-0.6</v>
          </cell>
          <cell r="AA236">
            <v>0.6</v>
          </cell>
          <cell r="AB236">
            <v>-0.2</v>
          </cell>
          <cell r="AC236">
            <v>-1.2</v>
          </cell>
          <cell r="AD236">
            <v>0.3</v>
          </cell>
          <cell r="AE236">
            <v>1.8</v>
          </cell>
          <cell r="AF236">
            <v>0.6</v>
          </cell>
          <cell r="AG236">
            <v>181205</v>
          </cell>
          <cell r="AH236">
            <v>21393</v>
          </cell>
          <cell r="AI236">
            <v>202598</v>
          </cell>
          <cell r="AJ236">
            <v>63617</v>
          </cell>
          <cell r="AK236">
            <v>4629</v>
          </cell>
          <cell r="AL236">
            <v>68246</v>
          </cell>
          <cell r="AM236">
            <v>23980</v>
          </cell>
          <cell r="AN236">
            <v>92226</v>
          </cell>
          <cell r="AP236">
            <v>31978</v>
          </cell>
          <cell r="AQ236">
            <v>133266</v>
          </cell>
          <cell r="AR236">
            <v>34795</v>
          </cell>
          <cell r="AS236">
            <v>370659</v>
          </cell>
          <cell r="AT236">
            <v>42489</v>
          </cell>
          <cell r="AU236">
            <v>-1186</v>
          </cell>
          <cell r="AV236">
            <v>411963</v>
          </cell>
          <cell r="AW236">
            <v>0.7</v>
          </cell>
          <cell r="AX236">
            <v>1.3</v>
          </cell>
          <cell r="AY236">
            <v>0.8</v>
          </cell>
          <cell r="AZ236">
            <v>-0.7</v>
          </cell>
          <cell r="BA236">
            <v>0.7</v>
          </cell>
          <cell r="BB236">
            <v>-0.6</v>
          </cell>
          <cell r="BC236">
            <v>2.2000000000000002</v>
          </cell>
          <cell r="BD236">
            <v>0.1</v>
          </cell>
          <cell r="BF236">
            <v>0.7</v>
          </cell>
          <cell r="BG236">
            <v>0.3</v>
          </cell>
          <cell r="BH236">
            <v>-4.7</v>
          </cell>
          <cell r="BI236">
            <v>0.1</v>
          </cell>
          <cell r="BJ236">
            <v>0.5</v>
          </cell>
          <cell r="BK236">
            <v>0.1</v>
          </cell>
          <cell r="BO236">
            <v>67895</v>
          </cell>
          <cell r="CC236">
            <v>501</v>
          </cell>
          <cell r="CD236">
            <v>21</v>
          </cell>
        </row>
        <row r="237">
          <cell r="B237">
            <v>182597</v>
          </cell>
          <cell r="C237">
            <v>21719</v>
          </cell>
          <cell r="D237">
            <v>204316</v>
          </cell>
          <cell r="E237">
            <v>62483</v>
          </cell>
          <cell r="F237">
            <v>4752</v>
          </cell>
          <cell r="G237">
            <v>67235</v>
          </cell>
          <cell r="H237">
            <v>24089</v>
          </cell>
          <cell r="I237">
            <v>91324</v>
          </cell>
          <cell r="K237">
            <v>32160</v>
          </cell>
          <cell r="L237">
            <v>132610</v>
          </cell>
          <cell r="M237">
            <v>35547</v>
          </cell>
          <cell r="N237">
            <v>371853</v>
          </cell>
          <cell r="O237">
            <v>43033</v>
          </cell>
          <cell r="Q237">
            <v>415590</v>
          </cell>
          <cell r="T237">
            <v>0.8</v>
          </cell>
          <cell r="U237">
            <v>-0.7</v>
          </cell>
          <cell r="V237">
            <v>1.6</v>
          </cell>
          <cell r="W237">
            <v>-0.6</v>
          </cell>
          <cell r="X237">
            <v>0.9</v>
          </cell>
          <cell r="Y237">
            <v>-0.2</v>
          </cell>
          <cell r="AA237">
            <v>0.7</v>
          </cell>
          <cell r="AB237">
            <v>0.1</v>
          </cell>
          <cell r="AC237">
            <v>0.4</v>
          </cell>
          <cell r="AD237">
            <v>0.3</v>
          </cell>
          <cell r="AE237">
            <v>1.2</v>
          </cell>
          <cell r="AF237">
            <v>0.7</v>
          </cell>
          <cell r="AG237">
            <v>182846</v>
          </cell>
          <cell r="AH237">
            <v>21743</v>
          </cell>
          <cell r="AI237">
            <v>204590</v>
          </cell>
          <cell r="AJ237">
            <v>61879</v>
          </cell>
          <cell r="AK237">
            <v>4816</v>
          </cell>
          <cell r="AL237">
            <v>66695</v>
          </cell>
          <cell r="AM237">
            <v>24122</v>
          </cell>
          <cell r="AN237">
            <v>90817</v>
          </cell>
          <cell r="AP237">
            <v>32132</v>
          </cell>
          <cell r="AQ237">
            <v>132079</v>
          </cell>
          <cell r="AR237">
            <v>34952</v>
          </cell>
          <cell r="AS237">
            <v>371621</v>
          </cell>
          <cell r="AT237">
            <v>42587</v>
          </cell>
          <cell r="AU237">
            <v>1404</v>
          </cell>
          <cell r="AV237">
            <v>415612</v>
          </cell>
          <cell r="AW237">
            <v>0.9</v>
          </cell>
          <cell r="AX237">
            <v>1.6</v>
          </cell>
          <cell r="AY237">
            <v>1</v>
          </cell>
          <cell r="AZ237">
            <v>-2.7</v>
          </cell>
          <cell r="BA237">
            <v>4</v>
          </cell>
          <cell r="BB237">
            <v>-2.2999999999999998</v>
          </cell>
          <cell r="BC237">
            <v>0.6</v>
          </cell>
          <cell r="BD237">
            <v>-1.5</v>
          </cell>
          <cell r="BF237">
            <v>0.5</v>
          </cell>
          <cell r="BG237">
            <v>-0.9</v>
          </cell>
          <cell r="BH237">
            <v>0.5</v>
          </cell>
          <cell r="BI237">
            <v>0.3</v>
          </cell>
          <cell r="BJ237">
            <v>0.2</v>
          </cell>
          <cell r="BK237">
            <v>0.9</v>
          </cell>
          <cell r="BO237">
            <v>57459</v>
          </cell>
          <cell r="CC237">
            <v>179</v>
          </cell>
          <cell r="CD237">
            <v>5</v>
          </cell>
        </row>
        <row r="238">
          <cell r="B238">
            <v>183478</v>
          </cell>
          <cell r="C238">
            <v>21948</v>
          </cell>
          <cell r="D238">
            <v>205426</v>
          </cell>
          <cell r="E238">
            <v>62775</v>
          </cell>
          <cell r="F238">
            <v>4786</v>
          </cell>
          <cell r="G238">
            <v>67560</v>
          </cell>
          <cell r="H238">
            <v>24257</v>
          </cell>
          <cell r="I238">
            <v>91817</v>
          </cell>
          <cell r="K238">
            <v>32474</v>
          </cell>
          <cell r="L238">
            <v>133457</v>
          </cell>
          <cell r="M238">
            <v>36403</v>
          </cell>
          <cell r="N238">
            <v>375247</v>
          </cell>
          <cell r="O238">
            <v>43093</v>
          </cell>
          <cell r="Q238">
            <v>420142</v>
          </cell>
          <cell r="T238">
            <v>0.5</v>
          </cell>
          <cell r="U238">
            <v>0.5</v>
          </cell>
          <cell r="V238">
            <v>0.7</v>
          </cell>
          <cell r="W238">
            <v>0.5</v>
          </cell>
          <cell r="X238">
            <v>0.7</v>
          </cell>
          <cell r="Y238">
            <v>0.5</v>
          </cell>
          <cell r="AA238">
            <v>1</v>
          </cell>
          <cell r="AB238">
            <v>0.6</v>
          </cell>
          <cell r="AC238">
            <v>2.4</v>
          </cell>
          <cell r="AD238">
            <v>0.9</v>
          </cell>
          <cell r="AE238">
            <v>0.1</v>
          </cell>
          <cell r="AF238">
            <v>1.1000000000000001</v>
          </cell>
          <cell r="AG238">
            <v>183086</v>
          </cell>
          <cell r="AH238">
            <v>21923</v>
          </cell>
          <cell r="AI238">
            <v>205008</v>
          </cell>
          <cell r="AJ238">
            <v>62131</v>
          </cell>
          <cell r="AK238">
            <v>4827</v>
          </cell>
          <cell r="AL238">
            <v>66958</v>
          </cell>
          <cell r="AM238">
            <v>24205</v>
          </cell>
          <cell r="AN238">
            <v>91163</v>
          </cell>
          <cell r="AP238">
            <v>32387</v>
          </cell>
          <cell r="AQ238">
            <v>132724</v>
          </cell>
          <cell r="AR238">
            <v>37626</v>
          </cell>
          <cell r="AS238">
            <v>375358</v>
          </cell>
          <cell r="AT238">
            <v>43936</v>
          </cell>
          <cell r="AU238">
            <v>1702</v>
          </cell>
          <cell r="AV238">
            <v>420997</v>
          </cell>
          <cell r="AW238">
            <v>0.1</v>
          </cell>
          <cell r="AX238">
            <v>0.8</v>
          </cell>
          <cell r="AY238">
            <v>0.2</v>
          </cell>
          <cell r="AZ238">
            <v>0.4</v>
          </cell>
          <cell r="BA238">
            <v>0.2</v>
          </cell>
          <cell r="BB238">
            <v>0.4</v>
          </cell>
          <cell r="BC238">
            <v>0.3</v>
          </cell>
          <cell r="BD238">
            <v>0.4</v>
          </cell>
          <cell r="BF238">
            <v>0.8</v>
          </cell>
          <cell r="BG238">
            <v>0.5</v>
          </cell>
          <cell r="BH238">
            <v>7.7</v>
          </cell>
          <cell r="BI238">
            <v>1</v>
          </cell>
          <cell r="BJ238">
            <v>3.2</v>
          </cell>
          <cell r="BK238">
            <v>1.3</v>
          </cell>
          <cell r="BO238">
            <v>59621</v>
          </cell>
          <cell r="CC238">
            <v>-653</v>
          </cell>
          <cell r="CD238">
            <v>-16</v>
          </cell>
        </row>
        <row r="239">
          <cell r="B239">
            <v>183934</v>
          </cell>
          <cell r="C239">
            <v>22100</v>
          </cell>
          <cell r="D239">
            <v>206034</v>
          </cell>
          <cell r="E239">
            <v>64581</v>
          </cell>
          <cell r="F239">
            <v>4682</v>
          </cell>
          <cell r="G239">
            <v>69263</v>
          </cell>
          <cell r="H239">
            <v>24501</v>
          </cell>
          <cell r="I239">
            <v>93764</v>
          </cell>
          <cell r="K239">
            <v>32853</v>
          </cell>
          <cell r="L239">
            <v>135811</v>
          </cell>
          <cell r="M239">
            <v>37740</v>
          </cell>
          <cell r="N239">
            <v>382712</v>
          </cell>
          <cell r="O239">
            <v>43011</v>
          </cell>
          <cell r="Q239">
            <v>428133</v>
          </cell>
          <cell r="T239">
            <v>0.3</v>
          </cell>
          <cell r="U239">
            <v>2.9</v>
          </cell>
          <cell r="V239">
            <v>-2.2000000000000002</v>
          </cell>
          <cell r="W239">
            <v>2.5</v>
          </cell>
          <cell r="X239">
            <v>1</v>
          </cell>
          <cell r="Y239">
            <v>2.1</v>
          </cell>
          <cell r="AA239">
            <v>1.2</v>
          </cell>
          <cell r="AB239">
            <v>1.8</v>
          </cell>
          <cell r="AC239">
            <v>3.7</v>
          </cell>
          <cell r="AD239">
            <v>2</v>
          </cell>
          <cell r="AE239">
            <v>-0.2</v>
          </cell>
          <cell r="AF239">
            <v>1.9</v>
          </cell>
          <cell r="AG239">
            <v>184763</v>
          </cell>
          <cell r="AH239">
            <v>22203</v>
          </cell>
          <cell r="AI239">
            <v>206966</v>
          </cell>
          <cell r="AJ239">
            <v>65489</v>
          </cell>
          <cell r="AK239">
            <v>4653</v>
          </cell>
          <cell r="AL239">
            <v>70142</v>
          </cell>
          <cell r="AM239">
            <v>24507</v>
          </cell>
          <cell r="AN239">
            <v>94649</v>
          </cell>
          <cell r="AP239">
            <v>32961</v>
          </cell>
          <cell r="AQ239">
            <v>136793</v>
          </cell>
          <cell r="AR239">
            <v>36523</v>
          </cell>
          <cell r="AS239">
            <v>380281</v>
          </cell>
          <cell r="AT239">
            <v>42571</v>
          </cell>
          <cell r="AU239">
            <v>2269</v>
          </cell>
          <cell r="AV239">
            <v>425121</v>
          </cell>
          <cell r="AW239">
            <v>0.9</v>
          </cell>
          <cell r="AX239">
            <v>1.3</v>
          </cell>
          <cell r="AY239">
            <v>1</v>
          </cell>
          <cell r="AZ239">
            <v>5.4</v>
          </cell>
          <cell r="BA239">
            <v>-3.6</v>
          </cell>
          <cell r="BB239">
            <v>4.8</v>
          </cell>
          <cell r="BC239">
            <v>1.2</v>
          </cell>
          <cell r="BD239">
            <v>3.8</v>
          </cell>
          <cell r="BF239">
            <v>1.8</v>
          </cell>
          <cell r="BG239">
            <v>3.1</v>
          </cell>
          <cell r="BH239">
            <v>-2.9</v>
          </cell>
          <cell r="BI239">
            <v>1.3</v>
          </cell>
          <cell r="BJ239">
            <v>-3.1</v>
          </cell>
          <cell r="BK239">
            <v>1</v>
          </cell>
          <cell r="BO239">
            <v>68365</v>
          </cell>
          <cell r="CC239">
            <v>-135</v>
          </cell>
          <cell r="CD239">
            <v>-57</v>
          </cell>
        </row>
        <row r="240">
          <cell r="B240">
            <v>184373</v>
          </cell>
          <cell r="C240">
            <v>22230</v>
          </cell>
          <cell r="D240">
            <v>206603</v>
          </cell>
          <cell r="E240">
            <v>77382</v>
          </cell>
          <cell r="F240">
            <v>4528</v>
          </cell>
          <cell r="G240">
            <v>81910</v>
          </cell>
          <cell r="H240">
            <v>24984</v>
          </cell>
          <cell r="I240">
            <v>106894</v>
          </cell>
          <cell r="K240">
            <v>33222</v>
          </cell>
          <cell r="L240">
            <v>149344</v>
          </cell>
          <cell r="M240">
            <v>38784</v>
          </cell>
          <cell r="N240">
            <v>391631</v>
          </cell>
          <cell r="O240">
            <v>43226</v>
          </cell>
          <cell r="Q240">
            <v>437448</v>
          </cell>
          <cell r="T240">
            <v>0.3</v>
          </cell>
          <cell r="U240">
            <v>19.8</v>
          </cell>
          <cell r="V240">
            <v>-3.3</v>
          </cell>
          <cell r="W240">
            <v>18.3</v>
          </cell>
          <cell r="X240">
            <v>2</v>
          </cell>
          <cell r="Y240">
            <v>14</v>
          </cell>
          <cell r="AA240">
            <v>1.1000000000000001</v>
          </cell>
          <cell r="AB240">
            <v>10</v>
          </cell>
          <cell r="AC240">
            <v>2.8</v>
          </cell>
          <cell r="AD240">
            <v>2.2999999999999998</v>
          </cell>
          <cell r="AE240">
            <v>0.5</v>
          </cell>
          <cell r="AF240">
            <v>2.2000000000000002</v>
          </cell>
          <cell r="AG240">
            <v>183699</v>
          </cell>
          <cell r="AH240">
            <v>22108</v>
          </cell>
          <cell r="AI240">
            <v>205807</v>
          </cell>
          <cell r="AJ240">
            <v>76020</v>
          </cell>
          <cell r="AK240">
            <v>4536</v>
          </cell>
          <cell r="AL240">
            <v>80556</v>
          </cell>
          <cell r="AM240">
            <v>24895</v>
          </cell>
          <cell r="AN240">
            <v>105451</v>
          </cell>
          <cell r="AP240">
            <v>33196</v>
          </cell>
          <cell r="AQ240">
            <v>147874</v>
          </cell>
          <cell r="AR240">
            <v>39282</v>
          </cell>
          <cell r="AS240">
            <v>392964</v>
          </cell>
          <cell r="AT240">
            <v>42951</v>
          </cell>
          <cell r="AU240">
            <v>2804</v>
          </cell>
          <cell r="AV240">
            <v>438718</v>
          </cell>
          <cell r="AW240">
            <v>-0.6</v>
          </cell>
          <cell r="AX240">
            <v>-0.4</v>
          </cell>
          <cell r="AY240">
            <v>-0.6</v>
          </cell>
          <cell r="AZ240">
            <v>16.100000000000001</v>
          </cell>
          <cell r="BA240">
            <v>-2.5</v>
          </cell>
          <cell r="BB240">
            <v>14.8</v>
          </cell>
          <cell r="BC240">
            <v>1.6</v>
          </cell>
          <cell r="BD240">
            <v>11.4</v>
          </cell>
          <cell r="BF240">
            <v>0.7</v>
          </cell>
          <cell r="BG240">
            <v>8.1</v>
          </cell>
          <cell r="BH240">
            <v>7.6</v>
          </cell>
          <cell r="BI240">
            <v>3.3</v>
          </cell>
          <cell r="BJ240">
            <v>0.9</v>
          </cell>
          <cell r="BK240">
            <v>3.2</v>
          </cell>
          <cell r="BO240">
            <v>81538</v>
          </cell>
          <cell r="CC240">
            <v>657</v>
          </cell>
          <cell r="CD240">
            <v>7</v>
          </cell>
        </row>
        <row r="241">
          <cell r="B241">
            <v>185519</v>
          </cell>
          <cell r="C241">
            <v>22416</v>
          </cell>
          <cell r="D241">
            <v>207935</v>
          </cell>
          <cell r="E241">
            <v>78525</v>
          </cell>
          <cell r="F241">
            <v>4400</v>
          </cell>
          <cell r="G241">
            <v>82925</v>
          </cell>
          <cell r="H241">
            <v>25624</v>
          </cell>
          <cell r="I241">
            <v>108549</v>
          </cell>
          <cell r="K241">
            <v>33532</v>
          </cell>
          <cell r="L241">
            <v>151363</v>
          </cell>
          <cell r="M241">
            <v>38946</v>
          </cell>
          <cell r="N241">
            <v>398212</v>
          </cell>
          <cell r="O241">
            <v>43959</v>
          </cell>
          <cell r="Q241">
            <v>444893</v>
          </cell>
          <cell r="T241">
            <v>0.6</v>
          </cell>
          <cell r="U241">
            <v>1.5</v>
          </cell>
          <cell r="V241">
            <v>-2.8</v>
          </cell>
          <cell r="W241">
            <v>1.2</v>
          </cell>
          <cell r="X241">
            <v>2.6</v>
          </cell>
          <cell r="Y241">
            <v>1.5</v>
          </cell>
          <cell r="AA241">
            <v>0.9</v>
          </cell>
          <cell r="AB241">
            <v>1.4</v>
          </cell>
          <cell r="AC241">
            <v>0.4</v>
          </cell>
          <cell r="AD241">
            <v>1.7</v>
          </cell>
          <cell r="AE241">
            <v>1.7</v>
          </cell>
          <cell r="AF241">
            <v>1.7</v>
          </cell>
          <cell r="AG241">
            <v>185452</v>
          </cell>
          <cell r="AH241">
            <v>22453</v>
          </cell>
          <cell r="AI241">
            <v>207905</v>
          </cell>
          <cell r="AJ241">
            <v>80823</v>
          </cell>
          <cell r="AK241">
            <v>4347</v>
          </cell>
          <cell r="AL241">
            <v>85170</v>
          </cell>
          <cell r="AM241">
            <v>25638</v>
          </cell>
          <cell r="AN241">
            <v>110808</v>
          </cell>
          <cell r="AP241">
            <v>33529</v>
          </cell>
          <cell r="AQ241">
            <v>153618</v>
          </cell>
          <cell r="AR241">
            <v>39506</v>
          </cell>
          <cell r="AS241">
            <v>401029</v>
          </cell>
          <cell r="AT241">
            <v>43945</v>
          </cell>
          <cell r="AU241">
            <v>2555</v>
          </cell>
          <cell r="AV241">
            <v>447529</v>
          </cell>
          <cell r="AW241">
            <v>1</v>
          </cell>
          <cell r="AX241">
            <v>1.6</v>
          </cell>
          <cell r="AY241">
            <v>1</v>
          </cell>
          <cell r="AZ241">
            <v>6.3</v>
          </cell>
          <cell r="BA241">
            <v>-4.2</v>
          </cell>
          <cell r="BB241">
            <v>5.7</v>
          </cell>
          <cell r="BC241">
            <v>3</v>
          </cell>
          <cell r="BD241">
            <v>5.0999999999999996</v>
          </cell>
          <cell r="BF241">
            <v>1</v>
          </cell>
          <cell r="BG241">
            <v>3.9</v>
          </cell>
          <cell r="BH241">
            <v>0.6</v>
          </cell>
          <cell r="BI241">
            <v>2.1</v>
          </cell>
          <cell r="BJ241">
            <v>2.2999999999999998</v>
          </cell>
          <cell r="BK241">
            <v>2</v>
          </cell>
          <cell r="BO241">
            <v>74741</v>
          </cell>
          <cell r="CC241">
            <v>294</v>
          </cell>
          <cell r="CD241">
            <v>-81</v>
          </cell>
        </row>
        <row r="242">
          <cell r="B242">
            <v>187612</v>
          </cell>
          <cell r="C242">
            <v>22684</v>
          </cell>
          <cell r="D242">
            <v>210297</v>
          </cell>
          <cell r="E242">
            <v>78567</v>
          </cell>
          <cell r="F242">
            <v>4262</v>
          </cell>
          <cell r="G242">
            <v>82828</v>
          </cell>
          <cell r="H242">
            <v>26192</v>
          </cell>
          <cell r="I242">
            <v>109021</v>
          </cell>
          <cell r="K242">
            <v>33825</v>
          </cell>
          <cell r="L242">
            <v>152194</v>
          </cell>
          <cell r="M242">
            <v>38342</v>
          </cell>
          <cell r="N242">
            <v>401246</v>
          </cell>
          <cell r="O242">
            <v>44771</v>
          </cell>
          <cell r="Q242">
            <v>448603</v>
          </cell>
          <cell r="T242">
            <v>1.1000000000000001</v>
          </cell>
          <cell r="U242">
            <v>0.1</v>
          </cell>
          <cell r="V242">
            <v>-3.1</v>
          </cell>
          <cell r="W242">
            <v>-0.1</v>
          </cell>
          <cell r="X242">
            <v>2.2000000000000002</v>
          </cell>
          <cell r="Y242">
            <v>0.4</v>
          </cell>
          <cell r="AA242">
            <v>0.9</v>
          </cell>
          <cell r="AB242">
            <v>0.5</v>
          </cell>
          <cell r="AC242">
            <v>-1.5</v>
          </cell>
          <cell r="AD242">
            <v>0.8</v>
          </cell>
          <cell r="AE242">
            <v>1.8</v>
          </cell>
          <cell r="AF242">
            <v>0.8</v>
          </cell>
          <cell r="AG242">
            <v>187493</v>
          </cell>
          <cell r="AH242">
            <v>22677</v>
          </cell>
          <cell r="AI242">
            <v>210169</v>
          </cell>
          <cell r="AJ242">
            <v>77175</v>
          </cell>
          <cell r="AK242">
            <v>4326</v>
          </cell>
          <cell r="AL242">
            <v>81501</v>
          </cell>
          <cell r="AM242">
            <v>26305</v>
          </cell>
          <cell r="AN242">
            <v>107806</v>
          </cell>
          <cell r="AP242">
            <v>33824</v>
          </cell>
          <cell r="AQ242">
            <v>150978</v>
          </cell>
          <cell r="AR242">
            <v>38261</v>
          </cell>
          <cell r="AS242">
            <v>399409</v>
          </cell>
          <cell r="AT242">
            <v>45279</v>
          </cell>
          <cell r="AU242">
            <v>2586</v>
          </cell>
          <cell r="AV242">
            <v>447274</v>
          </cell>
          <cell r="AW242">
            <v>1.1000000000000001</v>
          </cell>
          <cell r="AX242">
            <v>1</v>
          </cell>
          <cell r="AY242">
            <v>1.1000000000000001</v>
          </cell>
          <cell r="AZ242">
            <v>-4.5</v>
          </cell>
          <cell r="BA242">
            <v>-0.5</v>
          </cell>
          <cell r="BB242">
            <v>-4.3</v>
          </cell>
          <cell r="BC242">
            <v>2.6</v>
          </cell>
          <cell r="BD242">
            <v>-2.7</v>
          </cell>
          <cell r="BF242">
            <v>0.9</v>
          </cell>
          <cell r="BG242">
            <v>-1.7</v>
          </cell>
          <cell r="BH242">
            <v>-3.2</v>
          </cell>
          <cell r="BI242">
            <v>-0.4</v>
          </cell>
          <cell r="BJ242">
            <v>3</v>
          </cell>
          <cell r="BK242">
            <v>-0.1</v>
          </cell>
          <cell r="BO242">
            <v>74053</v>
          </cell>
          <cell r="CC242">
            <v>-437</v>
          </cell>
          <cell r="CD242">
            <v>-98</v>
          </cell>
        </row>
        <row r="243">
          <cell r="B243">
            <v>190063</v>
          </cell>
          <cell r="C243">
            <v>22980</v>
          </cell>
          <cell r="D243">
            <v>213043</v>
          </cell>
          <cell r="E243">
            <v>78514</v>
          </cell>
          <cell r="F243">
            <v>4095</v>
          </cell>
          <cell r="G243">
            <v>82609</v>
          </cell>
          <cell r="H243">
            <v>26614</v>
          </cell>
          <cell r="I243">
            <v>109223</v>
          </cell>
          <cell r="K243">
            <v>34138</v>
          </cell>
          <cell r="L243">
            <v>152780</v>
          </cell>
          <cell r="M243">
            <v>37547</v>
          </cell>
          <cell r="N243">
            <v>403373</v>
          </cell>
          <cell r="O243">
            <v>45145</v>
          </cell>
          <cell r="Q243">
            <v>450844</v>
          </cell>
          <cell r="T243">
            <v>1.3</v>
          </cell>
          <cell r="U243">
            <v>-0.1</v>
          </cell>
          <cell r="V243">
            <v>-3.9</v>
          </cell>
          <cell r="W243">
            <v>-0.3</v>
          </cell>
          <cell r="X243">
            <v>1.6</v>
          </cell>
          <cell r="Y243">
            <v>0.2</v>
          </cell>
          <cell r="AA243">
            <v>0.9</v>
          </cell>
          <cell r="AB243">
            <v>0.4</v>
          </cell>
          <cell r="AC243">
            <v>-2.1</v>
          </cell>
          <cell r="AD243">
            <v>0.5</v>
          </cell>
          <cell r="AE243">
            <v>0.8</v>
          </cell>
          <cell r="AF243">
            <v>0.5</v>
          </cell>
          <cell r="AG243">
            <v>190344</v>
          </cell>
          <cell r="AH243">
            <v>22976</v>
          </cell>
          <cell r="AI243">
            <v>213321</v>
          </cell>
          <cell r="AJ243">
            <v>78382</v>
          </cell>
          <cell r="AK243">
            <v>4103</v>
          </cell>
          <cell r="AL243">
            <v>82486</v>
          </cell>
          <cell r="AM243">
            <v>26654</v>
          </cell>
          <cell r="AN243">
            <v>109140</v>
          </cell>
          <cell r="AP243">
            <v>34128</v>
          </cell>
          <cell r="AQ243">
            <v>152692</v>
          </cell>
          <cell r="AR243">
            <v>36734</v>
          </cell>
          <cell r="AS243">
            <v>402746</v>
          </cell>
          <cell r="AT243">
            <v>45009</v>
          </cell>
          <cell r="AU243">
            <v>2592</v>
          </cell>
          <cell r="AV243">
            <v>450347</v>
          </cell>
          <cell r="AW243">
            <v>1.5</v>
          </cell>
          <cell r="AX243">
            <v>1.3</v>
          </cell>
          <cell r="AY243">
            <v>1.5</v>
          </cell>
          <cell r="AZ243">
            <v>1.6</v>
          </cell>
          <cell r="BA243">
            <v>-5.0999999999999996</v>
          </cell>
          <cell r="BB243">
            <v>1.2</v>
          </cell>
          <cell r="BC243">
            <v>1.3</v>
          </cell>
          <cell r="BD243">
            <v>1.2</v>
          </cell>
          <cell r="BF243">
            <v>0.9</v>
          </cell>
          <cell r="BG243">
            <v>1.1000000000000001</v>
          </cell>
          <cell r="BH243">
            <v>-4</v>
          </cell>
          <cell r="BI243">
            <v>0.8</v>
          </cell>
          <cell r="BJ243">
            <v>-0.6</v>
          </cell>
          <cell r="BK243">
            <v>0.7</v>
          </cell>
          <cell r="BO243">
            <v>81771</v>
          </cell>
          <cell r="CB243">
            <v>418</v>
          </cell>
          <cell r="CC243">
            <v>-147</v>
          </cell>
          <cell r="CD243">
            <v>-195</v>
          </cell>
        </row>
        <row r="244">
          <cell r="B244">
            <v>192405</v>
          </cell>
          <cell r="C244">
            <v>23256</v>
          </cell>
          <cell r="D244">
            <v>215661</v>
          </cell>
          <cell r="E244">
            <v>78419</v>
          </cell>
          <cell r="F244">
            <v>3939</v>
          </cell>
          <cell r="G244">
            <v>82359</v>
          </cell>
          <cell r="H244">
            <v>26926</v>
          </cell>
          <cell r="I244">
            <v>109284</v>
          </cell>
          <cell r="K244">
            <v>34446</v>
          </cell>
          <cell r="L244">
            <v>153218</v>
          </cell>
          <cell r="M244">
            <v>37147</v>
          </cell>
          <cell r="N244">
            <v>405885</v>
          </cell>
          <cell r="O244">
            <v>45274</v>
          </cell>
          <cell r="Q244">
            <v>453163</v>
          </cell>
          <cell r="S244">
            <v>1.2</v>
          </cell>
          <cell r="T244">
            <v>1.2</v>
          </cell>
          <cell r="U244">
            <v>-0.1</v>
          </cell>
          <cell r="V244">
            <v>-3.8</v>
          </cell>
          <cell r="W244">
            <v>-0.3</v>
          </cell>
          <cell r="X244">
            <v>1.2</v>
          </cell>
          <cell r="Y244">
            <v>0.1</v>
          </cell>
          <cell r="AA244">
            <v>0.9</v>
          </cell>
          <cell r="AB244">
            <v>0.3</v>
          </cell>
          <cell r="AC244">
            <v>-1.1000000000000001</v>
          </cell>
          <cell r="AD244">
            <v>0.6</v>
          </cell>
          <cell r="AE244">
            <v>0.3</v>
          </cell>
          <cell r="AF244">
            <v>0.5</v>
          </cell>
          <cell r="AG244">
            <v>192325</v>
          </cell>
          <cell r="AH244">
            <v>23275</v>
          </cell>
          <cell r="AI244">
            <v>215600</v>
          </cell>
          <cell r="AJ244">
            <v>79146</v>
          </cell>
          <cell r="AK244">
            <v>3864</v>
          </cell>
          <cell r="AL244">
            <v>83010</v>
          </cell>
          <cell r="AM244">
            <v>26813</v>
          </cell>
          <cell r="AN244">
            <v>109823</v>
          </cell>
          <cell r="AP244">
            <v>34462</v>
          </cell>
          <cell r="AQ244">
            <v>153774</v>
          </cell>
          <cell r="AR244">
            <v>37828</v>
          </cell>
          <cell r="AS244">
            <v>407201</v>
          </cell>
          <cell r="AT244">
            <v>45107</v>
          </cell>
          <cell r="AU244">
            <v>1702</v>
          </cell>
          <cell r="AV244">
            <v>454010</v>
          </cell>
          <cell r="AW244">
            <v>1</v>
          </cell>
          <cell r="AX244">
            <v>1.3</v>
          </cell>
          <cell r="AY244">
            <v>1.1000000000000001</v>
          </cell>
          <cell r="AZ244">
            <v>1</v>
          </cell>
          <cell r="BA244">
            <v>-5.8</v>
          </cell>
          <cell r="BB244">
            <v>0.6</v>
          </cell>
          <cell r="BC244">
            <v>0.6</v>
          </cell>
          <cell r="BD244">
            <v>0.6</v>
          </cell>
          <cell r="BF244">
            <v>1</v>
          </cell>
          <cell r="BG244">
            <v>0.7</v>
          </cell>
          <cell r="BH244">
            <v>3</v>
          </cell>
          <cell r="BI244">
            <v>1.1000000000000001</v>
          </cell>
          <cell r="BJ244">
            <v>0.2</v>
          </cell>
          <cell r="BK244">
            <v>0.8</v>
          </cell>
          <cell r="BO244">
            <v>84941</v>
          </cell>
        </row>
      </sheetData>
      <sheetData sheetId="15">
        <row r="1">
          <cell r="B1" t="str">
            <v>Agriculture, forestry and fishing (A) ;  Agriculture ;</v>
          </cell>
          <cell r="C1" t="str">
            <v>Agriculture, forestry and fishing (A) ;  Forestry and fishing ;</v>
          </cell>
          <cell r="D1" t="str">
            <v>Agriculture, forestry and fishing (A) ;</v>
          </cell>
          <cell r="E1" t="str">
            <v>Mining (B) ;  Coal Mining ;</v>
          </cell>
          <cell r="F1" t="str">
            <v>Mining (B) ;  Oil and gas extraction ;</v>
          </cell>
          <cell r="G1" t="str">
            <v>Mining (B) ;  Iron ore mining ;</v>
          </cell>
          <cell r="H1" t="str">
            <v>Mining (B) ;  Other mining ;</v>
          </cell>
          <cell r="I1" t="str">
            <v>Mining (B) ;  Mining excluding exploration and mining support services ;</v>
          </cell>
          <cell r="J1" t="str">
            <v>Mining (B) ;  Exploration and mining support services ;</v>
          </cell>
          <cell r="K1" t="str">
            <v>Mining (B) ;</v>
          </cell>
          <cell r="L1" t="str">
            <v>Manufacturing (C) ;  Food, beverage and tobacco products ;</v>
          </cell>
          <cell r="M1" t="str">
            <v>Manufacturing (C) ;  Petroleum, coal, chemical and rubber products ;</v>
          </cell>
          <cell r="N1" t="str">
            <v>Manufacturing (C) ;  Metal products ;</v>
          </cell>
          <cell r="O1" t="str">
            <v>Manufacturing (C) ;  Machinery and equipment ;</v>
          </cell>
          <cell r="P1" t="str">
            <v>Manufacturing (C) ;  Other manufacturing ;</v>
          </cell>
          <cell r="Q1" t="str">
            <v>Manufacturing (C) ;</v>
          </cell>
          <cell r="R1" t="str">
            <v>Electricity, gas, water and waste services (D) ;  Electricity ;</v>
          </cell>
          <cell r="S1" t="str">
            <v>Electricity, gas, water and waste services (D) ;  Gas ;</v>
          </cell>
          <cell r="T1" t="str">
            <v>Electricity, gas, water and waste services (D) ;  Water supply and waste services ;</v>
          </cell>
          <cell r="U1" t="str">
            <v>Electricity, gas, water and waste services (D) ;</v>
          </cell>
          <cell r="V1" t="str">
            <v>Construction (E) ;  Building construction ;</v>
          </cell>
          <cell r="W1" t="str">
            <v>Construction (E) ;  Heavy and civil engineering construction ;</v>
          </cell>
          <cell r="X1" t="str">
            <v>Construction (E) ;  Construction services ;</v>
          </cell>
          <cell r="Y1" t="str">
            <v>Construction (E) ;</v>
          </cell>
          <cell r="Z1" t="str">
            <v>Wholesale trade (F) ;</v>
          </cell>
          <cell r="AA1" t="str">
            <v>Retail trade (G) ;</v>
          </cell>
          <cell r="AB1" t="str">
            <v>Accommodation and food services (H) ;</v>
          </cell>
          <cell r="AC1" t="str">
            <v>Transport, postal and warehousing (I) ;  Road ;</v>
          </cell>
          <cell r="AD1" t="str">
            <v>Transport, postal and warehousing (I) ;  Air and space transport ;</v>
          </cell>
          <cell r="AE1" t="str">
            <v>Transport, postal and warehousing (I) ;  Rail, pipeline and other transport ;</v>
          </cell>
          <cell r="AF1" t="str">
            <v>Transport, postal and warehousing (I) ;  Transport, postal and storage services ;</v>
          </cell>
          <cell r="AG1" t="str">
            <v>Transport, postal and warehousing (I) ;</v>
          </cell>
          <cell r="AH1" t="str">
            <v>Information media and telecommunications (J) ;  Telecommunications services ;</v>
          </cell>
          <cell r="AI1" t="str">
            <v>Information media and telecommunications (J) ;  Other information and media services ;</v>
          </cell>
          <cell r="AJ1" t="str">
            <v>Information media and telecommunications (J) ;</v>
          </cell>
          <cell r="AK1" t="str">
            <v>Financial and insurance services (K) ;  Finance ;</v>
          </cell>
          <cell r="AL1" t="str">
            <v>Financial and insurance services (K) ;  Other financial and insurance services ;</v>
          </cell>
          <cell r="AM1" t="str">
            <v>Financial and insurance services (K) ;</v>
          </cell>
          <cell r="AN1" t="str">
            <v>Rental, hiring and real estate services (L) ;  Rental and hiring services ;</v>
          </cell>
          <cell r="AO1" t="str">
            <v>Rental, hiring and real estate services (L) ;  Property operators and real estate services ;</v>
          </cell>
          <cell r="AP1" t="str">
            <v>Rental, hiring and real estate services (L) ;</v>
          </cell>
          <cell r="AQ1" t="str">
            <v>Professional, scientific and technical services (M) ;  Computer system design and related services ;</v>
          </cell>
          <cell r="AR1" t="str">
            <v>Professional, scientific and technical services (M) ;  Other professional, scientific and technical services ;</v>
          </cell>
          <cell r="AS1" t="str">
            <v>Professional, scientific and technical services (M) ;</v>
          </cell>
          <cell r="AT1" t="str">
            <v>Administrative and support services (N) ;</v>
          </cell>
          <cell r="AU1" t="str">
            <v>Public administration and safety (O) ;</v>
          </cell>
          <cell r="AV1" t="str">
            <v>Education and training (P) ;</v>
          </cell>
          <cell r="AW1" t="str">
            <v>Health care and social assistance (Q) ;</v>
          </cell>
          <cell r="AX1" t="str">
            <v>Arts and recreation services (R) ;</v>
          </cell>
          <cell r="AY1" t="str">
            <v>Other services (S) ;</v>
          </cell>
          <cell r="AZ1" t="str">
            <v>Ownership of dwellings ;</v>
          </cell>
          <cell r="BA1" t="str">
            <v>Gross value added at basic prices ;</v>
          </cell>
          <cell r="BB1" t="str">
            <v>Taxes less subsidies on products ;</v>
          </cell>
          <cell r="BC1" t="str">
            <v>Statistical discrepancy (P) ;</v>
          </cell>
          <cell r="BD1" t="str">
            <v>GROSS DOMESTIC PRODUCT ;</v>
          </cell>
          <cell r="BE1" t="str">
            <v>Agriculture, forestry and fishing (A) ;  Agriculture: Percentage changes ;</v>
          </cell>
          <cell r="BF1" t="str">
            <v>Agriculture, forestry and fishing (A) ;  Forestry and fishing: Percentage changes ;</v>
          </cell>
          <cell r="BG1" t="str">
            <v>Agriculture, forestry and fishing (A) ;  Percentage changes ;</v>
          </cell>
          <cell r="BH1" t="str">
            <v>Mining (B) ;  Coal Mining: Percentage changes ;</v>
          </cell>
          <cell r="BI1" t="str">
            <v>Mining (B) ;  Oil and gas extraction: Percentage changes ;</v>
          </cell>
          <cell r="BJ1" t="str">
            <v>Mining (B) ;  Iron ore mining: Percentage changes ;</v>
          </cell>
          <cell r="BK1" t="str">
            <v>Mining (B) ;  Other mining: Percentage changes ;</v>
          </cell>
          <cell r="BL1" t="str">
            <v>Mining (B) ;  Mining excluding exploration and mining support services: Percentage changes ;</v>
          </cell>
          <cell r="BM1" t="str">
            <v>Mining (B) ;  Exploration and mining support services: Percentage changes ;</v>
          </cell>
          <cell r="BN1" t="str">
            <v>Mining (B) ;  Percentage changes ;</v>
          </cell>
          <cell r="BO1" t="str">
            <v>Manufacturing (C) ;  Food, beverage and tobacco products: Percentage changes ;</v>
          </cell>
          <cell r="BP1" t="str">
            <v>Manufacturing (C) ;  Petroleum, coal, chemical and rubber products: Percentage changes ;</v>
          </cell>
          <cell r="BQ1" t="str">
            <v>Manufacturing (C) ;  Metal products: Percentage changes ;</v>
          </cell>
          <cell r="BR1" t="str">
            <v>Manufacturing (C) ;  Machinery and equipment: Percentage changes ;</v>
          </cell>
          <cell r="BS1" t="str">
            <v>Manufacturing (C) ;  Other manufacturing: Percentage changes ;</v>
          </cell>
          <cell r="BT1" t="str">
            <v>Manufacturing (C) ;  Percentage changes ;</v>
          </cell>
          <cell r="BU1" t="str">
            <v>Electricity, gas, water and waste services (D) ;  Electricity: Percentage changes ;</v>
          </cell>
          <cell r="BV1" t="str">
            <v>Electricity, gas, water and waste services (D) ;  Gas: Percentage changes ;</v>
          </cell>
          <cell r="BW1" t="str">
            <v>Electricity, gas, water and waste services (D) ;  Water supply and waste services: Percentage changes ;</v>
          </cell>
          <cell r="BX1" t="str">
            <v>Electricity, gas, water and waste services (D) ;  Percentage changes ;</v>
          </cell>
          <cell r="BY1" t="str">
            <v>Construction (E) ;  Building construction: Percentage changes ;</v>
          </cell>
          <cell r="BZ1" t="str">
            <v>Construction (E) ;  Heavy and civil engineering construction: Percentage changes ;</v>
          </cell>
          <cell r="CA1" t="str">
            <v>Construction (E) ;  Construction services: Percentage changes ;</v>
          </cell>
          <cell r="CB1" t="str">
            <v>Construction (E) ;  Percentage changes ;</v>
          </cell>
          <cell r="CC1" t="str">
            <v>Wholesale trade (F) ;  Percentage changes ;</v>
          </cell>
          <cell r="CD1" t="str">
            <v>Retail trade (G) ;  Percentage changes ;</v>
          </cell>
          <cell r="CE1" t="str">
            <v>Accommodation and food services (H) ;  Percentage changes ;</v>
          </cell>
          <cell r="CF1" t="str">
            <v>Transport, postal and warehousing (I) ;  Road: Percentage changes ;</v>
          </cell>
          <cell r="CG1" t="str">
            <v>Transport, postal and warehousing (I) ;  Air and space transport: Percentage changes ;</v>
          </cell>
          <cell r="CH1" t="str">
            <v>Transport, postal and warehousing (I) ;  Rail, pipeline and other transport: Percentage changes ;</v>
          </cell>
          <cell r="CI1" t="str">
            <v>Transport, postal and warehousing (I) ;  Transport, postal and storage services: Percentage changes ;</v>
          </cell>
          <cell r="CJ1" t="str">
            <v>Transport, postal and warehousing (I) ;  Percentage changes ;</v>
          </cell>
          <cell r="CK1" t="str">
            <v>Information media and telecommunications (J) ;  Telecommunications services: Percentage changes ;</v>
          </cell>
          <cell r="CL1" t="str">
            <v>Information media and telecommunications (J) ;  Other information and media services: Percentage changes ;</v>
          </cell>
          <cell r="CM1" t="str">
            <v>Information media and telecommunications (J) ;  Percentage changes ;</v>
          </cell>
          <cell r="CN1" t="str">
            <v>Financial and insurance services (K) ;  Finance: Percentage changes ;</v>
          </cell>
          <cell r="CO1" t="str">
            <v>Financial and insurance services (K) ;  Other financial and insurance services: Percentage changes ;</v>
          </cell>
          <cell r="CP1" t="str">
            <v>Financial and insurance services (K) ;  Percentage changes ;</v>
          </cell>
          <cell r="CQ1" t="str">
            <v>Rental, hiring and real estate services (L) ;  Rental and hiring services: Percentage changes ;</v>
          </cell>
          <cell r="CR1" t="str">
            <v>Rental, hiring and real estate services (L) ;  Property operators and real estate services: Percentage changes ;</v>
          </cell>
          <cell r="CS1" t="str">
            <v>Rental, hiring and real estate services (L) ;  Percentage changes ;</v>
          </cell>
          <cell r="CT1" t="str">
            <v>Professional, scientific and technical services (M) ;  Computer system design and related services: Percentage changes ;</v>
          </cell>
          <cell r="CU1" t="str">
            <v>Professional, scientific and technical services (M) ;  Other professional, scientific and technical services: Percentage changes ;</v>
          </cell>
          <cell r="CV1" t="str">
            <v>Professional, scientific and technical services (M) ;  Percentage changes ;</v>
          </cell>
          <cell r="CW1" t="str">
            <v>Administrative and support services (N) ;  Percentage changes ;</v>
          </cell>
          <cell r="CX1" t="str">
            <v>Public administration and safety (O) ;  Percentage changes ;</v>
          </cell>
          <cell r="CY1" t="str">
            <v>Education and training (P) ;  Percentage changes ;</v>
          </cell>
          <cell r="CZ1" t="str">
            <v>Health care and social assistance (Q) ;  Percentage changes ;</v>
          </cell>
          <cell r="DA1" t="str">
            <v>Arts and recreation services (R) ;  Percentage changes ;</v>
          </cell>
          <cell r="DB1" t="str">
            <v>Other services (S) ;  Percentage changes ;</v>
          </cell>
          <cell r="DC1" t="str">
            <v>Ownership of dwellings ;  Percentage changes ;</v>
          </cell>
          <cell r="DD1" t="str">
            <v>Gross value added at basic prices: Percentage changes ;</v>
          </cell>
          <cell r="DE1" t="str">
            <v>Taxes less subsidies on products: Percentage changes ;</v>
          </cell>
          <cell r="DF1" t="str">
            <v>GROSS DOMESTIC PRODUCT: Percentage changes ;</v>
          </cell>
          <cell r="DG1" t="str">
            <v>Agriculture, forestry and fishing (A) ;  Agriculture ;</v>
          </cell>
          <cell r="DH1" t="str">
            <v>Agriculture, forestry and fishing (A) ;  Forestry and fishing ;</v>
          </cell>
          <cell r="DI1" t="str">
            <v>Agriculture, forestry and fishing (A) ;</v>
          </cell>
          <cell r="DJ1" t="str">
            <v>Mining (B) ;  Coal Mining ;</v>
          </cell>
          <cell r="DK1" t="str">
            <v>Mining (B) ;  Oil and gas extraction ;</v>
          </cell>
          <cell r="DL1" t="str">
            <v>Mining (B) ;  Iron ore mining ;</v>
          </cell>
          <cell r="DM1" t="str">
            <v>Mining (B) ;  Other mining ;</v>
          </cell>
          <cell r="DN1" t="str">
            <v>Mining (B) ;  Mining excluding exploration and mining support services ;</v>
          </cell>
          <cell r="DO1" t="str">
            <v>Mining (B) ;  Exploration and mining support services ;</v>
          </cell>
          <cell r="DP1" t="str">
            <v>Mining (B) ;</v>
          </cell>
          <cell r="DQ1" t="str">
            <v>Manufacturing (C) ;  Food, beverage and tobacco products ;</v>
          </cell>
          <cell r="DR1" t="str">
            <v>Manufacturing (C) ;  Petroleum, coal, chemical and rubber products ;</v>
          </cell>
          <cell r="DS1" t="str">
            <v>Manufacturing (C) ;  Metal products ;</v>
          </cell>
          <cell r="DT1" t="str">
            <v>Manufacturing (C) ;  Machinery and equipment ;</v>
          </cell>
          <cell r="DU1" t="str">
            <v>Manufacturing (C) ;  Other manufacturing ;</v>
          </cell>
          <cell r="DV1" t="str">
            <v>Manufacturing (C) ;</v>
          </cell>
          <cell r="DW1" t="str">
            <v>Electricity, gas, water and waste services (D) ;  Electricity ;</v>
          </cell>
          <cell r="DX1" t="str">
            <v>Electricity, gas, water and waste services (D) ;  Gas ;</v>
          </cell>
          <cell r="DY1" t="str">
            <v>Electricity, gas, water and waste services (D) ;  Water supply and waste services ;</v>
          </cell>
          <cell r="DZ1" t="str">
            <v>Electricity, gas, water and waste services (D) ;</v>
          </cell>
          <cell r="EA1" t="str">
            <v>Construction (E) ;  Building construction ;</v>
          </cell>
          <cell r="EB1" t="str">
            <v>Construction (E) ;  Heavy and civil engineering construction ;</v>
          </cell>
          <cell r="EC1" t="str">
            <v>Construction (E) ;  Construction services ;</v>
          </cell>
          <cell r="ED1" t="str">
            <v>Construction (E) ;</v>
          </cell>
          <cell r="EE1" t="str">
            <v>Wholesale trade (F) ;</v>
          </cell>
          <cell r="EF1" t="str">
            <v>Retail trade (G) ;</v>
          </cell>
          <cell r="EG1" t="str">
            <v>Accommodation and food services (H) ;</v>
          </cell>
          <cell r="EH1" t="str">
            <v>Transport, postal and warehousing (I) ;  Road ;</v>
          </cell>
          <cell r="EI1" t="str">
            <v>Transport, postal and warehousing (I) ;  Air and space transport ;</v>
          </cell>
          <cell r="EJ1" t="str">
            <v>Transport, postal and warehousing (I) ;  Rail, pipeline and other transport ;</v>
          </cell>
          <cell r="EK1" t="str">
            <v>Transport, postal and warehousing (I) ;  Transport, postal and storage services ;</v>
          </cell>
          <cell r="EL1" t="str">
            <v>Transport, postal and warehousing (I) ;</v>
          </cell>
          <cell r="EM1" t="str">
            <v>Information media and telecommunications (J) ;  Telecommunications services ;</v>
          </cell>
          <cell r="EN1" t="str">
            <v>Information media and telecommunications (J) ;  Other information and media services ;</v>
          </cell>
          <cell r="EO1" t="str">
            <v>Information media and telecommunications (J) ;</v>
          </cell>
          <cell r="EP1" t="str">
            <v>Financial and insurance services (K) ;  Finance ;</v>
          </cell>
          <cell r="EQ1" t="str">
            <v>Financial and insurance services (K) ;  Other financial and insurance services ;</v>
          </cell>
          <cell r="ER1" t="str">
            <v>Financial and insurance services (K) ;</v>
          </cell>
          <cell r="ES1" t="str">
            <v>Rental, hiring and real estate services (L) ;  Rental and hiring services ;</v>
          </cell>
          <cell r="ET1" t="str">
            <v>Rental, hiring and real estate services (L) ;  Property operators and real estate services ;</v>
          </cell>
          <cell r="EU1" t="str">
            <v>Rental, hiring and real estate services (L) ;</v>
          </cell>
          <cell r="EV1" t="str">
            <v>Professional, scientific and technical services (M) ;  Computer system design and related services ;</v>
          </cell>
          <cell r="EW1" t="str">
            <v>Professional, scientific and technical services (M) ;  Other professional, scientific and technical services ;</v>
          </cell>
          <cell r="EX1" t="str">
            <v>Professional, scientific and technical services (M) ;</v>
          </cell>
          <cell r="EY1" t="str">
            <v>Administrative and support services (N) ;</v>
          </cell>
          <cell r="EZ1" t="str">
            <v>Public administration and safety (O) ;</v>
          </cell>
          <cell r="FA1" t="str">
            <v>Education and training (P) ;</v>
          </cell>
          <cell r="FB1" t="str">
            <v>Health care and social assistance (Q) ;</v>
          </cell>
          <cell r="FC1" t="str">
            <v>Arts and recreation services (R) ;</v>
          </cell>
          <cell r="FD1" t="str">
            <v>Other services (S) ;</v>
          </cell>
          <cell r="FE1" t="str">
            <v>Ownership of dwellings ;</v>
          </cell>
          <cell r="FF1" t="str">
            <v>Gross value added at basic prices ;</v>
          </cell>
          <cell r="FG1" t="str">
            <v>Taxes less subsidies on products ;</v>
          </cell>
          <cell r="FH1" t="str">
            <v>Statistical discrepancy (P) ;</v>
          </cell>
          <cell r="FI1" t="str">
            <v>GROSS DOMESTIC PRODUCT ;</v>
          </cell>
          <cell r="FJ1" t="str">
            <v>Agriculture, forestry and fishing (A) ;  Agriculture: Percentage changes ;</v>
          </cell>
          <cell r="FK1" t="str">
            <v>Agriculture, forestry and fishing (A) ;  Forestry and fishing: Percentage changes ;</v>
          </cell>
          <cell r="FL1" t="str">
            <v>Agriculture, forestry and fishing (A) ;  Percentage changes ;</v>
          </cell>
          <cell r="FM1" t="str">
            <v>Mining (B) ;  Coal Mining: Percentage changes ;</v>
          </cell>
          <cell r="FN1" t="str">
            <v>Mining (B) ;  Oil and gas extraction: Percentage changes ;</v>
          </cell>
          <cell r="FO1" t="str">
            <v>Mining (B) ;  Iron ore mining: Percentage changes ;</v>
          </cell>
          <cell r="FP1" t="str">
            <v>Mining (B) ;  Other mining: Percentage changes ;</v>
          </cell>
          <cell r="FQ1" t="str">
            <v>Mining (B) ;  Mining excluding exploration and mining support services: Percentage changes ;</v>
          </cell>
          <cell r="FR1" t="str">
            <v>Mining (B) ;  Exploration and mining support services: Percentage changes ;</v>
          </cell>
          <cell r="FS1" t="str">
            <v>Mining (B) ;  Percentage changes ;</v>
          </cell>
          <cell r="FT1" t="str">
            <v>Manufacturing (C) ;  Food, beverage and tobacco products: Percentage changes ;</v>
          </cell>
          <cell r="FU1" t="str">
            <v>Manufacturing (C) ;  Petroleum, coal, chemical and rubber products: Percentage changes ;</v>
          </cell>
          <cell r="FV1" t="str">
            <v>Manufacturing (C) ;  Metal products: Percentage changes ;</v>
          </cell>
          <cell r="FW1" t="str">
            <v>Manufacturing (C) ;  Machinery and equipment: Percentage changes ;</v>
          </cell>
          <cell r="FX1" t="str">
            <v>Manufacturing (C) ;  Other manufacturing: Percentage changes ;</v>
          </cell>
          <cell r="FY1" t="str">
            <v>Manufacturing (C) ;  Percentage changes ;</v>
          </cell>
          <cell r="FZ1" t="str">
            <v>Electricity, gas, water and waste services (D) ;  Electricity: Percentage changes ;</v>
          </cell>
          <cell r="GA1" t="str">
            <v>Electricity, gas, water and waste services (D) ;  Gas: Percentage changes ;</v>
          </cell>
          <cell r="GB1" t="str">
            <v>Electricity, gas, water and waste services (D) ;  Water supply and waste services: Percentage changes ;</v>
          </cell>
          <cell r="GC1" t="str">
            <v>Electricity, gas, water and waste services (D) ;  Percentage changes ;</v>
          </cell>
          <cell r="GD1" t="str">
            <v>Construction (E) ;  Building construction: Percentage changes ;</v>
          </cell>
          <cell r="GE1" t="str">
            <v>Construction (E) ;  Heavy and civil engineering construction: Percentage changes ;</v>
          </cell>
          <cell r="GF1" t="str">
            <v>Construction (E) ;  Construction services: Percentage changes ;</v>
          </cell>
          <cell r="GG1" t="str">
            <v>Construction (E) ;  Percentage changes ;</v>
          </cell>
          <cell r="GH1" t="str">
            <v>Wholesale trade (F) ;  Percentage changes ;</v>
          </cell>
          <cell r="GI1" t="str">
            <v>Retail trade (G) ;  Percentage changes ;</v>
          </cell>
          <cell r="GJ1" t="str">
            <v>Accommodation and food services (H) ;  Percentage changes ;</v>
          </cell>
          <cell r="GK1" t="str">
            <v>Transport, postal and warehousing (I) ;  Road: Percentage changes ;</v>
          </cell>
          <cell r="GL1" t="str">
            <v>Transport, postal and warehousing (I) ;  Air and space transport: Percentage changes ;</v>
          </cell>
          <cell r="GM1" t="str">
            <v>Transport, postal and warehousing (I) ;  Rail, pipeline and other transport: Percentage changes ;</v>
          </cell>
          <cell r="GN1" t="str">
            <v>Transport, postal and warehousing (I) ;  Transport, postal and storage services: Percentage changes ;</v>
          </cell>
          <cell r="GO1" t="str">
            <v>Transport, postal and warehousing (I) ;  Percentage changes ;</v>
          </cell>
          <cell r="GP1" t="str">
            <v>Information media and telecommunications (J) ;  Telecommunications services: Percentage changes ;</v>
          </cell>
          <cell r="GQ1" t="str">
            <v>Information media and telecommunications (J) ;  Other information and media services: Percentage changes ;</v>
          </cell>
          <cell r="GR1" t="str">
            <v>Information media and telecommunications (J) ;  Percentage changes ;</v>
          </cell>
          <cell r="GS1" t="str">
            <v>Financial and insurance services (K) ;  Finance: Percentage changes ;</v>
          </cell>
          <cell r="GT1" t="str">
            <v>Financial and insurance services (K) ;  Other financial and insurance services: Percentage changes ;</v>
          </cell>
          <cell r="GU1" t="str">
            <v>Financial and insurance services (K) ;  Percentage changes ;</v>
          </cell>
          <cell r="GV1" t="str">
            <v>Rental, hiring and real estate services (L) ;  Rental and hiring services: Percentage changes ;</v>
          </cell>
          <cell r="GW1" t="str">
            <v>Rental, hiring and real estate services (L) ;  Property operators and real estate services: Percentage changes ;</v>
          </cell>
          <cell r="GX1" t="str">
            <v>Rental, hiring and real estate services (L) ;  Percentage changes ;</v>
          </cell>
          <cell r="GY1" t="str">
            <v>Professional, scientific and technical services (M) ;  Computer system design and related services: Percentage changes ;</v>
          </cell>
          <cell r="GZ1" t="str">
            <v>Professional, scientific and technical services (M) ;  Other professional, scientific and technical services: Percentage changes ;</v>
          </cell>
          <cell r="HA1" t="str">
            <v>Professional, scientific and technical services (M) ;  Percentage changes ;</v>
          </cell>
          <cell r="HB1" t="str">
            <v>Administrative and support services (N) ;  Percentage changes ;</v>
          </cell>
          <cell r="HC1" t="str">
            <v>Public administration and safety (O) ;  Percentage changes ;</v>
          </cell>
          <cell r="HD1" t="str">
            <v>Education and training (P) ;  Percentage changes ;</v>
          </cell>
          <cell r="HE1" t="str">
            <v>Health care and social assistance (Q) ;  Percentage changes ;</v>
          </cell>
          <cell r="HF1" t="str">
            <v>Arts and recreation services (R) ;  Percentage changes ;</v>
          </cell>
          <cell r="HG1" t="str">
            <v>Other services (S) ;  Percentage changes ;</v>
          </cell>
          <cell r="HH1" t="str">
            <v>Ownership of dwellings ;  Percentage changes ;</v>
          </cell>
          <cell r="HI1" t="str">
            <v>Gross value added at basic prices: Percentage changes ;</v>
          </cell>
          <cell r="HJ1" t="str">
            <v>Taxes less subsidies on products: Percentage changes ;</v>
          </cell>
          <cell r="HK1" t="str">
            <v>GROSS DOMESTIC PRODUCT: Percentage changes ;</v>
          </cell>
          <cell r="HL1" t="str">
            <v>Agriculture, forestry and fishing (A) ;  Agriculture ;</v>
          </cell>
          <cell r="HM1" t="str">
            <v>Agriculture, forestry and fishing (A) ;  Forestry and fishing ;</v>
          </cell>
          <cell r="HN1" t="str">
            <v>Agriculture, forestry and fishing (A) ;</v>
          </cell>
          <cell r="HO1" t="str">
            <v>Mining (B) ;  Coal Mining ;</v>
          </cell>
          <cell r="HP1" t="str">
            <v>Mining (B) ;  Oil and gas extraction ;</v>
          </cell>
          <cell r="HQ1" t="str">
            <v>Mining (B) ;  Iron ore mining ;</v>
          </cell>
          <cell r="HR1" t="str">
            <v>Mining (B) ;  Other mining ;</v>
          </cell>
          <cell r="HS1" t="str">
            <v>Mining (B) ;  Mining excluding exploration and mining support services ;</v>
          </cell>
          <cell r="HT1" t="str">
            <v>Mining (B) ;  Exploration and mining support services ;</v>
          </cell>
          <cell r="HU1" t="str">
            <v>Mining (B) ;</v>
          </cell>
          <cell r="HV1" t="str">
            <v>Manufacturing (C) ;  Food, beverage and tobacco products ;</v>
          </cell>
          <cell r="HW1" t="str">
            <v>Manufacturing (C) ;  Petroleum, coal, chemical and rubber products ;</v>
          </cell>
          <cell r="HX1" t="str">
            <v>Manufacturing (C) ;  Metal products ;</v>
          </cell>
          <cell r="HY1" t="str">
            <v>Manufacturing (C) ;  Machinery and equipment ;</v>
          </cell>
          <cell r="HZ1" t="str">
            <v>Manufacturing (C) ;  Other manufacturing ;</v>
          </cell>
          <cell r="IA1" t="str">
            <v>Manufacturing (C) ;</v>
          </cell>
          <cell r="IB1" t="str">
            <v>Electricity, gas, water and waste services (D) ;  Electricity ;</v>
          </cell>
          <cell r="IC1" t="str">
            <v>Electricity, gas, water and waste services (D) ;  Gas ;</v>
          </cell>
          <cell r="ID1" t="str">
            <v>Electricity, gas, water and waste services (D) ;  Water supply and waste services ;</v>
          </cell>
          <cell r="IE1" t="str">
            <v>Electricity, gas, water and waste services (D) ;</v>
          </cell>
          <cell r="IF1" t="str">
            <v>Construction (E) ;  Building construction ;</v>
          </cell>
          <cell r="IG1" t="str">
            <v>Construction (E) ;  Heavy and civil engineering construction ;</v>
          </cell>
          <cell r="IH1" t="str">
            <v>Construction (E) ;  Construction services ;</v>
          </cell>
          <cell r="II1" t="str">
            <v>Construction (E) ;</v>
          </cell>
          <cell r="IJ1" t="str">
            <v>Wholesale trade (F) ;</v>
          </cell>
          <cell r="IK1" t="str">
            <v>Retail trade (G) ;</v>
          </cell>
          <cell r="IL1" t="str">
            <v>Accommodation and food services (H) ;</v>
          </cell>
          <cell r="IM1" t="str">
            <v>Transport, postal and warehousing (I) ;  Road ;</v>
          </cell>
          <cell r="IN1" t="str">
            <v>Transport, postal and warehousing (I) ;  Air and space transport ;</v>
          </cell>
          <cell r="IO1" t="str">
            <v>Transport, postal and warehousing (I) ;  Rail, pipeline and other transport ;</v>
          </cell>
          <cell r="IP1" t="str">
            <v>Transport, postal and warehousing (I) ;  Transport, postal and storage services ;</v>
          </cell>
          <cell r="IQ1" t="str">
            <v>Transport, postal and warehousing (I)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B2" t="str">
            <v>$ Millions</v>
          </cell>
          <cell r="AC2" t="str">
            <v>$ Millions</v>
          </cell>
          <cell r="AD2" t="str">
            <v>$ Millions</v>
          </cell>
          <cell r="AE2" t="str">
            <v>$ Millions</v>
          </cell>
          <cell r="AF2" t="str">
            <v>$ Millions</v>
          </cell>
          <cell r="AG2" t="str">
            <v>$ Millions</v>
          </cell>
          <cell r="AH2" t="str">
            <v>$ Millions</v>
          </cell>
          <cell r="AI2" t="str">
            <v>$ Millions</v>
          </cell>
          <cell r="AJ2" t="str">
            <v>$ Millions</v>
          </cell>
          <cell r="AK2" t="str">
            <v>$ Millions</v>
          </cell>
          <cell r="AL2" t="str">
            <v>$ Millions</v>
          </cell>
          <cell r="AM2" t="str">
            <v>$ Millions</v>
          </cell>
          <cell r="AN2" t="str">
            <v>$ Millions</v>
          </cell>
          <cell r="AO2" t="str">
            <v>$ Millions</v>
          </cell>
          <cell r="AP2" t="str">
            <v>$ Millions</v>
          </cell>
          <cell r="AQ2" t="str">
            <v>$ Millions</v>
          </cell>
          <cell r="AR2" t="str">
            <v>$ Millions</v>
          </cell>
          <cell r="AS2" t="str">
            <v>$ Millions</v>
          </cell>
          <cell r="AT2" t="str">
            <v>$ Millions</v>
          </cell>
          <cell r="AU2" t="str">
            <v>$ Millions</v>
          </cell>
          <cell r="AV2" t="str">
            <v>$ Millions</v>
          </cell>
          <cell r="AW2" t="str">
            <v>$ Millions</v>
          </cell>
          <cell r="AX2" t="str">
            <v>$ Millions</v>
          </cell>
          <cell r="AY2" t="str">
            <v>$ Millions</v>
          </cell>
          <cell r="AZ2" t="str">
            <v>$ Millions</v>
          </cell>
          <cell r="BA2" t="str">
            <v>$ Millions</v>
          </cell>
          <cell r="BB2" t="str">
            <v>$ Millions</v>
          </cell>
          <cell r="BC2" t="str">
            <v>$ Millions</v>
          </cell>
          <cell r="BD2" t="str">
            <v>$ Millions</v>
          </cell>
          <cell r="BE2" t="str">
            <v>Percent</v>
          </cell>
          <cell r="BF2" t="str">
            <v>Percent</v>
          </cell>
          <cell r="BG2" t="str">
            <v>Percent</v>
          </cell>
          <cell r="BH2" t="str">
            <v>Percent</v>
          </cell>
          <cell r="BI2" t="str">
            <v>Percent</v>
          </cell>
          <cell r="BJ2" t="str">
            <v>Percent</v>
          </cell>
          <cell r="BK2" t="str">
            <v>Percent</v>
          </cell>
          <cell r="BL2" t="str">
            <v>Percent</v>
          </cell>
          <cell r="BM2" t="str">
            <v>Percent</v>
          </cell>
          <cell r="BN2" t="str">
            <v>Percent</v>
          </cell>
          <cell r="BO2" t="str">
            <v>Percent</v>
          </cell>
          <cell r="BP2" t="str">
            <v>Percent</v>
          </cell>
          <cell r="BQ2" t="str">
            <v>Percent</v>
          </cell>
          <cell r="BR2" t="str">
            <v>Percent</v>
          </cell>
          <cell r="BS2" t="str">
            <v>Percent</v>
          </cell>
          <cell r="BT2" t="str">
            <v>Percent</v>
          </cell>
          <cell r="BU2" t="str">
            <v>Percent</v>
          </cell>
          <cell r="BV2" t="str">
            <v>Percent</v>
          </cell>
          <cell r="BW2" t="str">
            <v>Percent</v>
          </cell>
          <cell r="BX2" t="str">
            <v>Percent</v>
          </cell>
          <cell r="BY2" t="str">
            <v>Percent</v>
          </cell>
          <cell r="BZ2" t="str">
            <v>Percent</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Percent</v>
          </cell>
          <cell r="CM2" t="str">
            <v>Percent</v>
          </cell>
          <cell r="CN2" t="str">
            <v>Percent</v>
          </cell>
          <cell r="CO2" t="str">
            <v>Percent</v>
          </cell>
          <cell r="CP2" t="str">
            <v>Percent</v>
          </cell>
          <cell r="CQ2" t="str">
            <v>Percent</v>
          </cell>
          <cell r="CR2" t="str">
            <v>Percent</v>
          </cell>
          <cell r="CS2" t="str">
            <v>Percent</v>
          </cell>
          <cell r="CT2" t="str">
            <v>Percent</v>
          </cell>
          <cell r="CU2" t="str">
            <v>Percent</v>
          </cell>
          <cell r="CV2" t="str">
            <v>Percent</v>
          </cell>
          <cell r="CW2" t="str">
            <v>Percent</v>
          </cell>
          <cell r="CX2" t="str">
            <v>Percent</v>
          </cell>
          <cell r="CY2" t="str">
            <v>Percent</v>
          </cell>
          <cell r="CZ2" t="str">
            <v>Percent</v>
          </cell>
          <cell r="DA2" t="str">
            <v>Percent</v>
          </cell>
          <cell r="DB2" t="str">
            <v>Percent</v>
          </cell>
          <cell r="DC2" t="str">
            <v>Percent</v>
          </cell>
          <cell r="DD2" t="str">
            <v>Percent</v>
          </cell>
          <cell r="DE2" t="str">
            <v>Percent</v>
          </cell>
          <cell r="DF2" t="str">
            <v>Percent</v>
          </cell>
          <cell r="DG2" t="str">
            <v>$ Millions</v>
          </cell>
          <cell r="DH2" t="str">
            <v>$ Millions</v>
          </cell>
          <cell r="DI2" t="str">
            <v>$ Millions</v>
          </cell>
          <cell r="DJ2" t="str">
            <v>$ Millions</v>
          </cell>
          <cell r="DK2" t="str">
            <v>$ Millions</v>
          </cell>
          <cell r="DL2" t="str">
            <v>$ Millions</v>
          </cell>
          <cell r="DM2" t="str">
            <v>$ Millions</v>
          </cell>
          <cell r="DN2" t="str">
            <v>$ Millions</v>
          </cell>
          <cell r="DO2" t="str">
            <v>$ Millions</v>
          </cell>
          <cell r="DP2" t="str">
            <v>$ Millions</v>
          </cell>
          <cell r="DQ2" t="str">
            <v>$ Millions</v>
          </cell>
          <cell r="DR2" t="str">
            <v>$ Millions</v>
          </cell>
          <cell r="DS2" t="str">
            <v>$ Millions</v>
          </cell>
          <cell r="DT2" t="str">
            <v>$ Millions</v>
          </cell>
          <cell r="DU2" t="str">
            <v>$ Millions</v>
          </cell>
          <cell r="DV2" t="str">
            <v>$ Millions</v>
          </cell>
          <cell r="DW2" t="str">
            <v>$ Millions</v>
          </cell>
          <cell r="DX2" t="str">
            <v>$ Millions</v>
          </cell>
          <cell r="DY2" t="str">
            <v>$ Millions</v>
          </cell>
          <cell r="DZ2" t="str">
            <v>$ Millions</v>
          </cell>
          <cell r="EA2" t="str">
            <v>$ Millions</v>
          </cell>
          <cell r="EB2" t="str">
            <v>$ Millions</v>
          </cell>
          <cell r="EC2" t="str">
            <v>$ Millions</v>
          </cell>
          <cell r="ED2" t="str">
            <v>$ Millions</v>
          </cell>
          <cell r="EE2" t="str">
            <v>$ Millions</v>
          </cell>
          <cell r="EF2" t="str">
            <v>$ Millions</v>
          </cell>
          <cell r="EG2" t="str">
            <v>$ Millions</v>
          </cell>
          <cell r="EH2" t="str">
            <v>$ Millions</v>
          </cell>
          <cell r="EI2" t="str">
            <v>$ Millions</v>
          </cell>
          <cell r="EJ2" t="str">
            <v>$ Millions</v>
          </cell>
          <cell r="EK2" t="str">
            <v>$ Millions</v>
          </cell>
          <cell r="EL2" t="str">
            <v>$ Millions</v>
          </cell>
          <cell r="EM2" t="str">
            <v>$ Millions</v>
          </cell>
          <cell r="EN2" t="str">
            <v>$ Millions</v>
          </cell>
          <cell r="EO2" t="str">
            <v>$ Millions</v>
          </cell>
          <cell r="EP2" t="str">
            <v>$ Millions</v>
          </cell>
          <cell r="EQ2" t="str">
            <v>$ Millions</v>
          </cell>
          <cell r="ER2" t="str">
            <v>$ Millions</v>
          </cell>
          <cell r="ES2" t="str">
            <v>$ Millions</v>
          </cell>
          <cell r="ET2" t="str">
            <v>$ Millions</v>
          </cell>
          <cell r="EU2" t="str">
            <v>$ Millions</v>
          </cell>
          <cell r="EV2" t="str">
            <v>$ Millions</v>
          </cell>
          <cell r="EW2" t="str">
            <v>$ Millions</v>
          </cell>
          <cell r="EX2" t="str">
            <v>$ Millions</v>
          </cell>
          <cell r="EY2" t="str">
            <v>$ Millions</v>
          </cell>
          <cell r="EZ2" t="str">
            <v>$ Millions</v>
          </cell>
          <cell r="FA2" t="str">
            <v>$ Millions</v>
          </cell>
          <cell r="FB2" t="str">
            <v>$ Millions</v>
          </cell>
          <cell r="FC2" t="str">
            <v>$ Millions</v>
          </cell>
          <cell r="FD2" t="str">
            <v>$ Millions</v>
          </cell>
          <cell r="FE2" t="str">
            <v>$ Millions</v>
          </cell>
          <cell r="FF2" t="str">
            <v>$ Millions</v>
          </cell>
          <cell r="FG2" t="str">
            <v>$ Millions</v>
          </cell>
          <cell r="FH2" t="str">
            <v>$ Millions</v>
          </cell>
          <cell r="FI2" t="str">
            <v>$ Millions</v>
          </cell>
          <cell r="FJ2" t="str">
            <v>Percent</v>
          </cell>
          <cell r="FK2" t="str">
            <v>Percent</v>
          </cell>
          <cell r="FL2" t="str">
            <v>Percent</v>
          </cell>
          <cell r="FM2" t="str">
            <v>Percent</v>
          </cell>
          <cell r="FN2" t="str">
            <v>Percent</v>
          </cell>
          <cell r="FO2" t="str">
            <v>Percent</v>
          </cell>
          <cell r="FP2" t="str">
            <v>Percent</v>
          </cell>
          <cell r="FQ2" t="str">
            <v>Percent</v>
          </cell>
          <cell r="FR2" t="str">
            <v>Percent</v>
          </cell>
          <cell r="FS2" t="str">
            <v>Percent</v>
          </cell>
          <cell r="FT2" t="str">
            <v>Percent</v>
          </cell>
          <cell r="FU2" t="str">
            <v>Percent</v>
          </cell>
          <cell r="FV2" t="str">
            <v>Percent</v>
          </cell>
          <cell r="FW2" t="str">
            <v>Percent</v>
          </cell>
          <cell r="FX2" t="str">
            <v>Percent</v>
          </cell>
          <cell r="FY2" t="str">
            <v>Percent</v>
          </cell>
          <cell r="FZ2" t="str">
            <v>Percent</v>
          </cell>
          <cell r="GA2" t="str">
            <v>Percent</v>
          </cell>
          <cell r="GB2" t="str">
            <v>Percent</v>
          </cell>
          <cell r="GC2" t="str">
            <v>Percent</v>
          </cell>
          <cell r="GD2" t="str">
            <v>Percent</v>
          </cell>
          <cell r="GE2" t="str">
            <v>Percent</v>
          </cell>
          <cell r="GF2" t="str">
            <v>Percent</v>
          </cell>
          <cell r="GG2" t="str">
            <v>Percent</v>
          </cell>
          <cell r="GH2" t="str">
            <v>Percent</v>
          </cell>
          <cell r="GI2" t="str">
            <v>Percent</v>
          </cell>
          <cell r="GJ2" t="str">
            <v>Percent</v>
          </cell>
          <cell r="GK2" t="str">
            <v>Percent</v>
          </cell>
          <cell r="GL2" t="str">
            <v>Percent</v>
          </cell>
          <cell r="GM2" t="str">
            <v>Percent</v>
          </cell>
          <cell r="GN2" t="str">
            <v>Percent</v>
          </cell>
          <cell r="GO2" t="str">
            <v>Percent</v>
          </cell>
          <cell r="GP2" t="str">
            <v>Percent</v>
          </cell>
          <cell r="GQ2" t="str">
            <v>Percent</v>
          </cell>
          <cell r="GR2" t="str">
            <v>Percent</v>
          </cell>
          <cell r="GS2" t="str">
            <v>Percent</v>
          </cell>
          <cell r="GT2" t="str">
            <v>Percent</v>
          </cell>
          <cell r="GU2" t="str">
            <v>Percent</v>
          </cell>
          <cell r="GV2" t="str">
            <v>Percent</v>
          </cell>
          <cell r="GW2" t="str">
            <v>Percent</v>
          </cell>
          <cell r="GX2" t="str">
            <v>Percent</v>
          </cell>
          <cell r="GY2" t="str">
            <v>Percent</v>
          </cell>
          <cell r="GZ2" t="str">
            <v>Percent</v>
          </cell>
          <cell r="HA2" t="str">
            <v>Percent</v>
          </cell>
          <cell r="HB2" t="str">
            <v>Percent</v>
          </cell>
          <cell r="HC2" t="str">
            <v>Percent</v>
          </cell>
          <cell r="HD2" t="str">
            <v>Percent</v>
          </cell>
          <cell r="HE2" t="str">
            <v>Percent</v>
          </cell>
          <cell r="HF2" t="str">
            <v>Percent</v>
          </cell>
          <cell r="HG2" t="str">
            <v>Percent</v>
          </cell>
          <cell r="HH2" t="str">
            <v>Percent</v>
          </cell>
          <cell r="HI2" t="str">
            <v>Percent</v>
          </cell>
          <cell r="HJ2" t="str">
            <v>Percent</v>
          </cell>
          <cell r="HK2" t="str">
            <v>Percent</v>
          </cell>
          <cell r="HL2" t="str">
            <v>$ Millions</v>
          </cell>
          <cell r="HM2" t="str">
            <v>$ Millions</v>
          </cell>
          <cell r="HN2" t="str">
            <v>$ Millions</v>
          </cell>
          <cell r="HO2" t="str">
            <v>$ Millions</v>
          </cell>
          <cell r="HP2" t="str">
            <v>$ Millions</v>
          </cell>
          <cell r="HQ2" t="str">
            <v>$ Millions</v>
          </cell>
          <cell r="HR2" t="str">
            <v>$ Millions</v>
          </cell>
          <cell r="HS2" t="str">
            <v>$ Millions</v>
          </cell>
          <cell r="HT2" t="str">
            <v>$ Millions</v>
          </cell>
          <cell r="HU2" t="str">
            <v>$ Millions</v>
          </cell>
          <cell r="HV2" t="str">
            <v>$ Millions</v>
          </cell>
          <cell r="HW2" t="str">
            <v>$ Millions</v>
          </cell>
          <cell r="HX2" t="str">
            <v>$ Millions</v>
          </cell>
          <cell r="HY2" t="str">
            <v>$ Millions</v>
          </cell>
          <cell r="HZ2" t="str">
            <v>$ Millions</v>
          </cell>
          <cell r="IA2" t="str">
            <v>$ Millions</v>
          </cell>
          <cell r="IB2" t="str">
            <v>$ Millions</v>
          </cell>
          <cell r="IC2" t="str">
            <v>$ Millions</v>
          </cell>
          <cell r="ID2" t="str">
            <v>$ Millions</v>
          </cell>
          <cell r="IE2" t="str">
            <v>$ Millions</v>
          </cell>
          <cell r="IF2" t="str">
            <v>$ Millions</v>
          </cell>
          <cell r="IG2" t="str">
            <v>$ Millions</v>
          </cell>
          <cell r="IH2" t="str">
            <v>$ Millions</v>
          </cell>
          <cell r="II2" t="str">
            <v>$ Millions</v>
          </cell>
          <cell r="IJ2" t="str">
            <v>$ Millions</v>
          </cell>
          <cell r="IK2" t="str">
            <v>$ Millions</v>
          </cell>
          <cell r="IL2" t="str">
            <v>$ Millions</v>
          </cell>
          <cell r="IM2" t="str">
            <v>$ Millions</v>
          </cell>
          <cell r="IN2" t="str">
            <v>$ Millions</v>
          </cell>
          <cell r="IO2" t="str">
            <v>$ Millions</v>
          </cell>
          <cell r="IP2" t="str">
            <v>$ Millions</v>
          </cell>
          <cell r="IQ2" t="str">
            <v>$ Millions</v>
          </cell>
        </row>
        <row r="3">
          <cell r="B3" t="str">
            <v>Trend</v>
          </cell>
          <cell r="C3" t="str">
            <v>Trend</v>
          </cell>
          <cell r="D3" t="str">
            <v>Trend</v>
          </cell>
          <cell r="E3" t="str">
            <v>Trend</v>
          </cell>
          <cell r="F3" t="str">
            <v>Trend</v>
          </cell>
          <cell r="G3" t="str">
            <v>Trend</v>
          </cell>
          <cell r="H3" t="str">
            <v>Trend</v>
          </cell>
          <cell r="I3" t="str">
            <v>Trend</v>
          </cell>
          <cell r="J3" t="str">
            <v>Trend</v>
          </cell>
          <cell r="K3" t="str">
            <v>Trend</v>
          </cell>
          <cell r="L3" t="str">
            <v>Trend</v>
          </cell>
          <cell r="M3" t="str">
            <v>Trend</v>
          </cell>
          <cell r="N3" t="str">
            <v>Trend</v>
          </cell>
          <cell r="O3" t="str">
            <v>Trend</v>
          </cell>
          <cell r="P3" t="str">
            <v>Trend</v>
          </cell>
          <cell r="Q3" t="str">
            <v>Trend</v>
          </cell>
          <cell r="R3" t="str">
            <v>Trend</v>
          </cell>
          <cell r="S3" t="str">
            <v>Trend</v>
          </cell>
          <cell r="T3" t="str">
            <v>Trend</v>
          </cell>
          <cell r="U3" t="str">
            <v>Trend</v>
          </cell>
          <cell r="V3" t="str">
            <v>Trend</v>
          </cell>
          <cell r="W3" t="str">
            <v>Trend</v>
          </cell>
          <cell r="X3" t="str">
            <v>Trend</v>
          </cell>
          <cell r="Y3" t="str">
            <v>Trend</v>
          </cell>
          <cell r="Z3" t="str">
            <v>Trend</v>
          </cell>
          <cell r="AA3" t="str">
            <v>Trend</v>
          </cell>
          <cell r="AB3" t="str">
            <v>Trend</v>
          </cell>
          <cell r="AC3" t="str">
            <v>Trend</v>
          </cell>
          <cell r="AD3" t="str">
            <v>Trend</v>
          </cell>
          <cell r="AE3" t="str">
            <v>Trend</v>
          </cell>
          <cell r="AF3" t="str">
            <v>Trend</v>
          </cell>
          <cell r="AG3" t="str">
            <v>Trend</v>
          </cell>
          <cell r="AH3" t="str">
            <v>Trend</v>
          </cell>
          <cell r="AI3" t="str">
            <v>Trend</v>
          </cell>
          <cell r="AJ3" t="str">
            <v>Trend</v>
          </cell>
          <cell r="AK3" t="str">
            <v>Trend</v>
          </cell>
          <cell r="AL3" t="str">
            <v>Trend</v>
          </cell>
          <cell r="AM3" t="str">
            <v>Trend</v>
          </cell>
          <cell r="AN3" t="str">
            <v>Trend</v>
          </cell>
          <cell r="AO3" t="str">
            <v>Trend</v>
          </cell>
          <cell r="AP3" t="str">
            <v>Trend</v>
          </cell>
          <cell r="AQ3" t="str">
            <v>Trend</v>
          </cell>
          <cell r="AR3" t="str">
            <v>Trend</v>
          </cell>
          <cell r="AS3" t="str">
            <v>Trend</v>
          </cell>
          <cell r="AT3" t="str">
            <v>Trend</v>
          </cell>
          <cell r="AU3" t="str">
            <v>Trend</v>
          </cell>
          <cell r="AV3" t="str">
            <v>Trend</v>
          </cell>
          <cell r="AW3" t="str">
            <v>Trend</v>
          </cell>
          <cell r="AX3" t="str">
            <v>Trend</v>
          </cell>
          <cell r="AY3" t="str">
            <v>Trend</v>
          </cell>
          <cell r="AZ3" t="str">
            <v>Trend</v>
          </cell>
          <cell r="BA3" t="str">
            <v>Trend</v>
          </cell>
          <cell r="BB3" t="str">
            <v>Trend</v>
          </cell>
          <cell r="BC3" t="str">
            <v>Trend</v>
          </cell>
          <cell r="BD3" t="str">
            <v>Trend</v>
          </cell>
          <cell r="BE3" t="str">
            <v>Trend</v>
          </cell>
          <cell r="BF3" t="str">
            <v>Trend</v>
          </cell>
          <cell r="BG3" t="str">
            <v>Trend</v>
          </cell>
          <cell r="BH3" t="str">
            <v>Trend</v>
          </cell>
          <cell r="BI3" t="str">
            <v>Trend</v>
          </cell>
          <cell r="BJ3" t="str">
            <v>Trend</v>
          </cell>
          <cell r="BK3" t="str">
            <v>Trend</v>
          </cell>
          <cell r="BL3" t="str">
            <v>Trend</v>
          </cell>
          <cell r="BM3" t="str">
            <v>Trend</v>
          </cell>
          <cell r="BN3" t="str">
            <v>Trend</v>
          </cell>
          <cell r="BO3" t="str">
            <v>Trend</v>
          </cell>
          <cell r="BP3" t="str">
            <v>Trend</v>
          </cell>
          <cell r="BQ3" t="str">
            <v>Trend</v>
          </cell>
          <cell r="BR3" t="str">
            <v>Trend</v>
          </cell>
          <cell r="BS3" t="str">
            <v>Trend</v>
          </cell>
          <cell r="BT3" t="str">
            <v>Trend</v>
          </cell>
          <cell r="BU3" t="str">
            <v>Trend</v>
          </cell>
          <cell r="BV3" t="str">
            <v>Trend</v>
          </cell>
          <cell r="BW3" t="str">
            <v>Trend</v>
          </cell>
          <cell r="BX3" t="str">
            <v>Trend</v>
          </cell>
          <cell r="BY3" t="str">
            <v>Trend</v>
          </cell>
          <cell r="BZ3" t="str">
            <v>Trend</v>
          </cell>
          <cell r="CA3" t="str">
            <v>Trend</v>
          </cell>
          <cell r="CB3" t="str">
            <v>Trend</v>
          </cell>
          <cell r="CC3" t="str">
            <v>Trend</v>
          </cell>
          <cell r="CD3" t="str">
            <v>Trend</v>
          </cell>
          <cell r="CE3" t="str">
            <v>Trend</v>
          </cell>
          <cell r="CF3" t="str">
            <v>Trend</v>
          </cell>
          <cell r="CG3" t="str">
            <v>Trend</v>
          </cell>
          <cell r="CH3" t="str">
            <v>Trend</v>
          </cell>
          <cell r="CI3" t="str">
            <v>Trend</v>
          </cell>
          <cell r="CJ3" t="str">
            <v>Trend</v>
          </cell>
          <cell r="CK3" t="str">
            <v>Trend</v>
          </cell>
          <cell r="CL3" t="str">
            <v>Trend</v>
          </cell>
          <cell r="CM3" t="str">
            <v>Trend</v>
          </cell>
          <cell r="CN3" t="str">
            <v>Trend</v>
          </cell>
          <cell r="CO3" t="str">
            <v>Trend</v>
          </cell>
          <cell r="CP3" t="str">
            <v>Trend</v>
          </cell>
          <cell r="CQ3" t="str">
            <v>Trend</v>
          </cell>
          <cell r="CR3" t="str">
            <v>Trend</v>
          </cell>
          <cell r="CS3" t="str">
            <v>Trend</v>
          </cell>
          <cell r="CT3" t="str">
            <v>Trend</v>
          </cell>
          <cell r="CU3" t="str">
            <v>Trend</v>
          </cell>
          <cell r="CV3" t="str">
            <v>Trend</v>
          </cell>
          <cell r="CW3" t="str">
            <v>Trend</v>
          </cell>
          <cell r="CX3" t="str">
            <v>Trend</v>
          </cell>
          <cell r="CY3" t="str">
            <v>Trend</v>
          </cell>
          <cell r="CZ3" t="str">
            <v>Trend</v>
          </cell>
          <cell r="DA3" t="str">
            <v>Trend</v>
          </cell>
          <cell r="DB3" t="str">
            <v>Trend</v>
          </cell>
          <cell r="DC3" t="str">
            <v>Trend</v>
          </cell>
          <cell r="DD3" t="str">
            <v>Trend</v>
          </cell>
          <cell r="DE3" t="str">
            <v>Trend</v>
          </cell>
          <cell r="DF3" t="str">
            <v>Trend</v>
          </cell>
          <cell r="DG3" t="str">
            <v>Seasonally Adjusted</v>
          </cell>
          <cell r="DH3" t="str">
            <v>Seasonally Adjusted</v>
          </cell>
          <cell r="DI3" t="str">
            <v>Seasonally Adjusted</v>
          </cell>
          <cell r="DJ3" t="str">
            <v>Seasonally Adjusted</v>
          </cell>
          <cell r="DK3" t="str">
            <v>Seasonally Adjusted</v>
          </cell>
          <cell r="DL3" t="str">
            <v>Seasonally Adjusted</v>
          </cell>
          <cell r="DM3" t="str">
            <v>Seasonally Adjusted</v>
          </cell>
          <cell r="DN3" t="str">
            <v>Seasonally Adjusted</v>
          </cell>
          <cell r="DO3" t="str">
            <v>Seasonally Adjusted</v>
          </cell>
          <cell r="DP3" t="str">
            <v>Seasonally Adjusted</v>
          </cell>
          <cell r="DQ3" t="str">
            <v>Seasonally Adjusted</v>
          </cell>
          <cell r="DR3" t="str">
            <v>Seasonally Adjusted</v>
          </cell>
          <cell r="DS3" t="str">
            <v>Seasonally Adjusted</v>
          </cell>
          <cell r="DT3" t="str">
            <v>Seasonally Adjusted</v>
          </cell>
          <cell r="DU3" t="str">
            <v>Seasonally Adjusted</v>
          </cell>
          <cell r="DV3" t="str">
            <v>Seasonally Adjusted</v>
          </cell>
          <cell r="DW3" t="str">
            <v>Seasonally Adjusted</v>
          </cell>
          <cell r="DX3" t="str">
            <v>Seasonally Adjusted</v>
          </cell>
          <cell r="DY3" t="str">
            <v>Seasonally Adjusted</v>
          </cell>
          <cell r="DZ3" t="str">
            <v>Seasonally Adjusted</v>
          </cell>
          <cell r="EA3" t="str">
            <v>Seasonally Adjusted</v>
          </cell>
          <cell r="EB3" t="str">
            <v>Seasonally Adjusted</v>
          </cell>
          <cell r="EC3" t="str">
            <v>Seasonally Adjusted</v>
          </cell>
          <cell r="ED3" t="str">
            <v>Seasonally Adjusted</v>
          </cell>
          <cell r="EE3" t="str">
            <v>Seasonally Adjusted</v>
          </cell>
          <cell r="EF3" t="str">
            <v>Seasonally Adjusted</v>
          </cell>
          <cell r="EG3" t="str">
            <v>Seasonally Adjusted</v>
          </cell>
          <cell r="EH3" t="str">
            <v>Seasonally Adjusted</v>
          </cell>
          <cell r="EI3" t="str">
            <v>Seasonally Adjusted</v>
          </cell>
          <cell r="EJ3" t="str">
            <v>Seasonally Adjusted</v>
          </cell>
          <cell r="EK3" t="str">
            <v>Seasonally Adjusted</v>
          </cell>
          <cell r="EL3" t="str">
            <v>Seasonally Adjusted</v>
          </cell>
          <cell r="EM3" t="str">
            <v>Seasonally Adjusted</v>
          </cell>
          <cell r="EN3" t="str">
            <v>Seasonally Adjusted</v>
          </cell>
          <cell r="EO3" t="str">
            <v>Seasonally Adjusted</v>
          </cell>
          <cell r="EP3" t="str">
            <v>Seasonally Adjusted</v>
          </cell>
          <cell r="EQ3" t="str">
            <v>Seasonally Adjusted</v>
          </cell>
          <cell r="ER3" t="str">
            <v>Seasonally Adjusted</v>
          </cell>
          <cell r="ES3" t="str">
            <v>Seasonally Adjusted</v>
          </cell>
          <cell r="ET3" t="str">
            <v>Seasonally Adjusted</v>
          </cell>
          <cell r="EU3" t="str">
            <v>Seasonally Adjusted</v>
          </cell>
          <cell r="EV3" t="str">
            <v>Seasonally Adjusted</v>
          </cell>
          <cell r="EW3" t="str">
            <v>Seasonally Adjusted</v>
          </cell>
          <cell r="EX3" t="str">
            <v>Seasonally Adjusted</v>
          </cell>
          <cell r="EY3" t="str">
            <v>Seasonally Adjusted</v>
          </cell>
          <cell r="EZ3" t="str">
            <v>Seasonally Adjusted</v>
          </cell>
          <cell r="FA3" t="str">
            <v>Seasonally Adjusted</v>
          </cell>
          <cell r="FB3" t="str">
            <v>Seasonally Adjusted</v>
          </cell>
          <cell r="FC3" t="str">
            <v>Seasonally Adjusted</v>
          </cell>
          <cell r="FD3" t="str">
            <v>Seasonally Adjusted</v>
          </cell>
          <cell r="FE3" t="str">
            <v>Seasonally Adjusted</v>
          </cell>
          <cell r="FF3" t="str">
            <v>Seasonally Adjusted</v>
          </cell>
          <cell r="FG3" t="str">
            <v>Seasonally Adjusted</v>
          </cell>
          <cell r="FH3" t="str">
            <v>Seasonally Adjusted</v>
          </cell>
          <cell r="FI3" t="str">
            <v>Seasonally Adjusted</v>
          </cell>
          <cell r="FJ3" t="str">
            <v>Seasonally Adjusted</v>
          </cell>
          <cell r="FK3" t="str">
            <v>Seasonally Adjusted</v>
          </cell>
          <cell r="FL3" t="str">
            <v>Seasonally Adjusted</v>
          </cell>
          <cell r="FM3" t="str">
            <v>Seasonally Adjusted</v>
          </cell>
          <cell r="FN3" t="str">
            <v>Seasonally Adjusted</v>
          </cell>
          <cell r="FO3" t="str">
            <v>Seasonally Adjusted</v>
          </cell>
          <cell r="FP3" t="str">
            <v>Seasonally Adjusted</v>
          </cell>
          <cell r="FQ3" t="str">
            <v>Seasonally Adjusted</v>
          </cell>
          <cell r="FR3" t="str">
            <v>Seasonally Adjusted</v>
          </cell>
          <cell r="FS3" t="str">
            <v>Seasonally Adjusted</v>
          </cell>
          <cell r="FT3" t="str">
            <v>Seasonally Adjusted</v>
          </cell>
          <cell r="FU3" t="str">
            <v>Seasonally Adjusted</v>
          </cell>
          <cell r="FV3" t="str">
            <v>Seasonally Adjusted</v>
          </cell>
          <cell r="FW3" t="str">
            <v>Seasonally Adjusted</v>
          </cell>
          <cell r="FX3" t="str">
            <v>Seasonally Adjusted</v>
          </cell>
          <cell r="FY3" t="str">
            <v>Seasonally Adjusted</v>
          </cell>
          <cell r="FZ3" t="str">
            <v>Seasonally Adjusted</v>
          </cell>
          <cell r="GA3" t="str">
            <v>Seasonally Adjusted</v>
          </cell>
          <cell r="GB3" t="str">
            <v>Seasonally Adjusted</v>
          </cell>
          <cell r="GC3" t="str">
            <v>Seasonally Adjusted</v>
          </cell>
          <cell r="GD3" t="str">
            <v>Seasonally Adjusted</v>
          </cell>
          <cell r="GE3" t="str">
            <v>Seasonally Adjusted</v>
          </cell>
          <cell r="GF3" t="str">
            <v>Seasonally Adjusted</v>
          </cell>
          <cell r="GG3" t="str">
            <v>Seasonally Adjusted</v>
          </cell>
          <cell r="GH3" t="str">
            <v>Seasonally Adjusted</v>
          </cell>
          <cell r="GI3" t="str">
            <v>Seasonally Adjusted</v>
          </cell>
          <cell r="GJ3" t="str">
            <v>Seasonally Adjusted</v>
          </cell>
          <cell r="GK3" t="str">
            <v>Seasonally Adjusted</v>
          </cell>
          <cell r="GL3" t="str">
            <v>Seasonally Adjusted</v>
          </cell>
          <cell r="GM3" t="str">
            <v>Seasonally Adjusted</v>
          </cell>
          <cell r="GN3" t="str">
            <v>Seasonally Adjusted</v>
          </cell>
          <cell r="GO3" t="str">
            <v>Seasonally Adjusted</v>
          </cell>
          <cell r="GP3" t="str">
            <v>Seasonally Adjusted</v>
          </cell>
          <cell r="GQ3" t="str">
            <v>Seasonally Adjusted</v>
          </cell>
          <cell r="GR3" t="str">
            <v>Seasonally Adjusted</v>
          </cell>
          <cell r="GS3" t="str">
            <v>Seasonally Adjusted</v>
          </cell>
          <cell r="GT3" t="str">
            <v>Seasonally Adjusted</v>
          </cell>
          <cell r="GU3" t="str">
            <v>Seasonally Adjusted</v>
          </cell>
          <cell r="GV3" t="str">
            <v>Seasonally Adjusted</v>
          </cell>
          <cell r="GW3" t="str">
            <v>Seasonally Adjusted</v>
          </cell>
          <cell r="GX3" t="str">
            <v>Seasonally Adjusted</v>
          </cell>
          <cell r="GY3" t="str">
            <v>Seasonally Adjusted</v>
          </cell>
          <cell r="GZ3" t="str">
            <v>Seasonally Adjusted</v>
          </cell>
          <cell r="HA3" t="str">
            <v>Seasonally Adjusted</v>
          </cell>
          <cell r="HB3" t="str">
            <v>Seasonally Adjusted</v>
          </cell>
          <cell r="HC3" t="str">
            <v>Seasonally Adjusted</v>
          </cell>
          <cell r="HD3" t="str">
            <v>Seasonally Adjusted</v>
          </cell>
          <cell r="HE3" t="str">
            <v>Seasonally Adjusted</v>
          </cell>
          <cell r="HF3" t="str">
            <v>Seasonally Adjusted</v>
          </cell>
          <cell r="HG3" t="str">
            <v>Seasonally Adjusted</v>
          </cell>
          <cell r="HH3" t="str">
            <v>Seasonally Adjusted</v>
          </cell>
          <cell r="HI3" t="str">
            <v>Seasonally Adjusted</v>
          </cell>
          <cell r="HJ3" t="str">
            <v>Seasonally Adjusted</v>
          </cell>
          <cell r="HK3" t="str">
            <v>Seasonally Adjusted</v>
          </cell>
          <cell r="HL3" t="str">
            <v>Original</v>
          </cell>
          <cell r="HM3" t="str">
            <v>Original</v>
          </cell>
          <cell r="HN3" t="str">
            <v>Original</v>
          </cell>
          <cell r="HO3" t="str">
            <v>Original</v>
          </cell>
          <cell r="HP3" t="str">
            <v>Original</v>
          </cell>
          <cell r="HQ3" t="str">
            <v>Original</v>
          </cell>
          <cell r="HR3" t="str">
            <v>Original</v>
          </cell>
          <cell r="HS3" t="str">
            <v>Original</v>
          </cell>
          <cell r="HT3" t="str">
            <v>Original</v>
          </cell>
          <cell r="HU3" t="str">
            <v>Original</v>
          </cell>
          <cell r="HV3" t="str">
            <v>Original</v>
          </cell>
          <cell r="HW3" t="str">
            <v>Original</v>
          </cell>
          <cell r="HX3" t="str">
            <v>Original</v>
          </cell>
          <cell r="HY3" t="str">
            <v>Original</v>
          </cell>
          <cell r="HZ3" t="str">
            <v>Original</v>
          </cell>
          <cell r="IA3" t="str">
            <v>Original</v>
          </cell>
          <cell r="IB3" t="str">
            <v>Original</v>
          </cell>
          <cell r="IC3" t="str">
            <v>Original</v>
          </cell>
          <cell r="ID3" t="str">
            <v>Original</v>
          </cell>
          <cell r="IE3" t="str">
            <v>Original</v>
          </cell>
          <cell r="IF3" t="str">
            <v>Original</v>
          </cell>
          <cell r="IG3" t="str">
            <v>Original</v>
          </cell>
          <cell r="IH3" t="str">
            <v>Original</v>
          </cell>
          <cell r="II3" t="str">
            <v>Original</v>
          </cell>
          <cell r="IJ3" t="str">
            <v>Original</v>
          </cell>
          <cell r="IK3" t="str">
            <v>Original</v>
          </cell>
          <cell r="IL3" t="str">
            <v>Original</v>
          </cell>
          <cell r="IM3" t="str">
            <v>Original</v>
          </cell>
          <cell r="IN3" t="str">
            <v>Original</v>
          </cell>
          <cell r="IO3" t="str">
            <v>Original</v>
          </cell>
          <cell r="IP3" t="str">
            <v>Original</v>
          </cell>
          <cell r="IQ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cell r="GI4" t="str">
            <v>DERIVED</v>
          </cell>
          <cell r="GJ4" t="str">
            <v>DERIVED</v>
          </cell>
          <cell r="GK4" t="str">
            <v>DERIVED</v>
          </cell>
          <cell r="GL4" t="str">
            <v>DERIVED</v>
          </cell>
          <cell r="GM4" t="str">
            <v>DERIVED</v>
          </cell>
          <cell r="GN4" t="str">
            <v>DERIVED</v>
          </cell>
          <cell r="GO4" t="str">
            <v>DERIVED</v>
          </cell>
          <cell r="GP4" t="str">
            <v>DERIVED</v>
          </cell>
          <cell r="GQ4" t="str">
            <v>DERIVED</v>
          </cell>
          <cell r="GR4" t="str">
            <v>DERIVED</v>
          </cell>
          <cell r="GS4" t="str">
            <v>DERIVED</v>
          </cell>
          <cell r="GT4" t="str">
            <v>DERIVED</v>
          </cell>
          <cell r="GU4" t="str">
            <v>DERIVED</v>
          </cell>
          <cell r="GV4" t="str">
            <v>DERIVED</v>
          </cell>
          <cell r="GW4" t="str">
            <v>DERIVED</v>
          </cell>
          <cell r="GX4" t="str">
            <v>DERIVED</v>
          </cell>
          <cell r="GY4" t="str">
            <v>DERIVED</v>
          </cell>
          <cell r="GZ4" t="str">
            <v>DERIVED</v>
          </cell>
          <cell r="HA4" t="str">
            <v>DERIVED</v>
          </cell>
          <cell r="HB4" t="str">
            <v>DERIVED</v>
          </cell>
          <cell r="HC4" t="str">
            <v>DERIVED</v>
          </cell>
          <cell r="HD4" t="str">
            <v>DERIVED</v>
          </cell>
          <cell r="HE4" t="str">
            <v>DERIVED</v>
          </cell>
          <cell r="HF4" t="str">
            <v>DERIVED</v>
          </cell>
          <cell r="HG4" t="str">
            <v>DERIVED</v>
          </cell>
          <cell r="HH4" t="str">
            <v>DERIVED</v>
          </cell>
          <cell r="HI4" t="str">
            <v>DERIVED</v>
          </cell>
          <cell r="HJ4" t="str">
            <v>DERIVED</v>
          </cell>
          <cell r="HK4" t="str">
            <v>DERIVED</v>
          </cell>
          <cell r="HL4" t="str">
            <v>DERIVED</v>
          </cell>
          <cell r="HM4" t="str">
            <v>DERIVED</v>
          </cell>
          <cell r="HN4" t="str">
            <v>DERIVED</v>
          </cell>
          <cell r="HO4" t="str">
            <v>DERIVED</v>
          </cell>
          <cell r="HP4" t="str">
            <v>DERIVED</v>
          </cell>
          <cell r="HQ4" t="str">
            <v>DERIVED</v>
          </cell>
          <cell r="HR4" t="str">
            <v>DERIVED</v>
          </cell>
          <cell r="HS4" t="str">
            <v>DERIVED</v>
          </cell>
          <cell r="HT4" t="str">
            <v>DERIVED</v>
          </cell>
          <cell r="HU4" t="str">
            <v>DERIVED</v>
          </cell>
          <cell r="HV4" t="str">
            <v>DERIVED</v>
          </cell>
          <cell r="HW4" t="str">
            <v>DERIVED</v>
          </cell>
          <cell r="HX4" t="str">
            <v>DERIVED</v>
          </cell>
          <cell r="HY4" t="str">
            <v>DERIVED</v>
          </cell>
          <cell r="HZ4" t="str">
            <v>DERIVED</v>
          </cell>
          <cell r="IA4" t="str">
            <v>DERIVED</v>
          </cell>
          <cell r="IB4" t="str">
            <v>DERIVED</v>
          </cell>
          <cell r="IC4" t="str">
            <v>DERIVED</v>
          </cell>
          <cell r="ID4" t="str">
            <v>DERIVED</v>
          </cell>
          <cell r="IE4" t="str">
            <v>DERIVED</v>
          </cell>
          <cell r="IF4" t="str">
            <v>DERIVED</v>
          </cell>
          <cell r="IG4" t="str">
            <v>DERIVED</v>
          </cell>
          <cell r="IH4" t="str">
            <v>DERIVED</v>
          </cell>
          <cell r="II4" t="str">
            <v>DERIVED</v>
          </cell>
          <cell r="IJ4" t="str">
            <v>DERIVED</v>
          </cell>
          <cell r="IK4" t="str">
            <v>DERIVED</v>
          </cell>
          <cell r="IL4" t="str">
            <v>DERIVED</v>
          </cell>
          <cell r="IM4" t="str">
            <v>DERIVED</v>
          </cell>
          <cell r="IN4" t="str">
            <v>DERIVED</v>
          </cell>
          <cell r="IO4" t="str">
            <v>DERIVED</v>
          </cell>
          <cell r="IP4" t="str">
            <v>DERIVED</v>
          </cell>
          <cell r="IQ4" t="str">
            <v>DERIVED</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X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cell r="CK5" t="str">
            <v>Quarter</v>
          </cell>
          <cell r="CL5" t="str">
            <v>Quarter</v>
          </cell>
          <cell r="CM5" t="str">
            <v>Quarter</v>
          </cell>
          <cell r="CN5" t="str">
            <v>Quarter</v>
          </cell>
          <cell r="CO5" t="str">
            <v>Quarter</v>
          </cell>
          <cell r="CP5" t="str">
            <v>Quarter</v>
          </cell>
          <cell r="CQ5" t="str">
            <v>Quarter</v>
          </cell>
          <cell r="CR5" t="str">
            <v>Quarter</v>
          </cell>
          <cell r="CS5" t="str">
            <v>Quarter</v>
          </cell>
          <cell r="CT5" t="str">
            <v>Quarter</v>
          </cell>
          <cell r="CU5" t="str">
            <v>Quarter</v>
          </cell>
          <cell r="CV5" t="str">
            <v>Quarter</v>
          </cell>
          <cell r="CW5" t="str">
            <v>Quarter</v>
          </cell>
          <cell r="CX5" t="str">
            <v>Quarter</v>
          </cell>
          <cell r="CY5" t="str">
            <v>Quarter</v>
          </cell>
          <cell r="CZ5" t="str">
            <v>Quarter</v>
          </cell>
          <cell r="DA5" t="str">
            <v>Quarter</v>
          </cell>
          <cell r="DB5" t="str">
            <v>Quarter</v>
          </cell>
          <cell r="DC5" t="str">
            <v>Quarter</v>
          </cell>
          <cell r="DD5" t="str">
            <v>Quarter</v>
          </cell>
          <cell r="DE5" t="str">
            <v>Quarter</v>
          </cell>
          <cell r="DF5" t="str">
            <v>Quarter</v>
          </cell>
          <cell r="DG5" t="str">
            <v>Quarter</v>
          </cell>
          <cell r="DH5" t="str">
            <v>Quarter</v>
          </cell>
          <cell r="DI5" t="str">
            <v>Quarter</v>
          </cell>
          <cell r="DJ5" t="str">
            <v>Quarter</v>
          </cell>
          <cell r="DK5" t="str">
            <v>Quarter</v>
          </cell>
          <cell r="DL5" t="str">
            <v>Quarter</v>
          </cell>
          <cell r="DM5" t="str">
            <v>Quarter</v>
          </cell>
          <cell r="DN5" t="str">
            <v>Quarter</v>
          </cell>
          <cell r="DO5" t="str">
            <v>Quarter</v>
          </cell>
          <cell r="DP5" t="str">
            <v>Quarter</v>
          </cell>
          <cell r="DQ5" t="str">
            <v>Quarter</v>
          </cell>
          <cell r="DR5" t="str">
            <v>Quarter</v>
          </cell>
          <cell r="DS5" t="str">
            <v>Quarter</v>
          </cell>
          <cell r="DT5" t="str">
            <v>Quarter</v>
          </cell>
          <cell r="DU5" t="str">
            <v>Quarter</v>
          </cell>
          <cell r="DV5" t="str">
            <v>Quarter</v>
          </cell>
          <cell r="DW5" t="str">
            <v>Quarter</v>
          </cell>
          <cell r="DX5" t="str">
            <v>Quarter</v>
          </cell>
          <cell r="DY5" t="str">
            <v>Quarter</v>
          </cell>
          <cell r="DZ5" t="str">
            <v>Quarter</v>
          </cell>
          <cell r="EA5" t="str">
            <v>Quarter</v>
          </cell>
          <cell r="EB5" t="str">
            <v>Quarter</v>
          </cell>
          <cell r="EC5" t="str">
            <v>Quarter</v>
          </cell>
          <cell r="ED5" t="str">
            <v>Quarter</v>
          </cell>
          <cell r="EE5" t="str">
            <v>Quarter</v>
          </cell>
          <cell r="EF5" t="str">
            <v>Quarter</v>
          </cell>
          <cell r="EG5" t="str">
            <v>Quarter</v>
          </cell>
          <cell r="EH5" t="str">
            <v>Quarter</v>
          </cell>
          <cell r="EI5" t="str">
            <v>Quarter</v>
          </cell>
          <cell r="EJ5" t="str">
            <v>Quarter</v>
          </cell>
          <cell r="EK5" t="str">
            <v>Quarter</v>
          </cell>
          <cell r="EL5" t="str">
            <v>Quarter</v>
          </cell>
          <cell r="EM5" t="str">
            <v>Quarter</v>
          </cell>
          <cell r="EN5" t="str">
            <v>Quarter</v>
          </cell>
          <cell r="EO5" t="str">
            <v>Quarter</v>
          </cell>
          <cell r="EP5" t="str">
            <v>Quarter</v>
          </cell>
          <cell r="EQ5" t="str">
            <v>Quarter</v>
          </cell>
          <cell r="ER5" t="str">
            <v>Quarter</v>
          </cell>
          <cell r="ES5" t="str">
            <v>Quarter</v>
          </cell>
          <cell r="ET5" t="str">
            <v>Quarter</v>
          </cell>
          <cell r="EU5" t="str">
            <v>Quarter</v>
          </cell>
          <cell r="EV5" t="str">
            <v>Quarter</v>
          </cell>
          <cell r="EW5" t="str">
            <v>Quarter</v>
          </cell>
          <cell r="EX5" t="str">
            <v>Quarter</v>
          </cell>
          <cell r="EY5" t="str">
            <v>Quarter</v>
          </cell>
          <cell r="EZ5" t="str">
            <v>Quarter</v>
          </cell>
          <cell r="FA5" t="str">
            <v>Quarter</v>
          </cell>
          <cell r="FB5" t="str">
            <v>Quarter</v>
          </cell>
          <cell r="FC5" t="str">
            <v>Quarter</v>
          </cell>
          <cell r="FD5" t="str">
            <v>Quarter</v>
          </cell>
          <cell r="FE5" t="str">
            <v>Quarter</v>
          </cell>
          <cell r="FF5" t="str">
            <v>Quarter</v>
          </cell>
          <cell r="FG5" t="str">
            <v>Quarter</v>
          </cell>
          <cell r="FH5" t="str">
            <v>Quarter</v>
          </cell>
          <cell r="FI5" t="str">
            <v>Quarter</v>
          </cell>
          <cell r="FJ5" t="str">
            <v>Quarter</v>
          </cell>
          <cell r="FK5" t="str">
            <v>Quarter</v>
          </cell>
          <cell r="FL5" t="str">
            <v>Quarter</v>
          </cell>
          <cell r="FM5" t="str">
            <v>Quarter</v>
          </cell>
          <cell r="FN5" t="str">
            <v>Quarter</v>
          </cell>
          <cell r="FO5" t="str">
            <v>Quarter</v>
          </cell>
          <cell r="FP5" t="str">
            <v>Quarter</v>
          </cell>
          <cell r="FQ5" t="str">
            <v>Quarter</v>
          </cell>
          <cell r="FR5" t="str">
            <v>Quarter</v>
          </cell>
          <cell r="FS5" t="str">
            <v>Quarter</v>
          </cell>
          <cell r="FT5" t="str">
            <v>Quarter</v>
          </cell>
          <cell r="FU5" t="str">
            <v>Quarter</v>
          </cell>
          <cell r="FV5" t="str">
            <v>Quarter</v>
          </cell>
          <cell r="FW5" t="str">
            <v>Quarter</v>
          </cell>
          <cell r="FX5" t="str">
            <v>Quarter</v>
          </cell>
          <cell r="FY5" t="str">
            <v>Quarter</v>
          </cell>
          <cell r="FZ5" t="str">
            <v>Quarter</v>
          </cell>
          <cell r="GA5" t="str">
            <v>Quarter</v>
          </cell>
          <cell r="GB5" t="str">
            <v>Quarter</v>
          </cell>
          <cell r="GC5" t="str">
            <v>Quarter</v>
          </cell>
          <cell r="GD5" t="str">
            <v>Quarter</v>
          </cell>
          <cell r="GE5" t="str">
            <v>Quarter</v>
          </cell>
          <cell r="GF5" t="str">
            <v>Quarter</v>
          </cell>
          <cell r="GG5" t="str">
            <v>Quarter</v>
          </cell>
          <cell r="GH5" t="str">
            <v>Quarter</v>
          </cell>
          <cell r="GI5" t="str">
            <v>Quarter</v>
          </cell>
          <cell r="GJ5" t="str">
            <v>Quarter</v>
          </cell>
          <cell r="GK5" t="str">
            <v>Quarter</v>
          </cell>
          <cell r="GL5" t="str">
            <v>Quarter</v>
          </cell>
          <cell r="GM5" t="str">
            <v>Quarter</v>
          </cell>
          <cell r="GN5" t="str">
            <v>Quarter</v>
          </cell>
          <cell r="GO5" t="str">
            <v>Quarter</v>
          </cell>
          <cell r="GP5" t="str">
            <v>Quarter</v>
          </cell>
          <cell r="GQ5" t="str">
            <v>Quarter</v>
          </cell>
          <cell r="GR5" t="str">
            <v>Quarter</v>
          </cell>
          <cell r="GS5" t="str">
            <v>Quarter</v>
          </cell>
          <cell r="GT5" t="str">
            <v>Quarter</v>
          </cell>
          <cell r="GU5" t="str">
            <v>Quarter</v>
          </cell>
          <cell r="GV5" t="str">
            <v>Quarter</v>
          </cell>
          <cell r="GW5" t="str">
            <v>Quarter</v>
          </cell>
          <cell r="GX5" t="str">
            <v>Quarter</v>
          </cell>
          <cell r="GY5" t="str">
            <v>Quarter</v>
          </cell>
          <cell r="GZ5" t="str">
            <v>Quarter</v>
          </cell>
          <cell r="HA5" t="str">
            <v>Quarter</v>
          </cell>
          <cell r="HB5" t="str">
            <v>Quarter</v>
          </cell>
          <cell r="HC5" t="str">
            <v>Quarter</v>
          </cell>
          <cell r="HD5" t="str">
            <v>Quarter</v>
          </cell>
          <cell r="HE5" t="str">
            <v>Quarter</v>
          </cell>
          <cell r="HF5" t="str">
            <v>Quarter</v>
          </cell>
          <cell r="HG5" t="str">
            <v>Quarter</v>
          </cell>
          <cell r="HH5" t="str">
            <v>Quarter</v>
          </cell>
          <cell r="HI5" t="str">
            <v>Quarter</v>
          </cell>
          <cell r="HJ5" t="str">
            <v>Quarter</v>
          </cell>
          <cell r="HK5" t="str">
            <v>Quarter</v>
          </cell>
          <cell r="HL5" t="str">
            <v>Quarter</v>
          </cell>
          <cell r="HM5" t="str">
            <v>Quarter</v>
          </cell>
          <cell r="HN5" t="str">
            <v>Quarter</v>
          </cell>
          <cell r="HO5" t="str">
            <v>Quarter</v>
          </cell>
          <cell r="HP5" t="str">
            <v>Quarter</v>
          </cell>
          <cell r="HQ5" t="str">
            <v>Quarter</v>
          </cell>
          <cell r="HR5" t="str">
            <v>Quarter</v>
          </cell>
          <cell r="HS5" t="str">
            <v>Quarter</v>
          </cell>
          <cell r="HT5" t="str">
            <v>Quarter</v>
          </cell>
          <cell r="HU5" t="str">
            <v>Quarter</v>
          </cell>
          <cell r="HV5" t="str">
            <v>Quarter</v>
          </cell>
          <cell r="HW5" t="str">
            <v>Quarter</v>
          </cell>
          <cell r="HX5" t="str">
            <v>Quarter</v>
          </cell>
          <cell r="HY5" t="str">
            <v>Quarter</v>
          </cell>
          <cell r="HZ5" t="str">
            <v>Quarter</v>
          </cell>
          <cell r="IA5" t="str">
            <v>Quarter</v>
          </cell>
          <cell r="IB5" t="str">
            <v>Quarter</v>
          </cell>
          <cell r="IC5" t="str">
            <v>Quarter</v>
          </cell>
          <cell r="ID5" t="str">
            <v>Quarter</v>
          </cell>
          <cell r="IE5" t="str">
            <v>Quarter</v>
          </cell>
          <cell r="IF5" t="str">
            <v>Quarter</v>
          </cell>
          <cell r="IG5" t="str">
            <v>Quarter</v>
          </cell>
          <cell r="IH5" t="str">
            <v>Quarter</v>
          </cell>
          <cell r="II5" t="str">
            <v>Quarter</v>
          </cell>
          <cell r="IJ5" t="str">
            <v>Quarter</v>
          </cell>
          <cell r="IK5" t="str">
            <v>Quarter</v>
          </cell>
          <cell r="IL5" t="str">
            <v>Quarter</v>
          </cell>
          <cell r="IM5" t="str">
            <v>Quarter</v>
          </cell>
          <cell r="IN5" t="str">
            <v>Quarter</v>
          </cell>
          <cell r="IO5" t="str">
            <v>Quarter</v>
          </cell>
          <cell r="IP5" t="str">
            <v>Quarter</v>
          </cell>
          <cell r="IQ5" t="str">
            <v>Quarter</v>
          </cell>
        </row>
        <row r="6">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X6">
            <v>3</v>
          </cell>
          <cell r="BY6">
            <v>3</v>
          </cell>
          <cell r="BZ6">
            <v>3</v>
          </cell>
          <cell r="CA6">
            <v>3</v>
          </cell>
          <cell r="CB6">
            <v>3</v>
          </cell>
          <cell r="CC6">
            <v>3</v>
          </cell>
          <cell r="CD6">
            <v>3</v>
          </cell>
          <cell r="CE6">
            <v>3</v>
          </cell>
          <cell r="CF6">
            <v>3</v>
          </cell>
          <cell r="CG6">
            <v>3</v>
          </cell>
          <cell r="CH6">
            <v>3</v>
          </cell>
          <cell r="CI6">
            <v>3</v>
          </cell>
          <cell r="CJ6">
            <v>3</v>
          </cell>
          <cell r="CK6">
            <v>3</v>
          </cell>
          <cell r="CL6">
            <v>3</v>
          </cell>
          <cell r="CM6">
            <v>3</v>
          </cell>
          <cell r="CN6">
            <v>3</v>
          </cell>
          <cell r="CO6">
            <v>3</v>
          </cell>
          <cell r="CP6">
            <v>3</v>
          </cell>
          <cell r="CQ6">
            <v>3</v>
          </cell>
          <cell r="CR6">
            <v>3</v>
          </cell>
          <cell r="CS6">
            <v>3</v>
          </cell>
          <cell r="CT6">
            <v>3</v>
          </cell>
          <cell r="CU6">
            <v>3</v>
          </cell>
          <cell r="CV6">
            <v>3</v>
          </cell>
          <cell r="CW6">
            <v>3</v>
          </cell>
          <cell r="CX6">
            <v>3</v>
          </cell>
          <cell r="CY6">
            <v>3</v>
          </cell>
          <cell r="CZ6">
            <v>3</v>
          </cell>
          <cell r="DA6">
            <v>3</v>
          </cell>
          <cell r="DB6">
            <v>3</v>
          </cell>
          <cell r="DC6">
            <v>3</v>
          </cell>
          <cell r="DD6">
            <v>3</v>
          </cell>
          <cell r="DE6">
            <v>3</v>
          </cell>
          <cell r="DF6">
            <v>3</v>
          </cell>
          <cell r="DG6">
            <v>3</v>
          </cell>
          <cell r="DH6">
            <v>3</v>
          </cell>
          <cell r="DI6">
            <v>3</v>
          </cell>
          <cell r="DJ6">
            <v>3</v>
          </cell>
          <cell r="DK6">
            <v>3</v>
          </cell>
          <cell r="DL6">
            <v>3</v>
          </cell>
          <cell r="DM6">
            <v>3</v>
          </cell>
          <cell r="DN6">
            <v>3</v>
          </cell>
          <cell r="DO6">
            <v>3</v>
          </cell>
          <cell r="DP6">
            <v>3</v>
          </cell>
          <cell r="DQ6">
            <v>3</v>
          </cell>
          <cell r="DR6">
            <v>3</v>
          </cell>
          <cell r="DS6">
            <v>3</v>
          </cell>
          <cell r="DT6">
            <v>3</v>
          </cell>
          <cell r="DU6">
            <v>3</v>
          </cell>
          <cell r="DV6">
            <v>3</v>
          </cell>
          <cell r="DW6">
            <v>3</v>
          </cell>
          <cell r="DX6">
            <v>3</v>
          </cell>
          <cell r="DY6">
            <v>3</v>
          </cell>
          <cell r="DZ6">
            <v>3</v>
          </cell>
          <cell r="EA6">
            <v>3</v>
          </cell>
          <cell r="EB6">
            <v>3</v>
          </cell>
          <cell r="EC6">
            <v>3</v>
          </cell>
          <cell r="ED6">
            <v>3</v>
          </cell>
          <cell r="EE6">
            <v>3</v>
          </cell>
          <cell r="EF6">
            <v>3</v>
          </cell>
          <cell r="EG6">
            <v>3</v>
          </cell>
          <cell r="EH6">
            <v>3</v>
          </cell>
          <cell r="EI6">
            <v>3</v>
          </cell>
          <cell r="EJ6">
            <v>3</v>
          </cell>
          <cell r="EK6">
            <v>3</v>
          </cell>
          <cell r="EL6">
            <v>3</v>
          </cell>
          <cell r="EM6">
            <v>3</v>
          </cell>
          <cell r="EN6">
            <v>3</v>
          </cell>
          <cell r="EO6">
            <v>3</v>
          </cell>
          <cell r="EP6">
            <v>3</v>
          </cell>
          <cell r="EQ6">
            <v>3</v>
          </cell>
          <cell r="ER6">
            <v>3</v>
          </cell>
          <cell r="ES6">
            <v>3</v>
          </cell>
          <cell r="ET6">
            <v>3</v>
          </cell>
          <cell r="EU6">
            <v>3</v>
          </cell>
          <cell r="EV6">
            <v>3</v>
          </cell>
          <cell r="EW6">
            <v>3</v>
          </cell>
          <cell r="EX6">
            <v>3</v>
          </cell>
          <cell r="EY6">
            <v>3</v>
          </cell>
          <cell r="EZ6">
            <v>3</v>
          </cell>
          <cell r="FA6">
            <v>3</v>
          </cell>
          <cell r="FB6">
            <v>3</v>
          </cell>
          <cell r="FC6">
            <v>3</v>
          </cell>
          <cell r="FD6">
            <v>3</v>
          </cell>
          <cell r="FE6">
            <v>3</v>
          </cell>
          <cell r="FF6">
            <v>3</v>
          </cell>
          <cell r="FG6">
            <v>3</v>
          </cell>
          <cell r="FH6">
            <v>3</v>
          </cell>
          <cell r="FI6">
            <v>3</v>
          </cell>
          <cell r="FJ6">
            <v>3</v>
          </cell>
          <cell r="FK6">
            <v>3</v>
          </cell>
          <cell r="FL6">
            <v>3</v>
          </cell>
          <cell r="FM6">
            <v>3</v>
          </cell>
          <cell r="FN6">
            <v>3</v>
          </cell>
          <cell r="FO6">
            <v>3</v>
          </cell>
          <cell r="FP6">
            <v>3</v>
          </cell>
          <cell r="FQ6">
            <v>3</v>
          </cell>
          <cell r="FR6">
            <v>3</v>
          </cell>
          <cell r="FS6">
            <v>3</v>
          </cell>
          <cell r="FT6">
            <v>3</v>
          </cell>
          <cell r="FU6">
            <v>3</v>
          </cell>
          <cell r="FV6">
            <v>3</v>
          </cell>
          <cell r="FW6">
            <v>3</v>
          </cell>
          <cell r="FX6">
            <v>3</v>
          </cell>
          <cell r="FY6">
            <v>3</v>
          </cell>
          <cell r="FZ6">
            <v>3</v>
          </cell>
          <cell r="GA6">
            <v>3</v>
          </cell>
          <cell r="GB6">
            <v>3</v>
          </cell>
          <cell r="GC6">
            <v>3</v>
          </cell>
          <cell r="GD6">
            <v>3</v>
          </cell>
          <cell r="GE6">
            <v>3</v>
          </cell>
          <cell r="GF6">
            <v>3</v>
          </cell>
          <cell r="GG6">
            <v>3</v>
          </cell>
          <cell r="GH6">
            <v>3</v>
          </cell>
          <cell r="GI6">
            <v>3</v>
          </cell>
          <cell r="GJ6">
            <v>3</v>
          </cell>
          <cell r="GK6">
            <v>3</v>
          </cell>
          <cell r="GL6">
            <v>3</v>
          </cell>
          <cell r="GM6">
            <v>3</v>
          </cell>
          <cell r="GN6">
            <v>3</v>
          </cell>
          <cell r="GO6">
            <v>3</v>
          </cell>
          <cell r="GP6">
            <v>3</v>
          </cell>
          <cell r="GQ6">
            <v>3</v>
          </cell>
          <cell r="GR6">
            <v>3</v>
          </cell>
          <cell r="GS6">
            <v>3</v>
          </cell>
          <cell r="GT6">
            <v>3</v>
          </cell>
          <cell r="GU6">
            <v>3</v>
          </cell>
          <cell r="GV6">
            <v>3</v>
          </cell>
          <cell r="GW6">
            <v>3</v>
          </cell>
          <cell r="GX6">
            <v>3</v>
          </cell>
          <cell r="GY6">
            <v>3</v>
          </cell>
          <cell r="GZ6">
            <v>3</v>
          </cell>
          <cell r="HA6">
            <v>3</v>
          </cell>
          <cell r="HB6">
            <v>3</v>
          </cell>
          <cell r="HC6">
            <v>3</v>
          </cell>
          <cell r="HD6">
            <v>3</v>
          </cell>
          <cell r="HE6">
            <v>3</v>
          </cell>
          <cell r="HF6">
            <v>3</v>
          </cell>
          <cell r="HG6">
            <v>3</v>
          </cell>
          <cell r="HH6">
            <v>3</v>
          </cell>
          <cell r="HI6">
            <v>3</v>
          </cell>
          <cell r="HJ6">
            <v>3</v>
          </cell>
          <cell r="HK6">
            <v>3</v>
          </cell>
          <cell r="HL6">
            <v>3</v>
          </cell>
          <cell r="HM6">
            <v>3</v>
          </cell>
          <cell r="HN6">
            <v>3</v>
          </cell>
          <cell r="HO6">
            <v>3</v>
          </cell>
          <cell r="HP6">
            <v>3</v>
          </cell>
          <cell r="HQ6">
            <v>3</v>
          </cell>
          <cell r="HR6">
            <v>3</v>
          </cell>
          <cell r="HS6">
            <v>3</v>
          </cell>
          <cell r="HT6">
            <v>3</v>
          </cell>
          <cell r="HU6">
            <v>3</v>
          </cell>
          <cell r="HV6">
            <v>3</v>
          </cell>
          <cell r="HW6">
            <v>3</v>
          </cell>
          <cell r="HX6">
            <v>3</v>
          </cell>
          <cell r="HY6">
            <v>3</v>
          </cell>
          <cell r="HZ6">
            <v>3</v>
          </cell>
          <cell r="IA6">
            <v>3</v>
          </cell>
          <cell r="IB6">
            <v>3</v>
          </cell>
          <cell r="IC6">
            <v>3</v>
          </cell>
          <cell r="ID6">
            <v>3</v>
          </cell>
          <cell r="IE6">
            <v>3</v>
          </cell>
          <cell r="IF6">
            <v>3</v>
          </cell>
          <cell r="IG6">
            <v>3</v>
          </cell>
          <cell r="IH6">
            <v>3</v>
          </cell>
          <cell r="II6">
            <v>3</v>
          </cell>
          <cell r="IJ6">
            <v>3</v>
          </cell>
          <cell r="IK6">
            <v>3</v>
          </cell>
          <cell r="IL6">
            <v>3</v>
          </cell>
          <cell r="IM6">
            <v>3</v>
          </cell>
          <cell r="IN6">
            <v>3</v>
          </cell>
          <cell r="IO6">
            <v>3</v>
          </cell>
          <cell r="IP6">
            <v>3</v>
          </cell>
          <cell r="IQ6">
            <v>3</v>
          </cell>
        </row>
        <row r="7">
          <cell r="B7">
            <v>27273</v>
          </cell>
          <cell r="C7">
            <v>27273</v>
          </cell>
          <cell r="D7">
            <v>27273</v>
          </cell>
          <cell r="E7">
            <v>31291</v>
          </cell>
          <cell r="F7">
            <v>31291</v>
          </cell>
          <cell r="G7">
            <v>31291</v>
          </cell>
          <cell r="H7">
            <v>31291</v>
          </cell>
          <cell r="I7">
            <v>27273</v>
          </cell>
          <cell r="J7">
            <v>31291</v>
          </cell>
          <cell r="K7">
            <v>27273</v>
          </cell>
          <cell r="L7">
            <v>28369</v>
          </cell>
          <cell r="M7">
            <v>28369</v>
          </cell>
          <cell r="N7">
            <v>28369</v>
          </cell>
          <cell r="O7">
            <v>28369</v>
          </cell>
          <cell r="P7">
            <v>31656</v>
          </cell>
          <cell r="Q7">
            <v>27273</v>
          </cell>
          <cell r="R7">
            <v>27273</v>
          </cell>
          <cell r="S7">
            <v>27273</v>
          </cell>
          <cell r="T7">
            <v>27273</v>
          </cell>
          <cell r="U7">
            <v>27273</v>
          </cell>
          <cell r="V7">
            <v>34578</v>
          </cell>
          <cell r="W7">
            <v>34578</v>
          </cell>
          <cell r="X7">
            <v>34578</v>
          </cell>
          <cell r="Y7">
            <v>27273</v>
          </cell>
          <cell r="Z7">
            <v>27273</v>
          </cell>
          <cell r="AA7">
            <v>27273</v>
          </cell>
          <cell r="AB7">
            <v>27273</v>
          </cell>
          <cell r="AC7">
            <v>27273</v>
          </cell>
          <cell r="AD7">
            <v>27273</v>
          </cell>
          <cell r="AE7">
            <v>27273</v>
          </cell>
          <cell r="AF7">
            <v>27273</v>
          </cell>
          <cell r="AG7">
            <v>27273</v>
          </cell>
          <cell r="AH7">
            <v>34578</v>
          </cell>
          <cell r="AI7">
            <v>34578</v>
          </cell>
          <cell r="AJ7">
            <v>27273</v>
          </cell>
          <cell r="AK7">
            <v>34578</v>
          </cell>
          <cell r="AL7">
            <v>34578</v>
          </cell>
          <cell r="AM7">
            <v>27273</v>
          </cell>
          <cell r="AN7">
            <v>34578</v>
          </cell>
          <cell r="AO7">
            <v>34578</v>
          </cell>
          <cell r="AP7">
            <v>27273</v>
          </cell>
          <cell r="AQ7">
            <v>34578</v>
          </cell>
          <cell r="AR7">
            <v>34578</v>
          </cell>
          <cell r="AS7">
            <v>27273</v>
          </cell>
          <cell r="AT7">
            <v>27273</v>
          </cell>
          <cell r="AU7">
            <v>27273</v>
          </cell>
          <cell r="AV7">
            <v>27273</v>
          </cell>
          <cell r="AW7">
            <v>27273</v>
          </cell>
          <cell r="AX7">
            <v>27273</v>
          </cell>
          <cell r="AY7">
            <v>27273</v>
          </cell>
          <cell r="AZ7">
            <v>27273</v>
          </cell>
          <cell r="BA7">
            <v>27273</v>
          </cell>
          <cell r="BB7">
            <v>27273</v>
          </cell>
          <cell r="BC7">
            <v>21794</v>
          </cell>
          <cell r="BD7">
            <v>21794</v>
          </cell>
          <cell r="BE7">
            <v>27364</v>
          </cell>
          <cell r="BF7">
            <v>27364</v>
          </cell>
          <cell r="BG7">
            <v>27364</v>
          </cell>
          <cell r="BH7">
            <v>31382</v>
          </cell>
          <cell r="BI7">
            <v>31382</v>
          </cell>
          <cell r="BJ7">
            <v>31382</v>
          </cell>
          <cell r="BK7">
            <v>31382</v>
          </cell>
          <cell r="BL7">
            <v>27364</v>
          </cell>
          <cell r="BM7">
            <v>31382</v>
          </cell>
          <cell r="BN7">
            <v>27364</v>
          </cell>
          <cell r="BO7">
            <v>28460</v>
          </cell>
          <cell r="BP7">
            <v>28460</v>
          </cell>
          <cell r="BQ7">
            <v>28460</v>
          </cell>
          <cell r="BR7">
            <v>28460</v>
          </cell>
          <cell r="BS7">
            <v>31747</v>
          </cell>
          <cell r="BT7">
            <v>27364</v>
          </cell>
          <cell r="BU7">
            <v>27364</v>
          </cell>
          <cell r="BV7">
            <v>27364</v>
          </cell>
          <cell r="BW7">
            <v>27364</v>
          </cell>
          <cell r="BX7">
            <v>27364</v>
          </cell>
          <cell r="BY7">
            <v>34669</v>
          </cell>
          <cell r="BZ7">
            <v>34669</v>
          </cell>
          <cell r="CA7">
            <v>34669</v>
          </cell>
          <cell r="CB7">
            <v>27364</v>
          </cell>
          <cell r="CC7">
            <v>27364</v>
          </cell>
          <cell r="CD7">
            <v>27364</v>
          </cell>
          <cell r="CE7">
            <v>27364</v>
          </cell>
          <cell r="CF7">
            <v>27364</v>
          </cell>
          <cell r="CG7">
            <v>27364</v>
          </cell>
          <cell r="CH7">
            <v>27364</v>
          </cell>
          <cell r="CI7">
            <v>27364</v>
          </cell>
          <cell r="CJ7">
            <v>27364</v>
          </cell>
          <cell r="CK7">
            <v>34669</v>
          </cell>
          <cell r="CL7">
            <v>34669</v>
          </cell>
          <cell r="CM7">
            <v>27364</v>
          </cell>
          <cell r="CN7">
            <v>34669</v>
          </cell>
          <cell r="CO7">
            <v>34669</v>
          </cell>
          <cell r="CP7">
            <v>27364</v>
          </cell>
          <cell r="CQ7">
            <v>34669</v>
          </cell>
          <cell r="CR7">
            <v>34669</v>
          </cell>
          <cell r="CS7">
            <v>27364</v>
          </cell>
          <cell r="CT7">
            <v>34669</v>
          </cell>
          <cell r="CU7">
            <v>34669</v>
          </cell>
          <cell r="CV7">
            <v>27364</v>
          </cell>
          <cell r="CW7">
            <v>27364</v>
          </cell>
          <cell r="CX7">
            <v>27364</v>
          </cell>
          <cell r="CY7">
            <v>27364</v>
          </cell>
          <cell r="CZ7">
            <v>27364</v>
          </cell>
          <cell r="DA7">
            <v>27364</v>
          </cell>
          <cell r="DB7">
            <v>27364</v>
          </cell>
          <cell r="DC7">
            <v>27364</v>
          </cell>
          <cell r="DD7">
            <v>27364</v>
          </cell>
          <cell r="DE7">
            <v>27364</v>
          </cell>
          <cell r="DF7">
            <v>21885</v>
          </cell>
          <cell r="DG7">
            <v>27273</v>
          </cell>
          <cell r="DH7">
            <v>27273</v>
          </cell>
          <cell r="DI7">
            <v>27273</v>
          </cell>
          <cell r="DJ7">
            <v>31291</v>
          </cell>
          <cell r="DK7">
            <v>31291</v>
          </cell>
          <cell r="DL7">
            <v>31291</v>
          </cell>
          <cell r="DM7">
            <v>31291</v>
          </cell>
          <cell r="DN7">
            <v>27273</v>
          </cell>
          <cell r="DO7">
            <v>31291</v>
          </cell>
          <cell r="DP7">
            <v>27273</v>
          </cell>
          <cell r="DQ7">
            <v>28369</v>
          </cell>
          <cell r="DR7">
            <v>28369</v>
          </cell>
          <cell r="DS7">
            <v>28369</v>
          </cell>
          <cell r="DT7">
            <v>28369</v>
          </cell>
          <cell r="DU7">
            <v>31656</v>
          </cell>
          <cell r="DV7">
            <v>27273</v>
          </cell>
          <cell r="DW7">
            <v>27273</v>
          </cell>
          <cell r="DX7">
            <v>27273</v>
          </cell>
          <cell r="DY7">
            <v>27273</v>
          </cell>
          <cell r="DZ7">
            <v>27273</v>
          </cell>
          <cell r="EA7">
            <v>34578</v>
          </cell>
          <cell r="EB7">
            <v>34578</v>
          </cell>
          <cell r="EC7">
            <v>34578</v>
          </cell>
          <cell r="ED7">
            <v>27273</v>
          </cell>
          <cell r="EE7">
            <v>27273</v>
          </cell>
          <cell r="EF7">
            <v>27273</v>
          </cell>
          <cell r="EG7">
            <v>27273</v>
          </cell>
          <cell r="EH7">
            <v>27273</v>
          </cell>
          <cell r="EI7">
            <v>27273</v>
          </cell>
          <cell r="EJ7">
            <v>27273</v>
          </cell>
          <cell r="EK7">
            <v>27273</v>
          </cell>
          <cell r="EL7">
            <v>27273</v>
          </cell>
          <cell r="EM7">
            <v>34578</v>
          </cell>
          <cell r="EN7">
            <v>34578</v>
          </cell>
          <cell r="EO7">
            <v>27273</v>
          </cell>
          <cell r="EP7">
            <v>34578</v>
          </cell>
          <cell r="EQ7">
            <v>34578</v>
          </cell>
          <cell r="ER7">
            <v>27273</v>
          </cell>
          <cell r="ES7">
            <v>34578</v>
          </cell>
          <cell r="ET7">
            <v>34578</v>
          </cell>
          <cell r="EU7">
            <v>27273</v>
          </cell>
          <cell r="EV7">
            <v>34578</v>
          </cell>
          <cell r="EW7">
            <v>34578</v>
          </cell>
          <cell r="EX7">
            <v>27273</v>
          </cell>
          <cell r="EY7">
            <v>27273</v>
          </cell>
          <cell r="EZ7">
            <v>27273</v>
          </cell>
          <cell r="FA7">
            <v>27273</v>
          </cell>
          <cell r="FB7">
            <v>27273</v>
          </cell>
          <cell r="FC7">
            <v>27273</v>
          </cell>
          <cell r="FD7">
            <v>27273</v>
          </cell>
          <cell r="FE7">
            <v>27273</v>
          </cell>
          <cell r="FF7">
            <v>27273</v>
          </cell>
          <cell r="FG7">
            <v>27273</v>
          </cell>
          <cell r="FH7">
            <v>21794</v>
          </cell>
          <cell r="FI7">
            <v>21794</v>
          </cell>
          <cell r="FJ7">
            <v>27364</v>
          </cell>
          <cell r="FK7">
            <v>27364</v>
          </cell>
          <cell r="FL7">
            <v>27364</v>
          </cell>
          <cell r="FM7">
            <v>31382</v>
          </cell>
          <cell r="FN7">
            <v>31382</v>
          </cell>
          <cell r="FO7">
            <v>31382</v>
          </cell>
          <cell r="FP7">
            <v>31382</v>
          </cell>
          <cell r="FQ7">
            <v>27364</v>
          </cell>
          <cell r="FR7">
            <v>31382</v>
          </cell>
          <cell r="FS7">
            <v>27364</v>
          </cell>
          <cell r="FT7">
            <v>28460</v>
          </cell>
          <cell r="FU7">
            <v>28460</v>
          </cell>
          <cell r="FV7">
            <v>28460</v>
          </cell>
          <cell r="FW7">
            <v>28460</v>
          </cell>
          <cell r="FX7">
            <v>31747</v>
          </cell>
          <cell r="FY7">
            <v>27364</v>
          </cell>
          <cell r="FZ7">
            <v>27364</v>
          </cell>
          <cell r="GA7">
            <v>27364</v>
          </cell>
          <cell r="GB7">
            <v>27364</v>
          </cell>
          <cell r="GC7">
            <v>27364</v>
          </cell>
          <cell r="GD7">
            <v>34669</v>
          </cell>
          <cell r="GE7">
            <v>34669</v>
          </cell>
          <cell r="GF7">
            <v>34669</v>
          </cell>
          <cell r="GG7">
            <v>27364</v>
          </cell>
          <cell r="GH7">
            <v>27364</v>
          </cell>
          <cell r="GI7">
            <v>27364</v>
          </cell>
          <cell r="GJ7">
            <v>27364</v>
          </cell>
          <cell r="GK7">
            <v>27364</v>
          </cell>
          <cell r="GL7">
            <v>27364</v>
          </cell>
          <cell r="GM7">
            <v>27364</v>
          </cell>
          <cell r="GN7">
            <v>27364</v>
          </cell>
          <cell r="GO7">
            <v>27364</v>
          </cell>
          <cell r="GP7">
            <v>34669</v>
          </cell>
          <cell r="GQ7">
            <v>34669</v>
          </cell>
          <cell r="GR7">
            <v>27364</v>
          </cell>
          <cell r="GS7">
            <v>34669</v>
          </cell>
          <cell r="GT7">
            <v>34669</v>
          </cell>
          <cell r="GU7">
            <v>27364</v>
          </cell>
          <cell r="GV7">
            <v>34669</v>
          </cell>
          <cell r="GW7">
            <v>34669</v>
          </cell>
          <cell r="GX7">
            <v>27364</v>
          </cell>
          <cell r="GY7">
            <v>34669</v>
          </cell>
          <cell r="GZ7">
            <v>34669</v>
          </cell>
          <cell r="HA7">
            <v>27364</v>
          </cell>
          <cell r="HB7">
            <v>27364</v>
          </cell>
          <cell r="HC7">
            <v>27364</v>
          </cell>
          <cell r="HD7">
            <v>27364</v>
          </cell>
          <cell r="HE7">
            <v>27364</v>
          </cell>
          <cell r="HF7">
            <v>27364</v>
          </cell>
          <cell r="HG7">
            <v>27364</v>
          </cell>
          <cell r="HH7">
            <v>27364</v>
          </cell>
          <cell r="HI7">
            <v>27364</v>
          </cell>
          <cell r="HJ7">
            <v>27364</v>
          </cell>
          <cell r="HK7">
            <v>21885</v>
          </cell>
          <cell r="HL7">
            <v>27273</v>
          </cell>
          <cell r="HM7">
            <v>27273</v>
          </cell>
          <cell r="HN7">
            <v>27273</v>
          </cell>
          <cell r="HO7">
            <v>31291</v>
          </cell>
          <cell r="HP7">
            <v>31291</v>
          </cell>
          <cell r="HQ7">
            <v>31291</v>
          </cell>
          <cell r="HR7">
            <v>31291</v>
          </cell>
          <cell r="HS7">
            <v>27273</v>
          </cell>
          <cell r="HT7">
            <v>31291</v>
          </cell>
          <cell r="HU7">
            <v>27273</v>
          </cell>
          <cell r="HV7">
            <v>28369</v>
          </cell>
          <cell r="HW7">
            <v>28369</v>
          </cell>
          <cell r="HX7">
            <v>28369</v>
          </cell>
          <cell r="HY7">
            <v>28369</v>
          </cell>
          <cell r="HZ7">
            <v>31656</v>
          </cell>
          <cell r="IA7">
            <v>27273</v>
          </cell>
          <cell r="IB7">
            <v>27273</v>
          </cell>
          <cell r="IC7">
            <v>27273</v>
          </cell>
          <cell r="ID7">
            <v>27273</v>
          </cell>
          <cell r="IE7">
            <v>27273</v>
          </cell>
          <cell r="IF7">
            <v>34578</v>
          </cell>
          <cell r="IG7">
            <v>34578</v>
          </cell>
          <cell r="IH7">
            <v>34578</v>
          </cell>
          <cell r="II7">
            <v>27273</v>
          </cell>
          <cell r="IJ7">
            <v>27273</v>
          </cell>
          <cell r="IK7">
            <v>27273</v>
          </cell>
          <cell r="IL7">
            <v>27273</v>
          </cell>
          <cell r="IM7">
            <v>27273</v>
          </cell>
          <cell r="IN7">
            <v>27273</v>
          </cell>
          <cell r="IO7">
            <v>27273</v>
          </cell>
          <cell r="IP7">
            <v>27273</v>
          </cell>
          <cell r="IQ7">
            <v>27273</v>
          </cell>
        </row>
        <row r="8">
          <cell r="B8">
            <v>43070</v>
          </cell>
          <cell r="C8">
            <v>43070</v>
          </cell>
          <cell r="D8">
            <v>43070</v>
          </cell>
          <cell r="E8">
            <v>43070</v>
          </cell>
          <cell r="F8">
            <v>43070</v>
          </cell>
          <cell r="G8">
            <v>43070</v>
          </cell>
          <cell r="H8">
            <v>43070</v>
          </cell>
          <cell r="I8">
            <v>43070</v>
          </cell>
          <cell r="J8">
            <v>43070</v>
          </cell>
          <cell r="K8">
            <v>43070</v>
          </cell>
          <cell r="L8">
            <v>43070</v>
          </cell>
          <cell r="M8">
            <v>43070</v>
          </cell>
          <cell r="N8">
            <v>43070</v>
          </cell>
          <cell r="O8">
            <v>43070</v>
          </cell>
          <cell r="P8">
            <v>43070</v>
          </cell>
          <cell r="Q8">
            <v>43070</v>
          </cell>
          <cell r="R8">
            <v>43070</v>
          </cell>
          <cell r="S8">
            <v>43070</v>
          </cell>
          <cell r="T8">
            <v>43070</v>
          </cell>
          <cell r="U8">
            <v>43070</v>
          </cell>
          <cell r="V8">
            <v>43070</v>
          </cell>
          <cell r="W8">
            <v>43070</v>
          </cell>
          <cell r="X8">
            <v>43070</v>
          </cell>
          <cell r="Y8">
            <v>43070</v>
          </cell>
          <cell r="Z8">
            <v>43070</v>
          </cell>
          <cell r="AA8">
            <v>43070</v>
          </cell>
          <cell r="AB8">
            <v>43070</v>
          </cell>
          <cell r="AC8">
            <v>43070</v>
          </cell>
          <cell r="AD8">
            <v>43070</v>
          </cell>
          <cell r="AE8">
            <v>43070</v>
          </cell>
          <cell r="AF8">
            <v>43070</v>
          </cell>
          <cell r="AG8">
            <v>43070</v>
          </cell>
          <cell r="AH8">
            <v>43070</v>
          </cell>
          <cell r="AI8">
            <v>43070</v>
          </cell>
          <cell r="AJ8">
            <v>43070</v>
          </cell>
          <cell r="AK8">
            <v>43070</v>
          </cell>
          <cell r="AL8">
            <v>43070</v>
          </cell>
          <cell r="AM8">
            <v>43070</v>
          </cell>
          <cell r="AN8">
            <v>43070</v>
          </cell>
          <cell r="AO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E8">
            <v>43070</v>
          </cell>
          <cell r="BF8">
            <v>43070</v>
          </cell>
          <cell r="BG8">
            <v>43070</v>
          </cell>
          <cell r="BH8">
            <v>43070</v>
          </cell>
          <cell r="BI8">
            <v>43070</v>
          </cell>
          <cell r="BJ8">
            <v>43070</v>
          </cell>
          <cell r="BK8">
            <v>43070</v>
          </cell>
          <cell r="BL8">
            <v>43070</v>
          </cell>
          <cell r="BM8">
            <v>43070</v>
          </cell>
          <cell r="BN8">
            <v>43070</v>
          </cell>
          <cell r="BO8">
            <v>43070</v>
          </cell>
          <cell r="BP8">
            <v>43070</v>
          </cell>
          <cell r="BQ8">
            <v>43070</v>
          </cell>
          <cell r="BR8">
            <v>43070</v>
          </cell>
          <cell r="BS8">
            <v>43070</v>
          </cell>
          <cell r="BT8">
            <v>43070</v>
          </cell>
          <cell r="BU8">
            <v>43070</v>
          </cell>
          <cell r="BV8">
            <v>43070</v>
          </cell>
          <cell r="BW8">
            <v>43070</v>
          </cell>
          <cell r="BX8">
            <v>43070</v>
          </cell>
          <cell r="BY8">
            <v>43070</v>
          </cell>
          <cell r="BZ8">
            <v>43070</v>
          </cell>
          <cell r="CA8">
            <v>43070</v>
          </cell>
          <cell r="CB8">
            <v>43070</v>
          </cell>
          <cell r="CC8">
            <v>43070</v>
          </cell>
          <cell r="CD8">
            <v>43070</v>
          </cell>
          <cell r="CE8">
            <v>43070</v>
          </cell>
          <cell r="CF8">
            <v>43070</v>
          </cell>
          <cell r="CG8">
            <v>43070</v>
          </cell>
          <cell r="CH8">
            <v>43070</v>
          </cell>
          <cell r="CI8">
            <v>43070</v>
          </cell>
          <cell r="CJ8">
            <v>43070</v>
          </cell>
          <cell r="CK8">
            <v>43070</v>
          </cell>
          <cell r="CL8">
            <v>43070</v>
          </cell>
          <cell r="CM8">
            <v>43070</v>
          </cell>
          <cell r="CN8">
            <v>43070</v>
          </cell>
          <cell r="CO8">
            <v>43070</v>
          </cell>
          <cell r="CP8">
            <v>43070</v>
          </cell>
          <cell r="CQ8">
            <v>43070</v>
          </cell>
          <cell r="CR8">
            <v>43070</v>
          </cell>
          <cell r="CS8">
            <v>43070</v>
          </cell>
          <cell r="CT8">
            <v>43070</v>
          </cell>
          <cell r="CU8">
            <v>43070</v>
          </cell>
          <cell r="CV8">
            <v>43070</v>
          </cell>
          <cell r="CW8">
            <v>43070</v>
          </cell>
          <cell r="CX8">
            <v>43070</v>
          </cell>
          <cell r="CY8">
            <v>43070</v>
          </cell>
          <cell r="CZ8">
            <v>43070</v>
          </cell>
          <cell r="DA8">
            <v>43070</v>
          </cell>
          <cell r="DB8">
            <v>43070</v>
          </cell>
          <cell r="DC8">
            <v>43070</v>
          </cell>
          <cell r="DD8">
            <v>43070</v>
          </cell>
          <cell r="DE8">
            <v>43070</v>
          </cell>
          <cell r="DF8">
            <v>43070</v>
          </cell>
          <cell r="DG8">
            <v>43070</v>
          </cell>
          <cell r="DH8">
            <v>43070</v>
          </cell>
          <cell r="DI8">
            <v>43070</v>
          </cell>
          <cell r="DJ8">
            <v>43070</v>
          </cell>
          <cell r="DK8">
            <v>43070</v>
          </cell>
          <cell r="DL8">
            <v>43070</v>
          </cell>
          <cell r="DM8">
            <v>43070</v>
          </cell>
          <cell r="DN8">
            <v>43070</v>
          </cell>
          <cell r="DO8">
            <v>43070</v>
          </cell>
          <cell r="DP8">
            <v>43070</v>
          </cell>
          <cell r="DQ8">
            <v>43070</v>
          </cell>
          <cell r="DR8">
            <v>43070</v>
          </cell>
          <cell r="DS8">
            <v>43070</v>
          </cell>
          <cell r="DT8">
            <v>43070</v>
          </cell>
          <cell r="DU8">
            <v>43070</v>
          </cell>
          <cell r="DV8">
            <v>43070</v>
          </cell>
          <cell r="DW8">
            <v>43070</v>
          </cell>
          <cell r="DX8">
            <v>43070</v>
          </cell>
          <cell r="DY8">
            <v>43070</v>
          </cell>
          <cell r="DZ8">
            <v>43070</v>
          </cell>
          <cell r="EA8">
            <v>43070</v>
          </cell>
          <cell r="EB8">
            <v>43070</v>
          </cell>
          <cell r="EC8">
            <v>43070</v>
          </cell>
          <cell r="ED8">
            <v>43070</v>
          </cell>
          <cell r="EE8">
            <v>43070</v>
          </cell>
          <cell r="EF8">
            <v>43070</v>
          </cell>
          <cell r="EG8">
            <v>43070</v>
          </cell>
          <cell r="EH8">
            <v>43070</v>
          </cell>
          <cell r="EI8">
            <v>43070</v>
          </cell>
          <cell r="EJ8">
            <v>43070</v>
          </cell>
          <cell r="EK8">
            <v>43070</v>
          </cell>
          <cell r="EL8">
            <v>43070</v>
          </cell>
          <cell r="EM8">
            <v>43070</v>
          </cell>
          <cell r="EN8">
            <v>43070</v>
          </cell>
          <cell r="EO8">
            <v>43070</v>
          </cell>
          <cell r="EP8">
            <v>43070</v>
          </cell>
          <cell r="EQ8">
            <v>43070</v>
          </cell>
          <cell r="ER8">
            <v>43070</v>
          </cell>
          <cell r="ES8">
            <v>43070</v>
          </cell>
          <cell r="ET8">
            <v>43070</v>
          </cell>
          <cell r="EU8">
            <v>43070</v>
          </cell>
          <cell r="EV8">
            <v>43070</v>
          </cell>
          <cell r="EW8">
            <v>43070</v>
          </cell>
          <cell r="EX8">
            <v>43070</v>
          </cell>
          <cell r="EY8">
            <v>43070</v>
          </cell>
          <cell r="EZ8">
            <v>43070</v>
          </cell>
          <cell r="FA8">
            <v>43070</v>
          </cell>
          <cell r="FB8">
            <v>43070</v>
          </cell>
          <cell r="FC8">
            <v>43070</v>
          </cell>
          <cell r="FD8">
            <v>43070</v>
          </cell>
          <cell r="FE8">
            <v>43070</v>
          </cell>
          <cell r="FF8">
            <v>43070</v>
          </cell>
          <cell r="FG8">
            <v>43070</v>
          </cell>
          <cell r="FH8">
            <v>43070</v>
          </cell>
          <cell r="FI8">
            <v>43070</v>
          </cell>
          <cell r="FJ8">
            <v>43070</v>
          </cell>
          <cell r="FK8">
            <v>43070</v>
          </cell>
          <cell r="FL8">
            <v>43070</v>
          </cell>
          <cell r="FM8">
            <v>43070</v>
          </cell>
          <cell r="FN8">
            <v>43070</v>
          </cell>
          <cell r="FO8">
            <v>43070</v>
          </cell>
          <cell r="FP8">
            <v>43070</v>
          </cell>
          <cell r="FQ8">
            <v>43070</v>
          </cell>
          <cell r="FR8">
            <v>43070</v>
          </cell>
          <cell r="FS8">
            <v>43070</v>
          </cell>
          <cell r="FT8">
            <v>43070</v>
          </cell>
          <cell r="FU8">
            <v>43070</v>
          </cell>
          <cell r="FV8">
            <v>43070</v>
          </cell>
          <cell r="FW8">
            <v>43070</v>
          </cell>
          <cell r="FX8">
            <v>43070</v>
          </cell>
          <cell r="FY8">
            <v>43070</v>
          </cell>
          <cell r="FZ8">
            <v>43070</v>
          </cell>
          <cell r="GA8">
            <v>43070</v>
          </cell>
          <cell r="GB8">
            <v>43070</v>
          </cell>
          <cell r="GC8">
            <v>43070</v>
          </cell>
          <cell r="GD8">
            <v>43070</v>
          </cell>
          <cell r="GE8">
            <v>43070</v>
          </cell>
          <cell r="GF8">
            <v>43070</v>
          </cell>
          <cell r="GG8">
            <v>43070</v>
          </cell>
          <cell r="GH8">
            <v>43070</v>
          </cell>
          <cell r="GI8">
            <v>43070</v>
          </cell>
          <cell r="GJ8">
            <v>43070</v>
          </cell>
          <cell r="GK8">
            <v>43070</v>
          </cell>
          <cell r="GL8">
            <v>43070</v>
          </cell>
          <cell r="GM8">
            <v>43070</v>
          </cell>
          <cell r="GN8">
            <v>43070</v>
          </cell>
          <cell r="GO8">
            <v>43070</v>
          </cell>
          <cell r="GP8">
            <v>43070</v>
          </cell>
          <cell r="GQ8">
            <v>43070</v>
          </cell>
          <cell r="GR8">
            <v>43070</v>
          </cell>
          <cell r="GS8">
            <v>43070</v>
          </cell>
          <cell r="GT8">
            <v>43070</v>
          </cell>
          <cell r="GU8">
            <v>43070</v>
          </cell>
          <cell r="GV8">
            <v>43070</v>
          </cell>
          <cell r="GW8">
            <v>43070</v>
          </cell>
          <cell r="GX8">
            <v>43070</v>
          </cell>
          <cell r="GY8">
            <v>43070</v>
          </cell>
          <cell r="GZ8">
            <v>43070</v>
          </cell>
          <cell r="HA8">
            <v>43070</v>
          </cell>
          <cell r="HB8">
            <v>43070</v>
          </cell>
          <cell r="HC8">
            <v>43070</v>
          </cell>
          <cell r="HD8">
            <v>43070</v>
          </cell>
          <cell r="HE8">
            <v>43070</v>
          </cell>
          <cell r="HF8">
            <v>43070</v>
          </cell>
          <cell r="HG8">
            <v>43070</v>
          </cell>
          <cell r="HH8">
            <v>43070</v>
          </cell>
          <cell r="HI8">
            <v>43070</v>
          </cell>
          <cell r="HJ8">
            <v>43070</v>
          </cell>
          <cell r="HK8">
            <v>43070</v>
          </cell>
          <cell r="HL8">
            <v>43070</v>
          </cell>
          <cell r="HM8">
            <v>43070</v>
          </cell>
          <cell r="HN8">
            <v>43070</v>
          </cell>
          <cell r="HO8">
            <v>43070</v>
          </cell>
          <cell r="HP8">
            <v>43070</v>
          </cell>
          <cell r="HQ8">
            <v>43070</v>
          </cell>
          <cell r="HR8">
            <v>43070</v>
          </cell>
          <cell r="HS8">
            <v>43070</v>
          </cell>
          <cell r="HT8">
            <v>43070</v>
          </cell>
          <cell r="HU8">
            <v>43070</v>
          </cell>
          <cell r="HV8">
            <v>43070</v>
          </cell>
          <cell r="HW8">
            <v>43070</v>
          </cell>
          <cell r="HX8">
            <v>43070</v>
          </cell>
          <cell r="HY8">
            <v>43070</v>
          </cell>
          <cell r="HZ8">
            <v>43070</v>
          </cell>
          <cell r="IA8">
            <v>43070</v>
          </cell>
          <cell r="IB8">
            <v>43070</v>
          </cell>
          <cell r="IC8">
            <v>43070</v>
          </cell>
          <cell r="ID8">
            <v>43070</v>
          </cell>
          <cell r="IE8">
            <v>43070</v>
          </cell>
          <cell r="IF8">
            <v>43070</v>
          </cell>
          <cell r="IG8">
            <v>43070</v>
          </cell>
          <cell r="IH8">
            <v>43070</v>
          </cell>
          <cell r="II8">
            <v>43070</v>
          </cell>
          <cell r="IJ8">
            <v>43070</v>
          </cell>
          <cell r="IK8">
            <v>43070</v>
          </cell>
          <cell r="IL8">
            <v>43070</v>
          </cell>
          <cell r="IM8">
            <v>43070</v>
          </cell>
          <cell r="IN8">
            <v>43070</v>
          </cell>
          <cell r="IO8">
            <v>43070</v>
          </cell>
          <cell r="IP8">
            <v>43070</v>
          </cell>
          <cell r="IQ8">
            <v>43070</v>
          </cell>
        </row>
        <row r="9">
          <cell r="B9">
            <v>174</v>
          </cell>
          <cell r="C9">
            <v>174</v>
          </cell>
          <cell r="D9">
            <v>174</v>
          </cell>
          <cell r="E9">
            <v>130</v>
          </cell>
          <cell r="F9">
            <v>130</v>
          </cell>
          <cell r="G9">
            <v>130</v>
          </cell>
          <cell r="H9">
            <v>130</v>
          </cell>
          <cell r="I9">
            <v>174</v>
          </cell>
          <cell r="J9">
            <v>130</v>
          </cell>
          <cell r="K9">
            <v>174</v>
          </cell>
          <cell r="L9">
            <v>162</v>
          </cell>
          <cell r="M9">
            <v>162</v>
          </cell>
          <cell r="N9">
            <v>162</v>
          </cell>
          <cell r="O9">
            <v>162</v>
          </cell>
          <cell r="P9">
            <v>126</v>
          </cell>
          <cell r="Q9">
            <v>174</v>
          </cell>
          <cell r="R9">
            <v>174</v>
          </cell>
          <cell r="S9">
            <v>174</v>
          </cell>
          <cell r="T9">
            <v>174</v>
          </cell>
          <cell r="U9">
            <v>174</v>
          </cell>
          <cell r="V9">
            <v>94</v>
          </cell>
          <cell r="W9">
            <v>94</v>
          </cell>
          <cell r="X9">
            <v>94</v>
          </cell>
          <cell r="Y9">
            <v>174</v>
          </cell>
          <cell r="Z9">
            <v>174</v>
          </cell>
          <cell r="AA9">
            <v>174</v>
          </cell>
          <cell r="AB9">
            <v>174</v>
          </cell>
          <cell r="AC9">
            <v>174</v>
          </cell>
          <cell r="AD9">
            <v>174</v>
          </cell>
          <cell r="AE9">
            <v>174</v>
          </cell>
          <cell r="AF9">
            <v>174</v>
          </cell>
          <cell r="AG9">
            <v>174</v>
          </cell>
          <cell r="AH9">
            <v>94</v>
          </cell>
          <cell r="AI9">
            <v>94</v>
          </cell>
          <cell r="AJ9">
            <v>174</v>
          </cell>
          <cell r="AK9">
            <v>94</v>
          </cell>
          <cell r="AL9">
            <v>94</v>
          </cell>
          <cell r="AM9">
            <v>174</v>
          </cell>
          <cell r="AN9">
            <v>94</v>
          </cell>
          <cell r="AO9">
            <v>94</v>
          </cell>
          <cell r="AP9">
            <v>174</v>
          </cell>
          <cell r="AQ9">
            <v>94</v>
          </cell>
          <cell r="AR9">
            <v>94</v>
          </cell>
          <cell r="AS9">
            <v>174</v>
          </cell>
          <cell r="AT9">
            <v>174</v>
          </cell>
          <cell r="AU9">
            <v>174</v>
          </cell>
          <cell r="AV9">
            <v>174</v>
          </cell>
          <cell r="AW9">
            <v>174</v>
          </cell>
          <cell r="AX9">
            <v>174</v>
          </cell>
          <cell r="AY9">
            <v>174</v>
          </cell>
          <cell r="AZ9">
            <v>174</v>
          </cell>
          <cell r="BA9">
            <v>174</v>
          </cell>
          <cell r="BB9">
            <v>174</v>
          </cell>
          <cell r="BC9">
            <v>234</v>
          </cell>
          <cell r="BD9">
            <v>234</v>
          </cell>
          <cell r="BE9">
            <v>173</v>
          </cell>
          <cell r="BF9">
            <v>173</v>
          </cell>
          <cell r="BG9">
            <v>173</v>
          </cell>
          <cell r="BH9">
            <v>129</v>
          </cell>
          <cell r="BI9">
            <v>129</v>
          </cell>
          <cell r="BJ9">
            <v>129</v>
          </cell>
          <cell r="BK9">
            <v>129</v>
          </cell>
          <cell r="BL9">
            <v>173</v>
          </cell>
          <cell r="BM9">
            <v>129</v>
          </cell>
          <cell r="BN9">
            <v>173</v>
          </cell>
          <cell r="BO9">
            <v>161</v>
          </cell>
          <cell r="BP9">
            <v>161</v>
          </cell>
          <cell r="BQ9">
            <v>161</v>
          </cell>
          <cell r="BR9">
            <v>161</v>
          </cell>
          <cell r="BS9">
            <v>125</v>
          </cell>
          <cell r="BT9">
            <v>173</v>
          </cell>
          <cell r="BU9">
            <v>173</v>
          </cell>
          <cell r="BV9">
            <v>173</v>
          </cell>
          <cell r="BW9">
            <v>173</v>
          </cell>
          <cell r="BX9">
            <v>173</v>
          </cell>
          <cell r="BY9">
            <v>93</v>
          </cell>
          <cell r="BZ9">
            <v>93</v>
          </cell>
          <cell r="CA9">
            <v>93</v>
          </cell>
          <cell r="CB9">
            <v>173</v>
          </cell>
          <cell r="CC9">
            <v>173</v>
          </cell>
          <cell r="CD9">
            <v>173</v>
          </cell>
          <cell r="CE9">
            <v>173</v>
          </cell>
          <cell r="CF9">
            <v>173</v>
          </cell>
          <cell r="CG9">
            <v>173</v>
          </cell>
          <cell r="CH9">
            <v>173</v>
          </cell>
          <cell r="CI9">
            <v>173</v>
          </cell>
          <cell r="CJ9">
            <v>173</v>
          </cell>
          <cell r="CK9">
            <v>93</v>
          </cell>
          <cell r="CL9">
            <v>93</v>
          </cell>
          <cell r="CM9">
            <v>173</v>
          </cell>
          <cell r="CN9">
            <v>93</v>
          </cell>
          <cell r="CO9">
            <v>93</v>
          </cell>
          <cell r="CP9">
            <v>173</v>
          </cell>
          <cell r="CQ9">
            <v>93</v>
          </cell>
          <cell r="CR9">
            <v>93</v>
          </cell>
          <cell r="CS9">
            <v>173</v>
          </cell>
          <cell r="CT9">
            <v>93</v>
          </cell>
          <cell r="CU9">
            <v>93</v>
          </cell>
          <cell r="CV9">
            <v>173</v>
          </cell>
          <cell r="CW9">
            <v>173</v>
          </cell>
          <cell r="CX9">
            <v>173</v>
          </cell>
          <cell r="CY9">
            <v>173</v>
          </cell>
          <cell r="CZ9">
            <v>173</v>
          </cell>
          <cell r="DA9">
            <v>173</v>
          </cell>
          <cell r="DB9">
            <v>173</v>
          </cell>
          <cell r="DC9">
            <v>173</v>
          </cell>
          <cell r="DD9">
            <v>173</v>
          </cell>
          <cell r="DE9">
            <v>173</v>
          </cell>
          <cell r="DF9">
            <v>233</v>
          </cell>
          <cell r="DG9">
            <v>174</v>
          </cell>
          <cell r="DH9">
            <v>174</v>
          </cell>
          <cell r="DI9">
            <v>174</v>
          </cell>
          <cell r="DJ9">
            <v>130</v>
          </cell>
          <cell r="DK9">
            <v>130</v>
          </cell>
          <cell r="DL9">
            <v>130</v>
          </cell>
          <cell r="DM9">
            <v>130</v>
          </cell>
          <cell r="DN9">
            <v>174</v>
          </cell>
          <cell r="DO9">
            <v>130</v>
          </cell>
          <cell r="DP9">
            <v>174</v>
          </cell>
          <cell r="DQ9">
            <v>162</v>
          </cell>
          <cell r="DR9">
            <v>162</v>
          </cell>
          <cell r="DS9">
            <v>162</v>
          </cell>
          <cell r="DT9">
            <v>162</v>
          </cell>
          <cell r="DU9">
            <v>126</v>
          </cell>
          <cell r="DV9">
            <v>174</v>
          </cell>
          <cell r="DW9">
            <v>174</v>
          </cell>
          <cell r="DX9">
            <v>174</v>
          </cell>
          <cell r="DY9">
            <v>174</v>
          </cell>
          <cell r="DZ9">
            <v>174</v>
          </cell>
          <cell r="EA9">
            <v>94</v>
          </cell>
          <cell r="EB9">
            <v>94</v>
          </cell>
          <cell r="EC9">
            <v>94</v>
          </cell>
          <cell r="ED9">
            <v>174</v>
          </cell>
          <cell r="EE9">
            <v>174</v>
          </cell>
          <cell r="EF9">
            <v>174</v>
          </cell>
          <cell r="EG9">
            <v>174</v>
          </cell>
          <cell r="EH9">
            <v>174</v>
          </cell>
          <cell r="EI9">
            <v>174</v>
          </cell>
          <cell r="EJ9">
            <v>174</v>
          </cell>
          <cell r="EK9">
            <v>174</v>
          </cell>
          <cell r="EL9">
            <v>174</v>
          </cell>
          <cell r="EM9">
            <v>94</v>
          </cell>
          <cell r="EN9">
            <v>94</v>
          </cell>
          <cell r="EO9">
            <v>174</v>
          </cell>
          <cell r="EP9">
            <v>94</v>
          </cell>
          <cell r="EQ9">
            <v>94</v>
          </cell>
          <cell r="ER9">
            <v>174</v>
          </cell>
          <cell r="ES9">
            <v>94</v>
          </cell>
          <cell r="ET9">
            <v>94</v>
          </cell>
          <cell r="EU9">
            <v>174</v>
          </cell>
          <cell r="EV9">
            <v>94</v>
          </cell>
          <cell r="EW9">
            <v>94</v>
          </cell>
          <cell r="EX9">
            <v>174</v>
          </cell>
          <cell r="EY9">
            <v>174</v>
          </cell>
          <cell r="EZ9">
            <v>174</v>
          </cell>
          <cell r="FA9">
            <v>174</v>
          </cell>
          <cell r="FB9">
            <v>174</v>
          </cell>
          <cell r="FC9">
            <v>174</v>
          </cell>
          <cell r="FD9">
            <v>174</v>
          </cell>
          <cell r="FE9">
            <v>174</v>
          </cell>
          <cell r="FF9">
            <v>174</v>
          </cell>
          <cell r="FG9">
            <v>174</v>
          </cell>
          <cell r="FH9">
            <v>234</v>
          </cell>
          <cell r="FI9">
            <v>234</v>
          </cell>
          <cell r="FJ9">
            <v>173</v>
          </cell>
          <cell r="FK9">
            <v>173</v>
          </cell>
          <cell r="FL9">
            <v>173</v>
          </cell>
          <cell r="FM9">
            <v>129</v>
          </cell>
          <cell r="FN9">
            <v>129</v>
          </cell>
          <cell r="FO9">
            <v>129</v>
          </cell>
          <cell r="FP9">
            <v>129</v>
          </cell>
          <cell r="FQ9">
            <v>173</v>
          </cell>
          <cell r="FR9">
            <v>129</v>
          </cell>
          <cell r="FS9">
            <v>173</v>
          </cell>
          <cell r="FT9">
            <v>161</v>
          </cell>
          <cell r="FU9">
            <v>161</v>
          </cell>
          <cell r="FV9">
            <v>161</v>
          </cell>
          <cell r="FW9">
            <v>161</v>
          </cell>
          <cell r="FX9">
            <v>125</v>
          </cell>
          <cell r="FY9">
            <v>173</v>
          </cell>
          <cell r="FZ9">
            <v>173</v>
          </cell>
          <cell r="GA9">
            <v>173</v>
          </cell>
          <cell r="GB9">
            <v>173</v>
          </cell>
          <cell r="GC9">
            <v>173</v>
          </cell>
          <cell r="GD9">
            <v>93</v>
          </cell>
          <cell r="GE9">
            <v>93</v>
          </cell>
          <cell r="GF9">
            <v>93</v>
          </cell>
          <cell r="GG9">
            <v>173</v>
          </cell>
          <cell r="GH9">
            <v>173</v>
          </cell>
          <cell r="GI9">
            <v>173</v>
          </cell>
          <cell r="GJ9">
            <v>173</v>
          </cell>
          <cell r="GK9">
            <v>173</v>
          </cell>
          <cell r="GL9">
            <v>173</v>
          </cell>
          <cell r="GM9">
            <v>173</v>
          </cell>
          <cell r="GN9">
            <v>173</v>
          </cell>
          <cell r="GO9">
            <v>173</v>
          </cell>
          <cell r="GP9">
            <v>93</v>
          </cell>
          <cell r="GQ9">
            <v>93</v>
          </cell>
          <cell r="GR9">
            <v>173</v>
          </cell>
          <cell r="GS9">
            <v>93</v>
          </cell>
          <cell r="GT9">
            <v>93</v>
          </cell>
          <cell r="GU9">
            <v>173</v>
          </cell>
          <cell r="GV9">
            <v>93</v>
          </cell>
          <cell r="GW9">
            <v>93</v>
          </cell>
          <cell r="GX9">
            <v>173</v>
          </cell>
          <cell r="GY9">
            <v>93</v>
          </cell>
          <cell r="GZ9">
            <v>93</v>
          </cell>
          <cell r="HA9">
            <v>173</v>
          </cell>
          <cell r="HB9">
            <v>173</v>
          </cell>
          <cell r="HC9">
            <v>173</v>
          </cell>
          <cell r="HD9">
            <v>173</v>
          </cell>
          <cell r="HE9">
            <v>173</v>
          </cell>
          <cell r="HF9">
            <v>173</v>
          </cell>
          <cell r="HG9">
            <v>173</v>
          </cell>
          <cell r="HH9">
            <v>173</v>
          </cell>
          <cell r="HI9">
            <v>173</v>
          </cell>
          <cell r="HJ9">
            <v>173</v>
          </cell>
          <cell r="HK9">
            <v>233</v>
          </cell>
          <cell r="HL9">
            <v>174</v>
          </cell>
          <cell r="HM9">
            <v>174</v>
          </cell>
          <cell r="HN9">
            <v>174</v>
          </cell>
          <cell r="HO9">
            <v>130</v>
          </cell>
          <cell r="HP9">
            <v>130</v>
          </cell>
          <cell r="HQ9">
            <v>130</v>
          </cell>
          <cell r="HR9">
            <v>130</v>
          </cell>
          <cell r="HS9">
            <v>174</v>
          </cell>
          <cell r="HT9">
            <v>130</v>
          </cell>
          <cell r="HU9">
            <v>174</v>
          </cell>
          <cell r="HV9">
            <v>162</v>
          </cell>
          <cell r="HW9">
            <v>162</v>
          </cell>
          <cell r="HX9">
            <v>162</v>
          </cell>
          <cell r="HY9">
            <v>162</v>
          </cell>
          <cell r="HZ9">
            <v>126</v>
          </cell>
          <cell r="IA9">
            <v>174</v>
          </cell>
          <cell r="IB9">
            <v>174</v>
          </cell>
          <cell r="IC9">
            <v>174</v>
          </cell>
          <cell r="ID9">
            <v>174</v>
          </cell>
          <cell r="IE9">
            <v>174</v>
          </cell>
          <cell r="IF9">
            <v>94</v>
          </cell>
          <cell r="IG9">
            <v>94</v>
          </cell>
          <cell r="IH9">
            <v>94</v>
          </cell>
          <cell r="II9">
            <v>174</v>
          </cell>
          <cell r="IJ9">
            <v>174</v>
          </cell>
          <cell r="IK9">
            <v>174</v>
          </cell>
          <cell r="IL9">
            <v>174</v>
          </cell>
          <cell r="IM9">
            <v>174</v>
          </cell>
          <cell r="IN9">
            <v>174</v>
          </cell>
          <cell r="IO9">
            <v>174</v>
          </cell>
          <cell r="IP9">
            <v>174</v>
          </cell>
          <cell r="IQ9">
            <v>174</v>
          </cell>
        </row>
        <row r="10">
          <cell r="B10" t="str">
            <v>A2716379A</v>
          </cell>
          <cell r="C10" t="str">
            <v>A2716380K</v>
          </cell>
          <cell r="D10" t="str">
            <v>A2716378X</v>
          </cell>
          <cell r="E10" t="str">
            <v>A3606069F</v>
          </cell>
          <cell r="F10" t="str">
            <v>A3606070R</v>
          </cell>
          <cell r="G10" t="str">
            <v>A83722605X</v>
          </cell>
          <cell r="H10" t="str">
            <v>A83722610T</v>
          </cell>
          <cell r="I10" t="str">
            <v>A2716383T</v>
          </cell>
          <cell r="J10" t="str">
            <v>A2716382R</v>
          </cell>
          <cell r="K10" t="str">
            <v>A2716381L</v>
          </cell>
          <cell r="L10" t="str">
            <v>A2716385W</v>
          </cell>
          <cell r="M10" t="str">
            <v>A2716389F</v>
          </cell>
          <cell r="N10" t="str">
            <v>A2716386X</v>
          </cell>
          <cell r="O10" t="str">
            <v>A2716387A</v>
          </cell>
          <cell r="P10" t="str">
            <v>A85231742R</v>
          </cell>
          <cell r="Q10" t="str">
            <v>A2716384V</v>
          </cell>
          <cell r="R10" t="str">
            <v>A2716393W</v>
          </cell>
          <cell r="S10" t="str">
            <v>A2716394X</v>
          </cell>
          <cell r="T10" t="str">
            <v>A2716395A</v>
          </cell>
          <cell r="U10" t="str">
            <v>A2716587V</v>
          </cell>
          <cell r="V10" t="str">
            <v>A85231743T</v>
          </cell>
          <cell r="W10" t="str">
            <v>A85231744V</v>
          </cell>
          <cell r="X10" t="str">
            <v>A85231745W</v>
          </cell>
          <cell r="Y10" t="str">
            <v>A2716396C</v>
          </cell>
          <cell r="Z10" t="str">
            <v>A2716397F</v>
          </cell>
          <cell r="AA10" t="str">
            <v>A2716398J</v>
          </cell>
          <cell r="AB10" t="str">
            <v>A2716399K</v>
          </cell>
          <cell r="AC10" t="str">
            <v>A3348484C</v>
          </cell>
          <cell r="AD10" t="str">
            <v>A2716401K</v>
          </cell>
          <cell r="AE10" t="str">
            <v>A3348485F</v>
          </cell>
          <cell r="AF10" t="str">
            <v>A2716404T</v>
          </cell>
          <cell r="AG10" t="str">
            <v>A2716400J</v>
          </cell>
          <cell r="AH10" t="str">
            <v>A85231746X</v>
          </cell>
          <cell r="AI10" t="str">
            <v>A85231747A</v>
          </cell>
          <cell r="AJ10" t="str">
            <v>A2716405V</v>
          </cell>
          <cell r="AK10" t="str">
            <v>A85231748C</v>
          </cell>
          <cell r="AL10" t="str">
            <v>A85231749F</v>
          </cell>
          <cell r="AM10" t="str">
            <v>A2716406W</v>
          </cell>
          <cell r="AN10" t="str">
            <v>A85231750R</v>
          </cell>
          <cell r="AO10" t="str">
            <v>A85231751T</v>
          </cell>
          <cell r="AP10" t="str">
            <v>A2716407X</v>
          </cell>
          <cell r="AQ10" t="str">
            <v>A85231752V</v>
          </cell>
          <cell r="AR10" t="str">
            <v>A85231753W</v>
          </cell>
          <cell r="AS10" t="str">
            <v>A2716408A</v>
          </cell>
          <cell r="AT10" t="str">
            <v>A2716409C</v>
          </cell>
          <cell r="AU10" t="str">
            <v>A2716410L</v>
          </cell>
          <cell r="AV10" t="str">
            <v>A2716411R</v>
          </cell>
          <cell r="AW10" t="str">
            <v>A2716412T</v>
          </cell>
          <cell r="AX10" t="str">
            <v>A2716413V</v>
          </cell>
          <cell r="AY10" t="str">
            <v>A2716414W</v>
          </cell>
          <cell r="AZ10" t="str">
            <v>A2529206X</v>
          </cell>
          <cell r="BA10" t="str">
            <v>A2303599W</v>
          </cell>
          <cell r="BB10" t="str">
            <v>A2323358F</v>
          </cell>
          <cell r="BC10" t="str">
            <v>A2303601W</v>
          </cell>
          <cell r="BD10" t="str">
            <v>A2304334J</v>
          </cell>
          <cell r="BE10" t="str">
            <v>A2716299A</v>
          </cell>
          <cell r="BF10" t="str">
            <v>A2716300X</v>
          </cell>
          <cell r="BG10" t="str">
            <v>A2716298X</v>
          </cell>
          <cell r="BH10" t="str">
            <v>A3605674K</v>
          </cell>
          <cell r="BI10" t="str">
            <v>A3605676R</v>
          </cell>
          <cell r="BJ10" t="str">
            <v>A83722607C</v>
          </cell>
          <cell r="BK10" t="str">
            <v>A83722612W</v>
          </cell>
          <cell r="BL10" t="str">
            <v>A2716303F</v>
          </cell>
          <cell r="BM10" t="str">
            <v>A2716302C</v>
          </cell>
          <cell r="BN10" t="str">
            <v>A2716301A</v>
          </cell>
          <cell r="BO10" t="str">
            <v>A2716305K</v>
          </cell>
          <cell r="BP10" t="str">
            <v>A2716309V</v>
          </cell>
          <cell r="BQ10" t="str">
            <v>A2716306L</v>
          </cell>
          <cell r="BR10" t="str">
            <v>A2716307R</v>
          </cell>
          <cell r="BS10" t="str">
            <v>A85231682X</v>
          </cell>
          <cell r="BT10" t="str">
            <v>A2716304J</v>
          </cell>
          <cell r="BU10" t="str">
            <v>A2716314L</v>
          </cell>
          <cell r="BV10" t="str">
            <v>A2716315R</v>
          </cell>
          <cell r="BW10" t="str">
            <v>A2716316T</v>
          </cell>
          <cell r="BX10" t="str">
            <v>A2716313K</v>
          </cell>
          <cell r="BY10" t="str">
            <v>A85231684C</v>
          </cell>
          <cell r="BZ10" t="str">
            <v>A85231686J</v>
          </cell>
          <cell r="CA10" t="str">
            <v>A85231688L</v>
          </cell>
          <cell r="CB10" t="str">
            <v>A2716317V</v>
          </cell>
          <cell r="CC10" t="str">
            <v>A2716318W</v>
          </cell>
          <cell r="CD10" t="str">
            <v>A2716319X</v>
          </cell>
          <cell r="CE10" t="str">
            <v>A2716320J</v>
          </cell>
          <cell r="CF10" t="str">
            <v>A3348486J</v>
          </cell>
          <cell r="CG10" t="str">
            <v>A2716322L</v>
          </cell>
          <cell r="CH10" t="str">
            <v>A3348487K</v>
          </cell>
          <cell r="CI10" t="str">
            <v>A2716325V</v>
          </cell>
          <cell r="CJ10" t="str">
            <v>A2716321K</v>
          </cell>
          <cell r="CK10" t="str">
            <v>A85231690X</v>
          </cell>
          <cell r="CL10" t="str">
            <v>A85231692C</v>
          </cell>
          <cell r="CM10" t="str">
            <v>A2716326W</v>
          </cell>
          <cell r="CN10" t="str">
            <v>A85231694J</v>
          </cell>
          <cell r="CO10" t="str">
            <v>A85231696L</v>
          </cell>
          <cell r="CP10" t="str">
            <v>A2716327X</v>
          </cell>
          <cell r="CQ10" t="str">
            <v>A85231698T</v>
          </cell>
          <cell r="CR10" t="str">
            <v>A85231700T</v>
          </cell>
          <cell r="CS10" t="str">
            <v>A2716328A</v>
          </cell>
          <cell r="CT10" t="str">
            <v>A85231702W</v>
          </cell>
          <cell r="CU10" t="str">
            <v>A85231704A</v>
          </cell>
          <cell r="CV10" t="str">
            <v>A2716329C</v>
          </cell>
          <cell r="CW10" t="str">
            <v>A2716330L</v>
          </cell>
          <cell r="CX10" t="str">
            <v>A2716331R</v>
          </cell>
          <cell r="CY10" t="str">
            <v>A2716332T</v>
          </cell>
          <cell r="CZ10" t="str">
            <v>A2716333V</v>
          </cell>
          <cell r="DA10" t="str">
            <v>A2716334W</v>
          </cell>
          <cell r="DB10" t="str">
            <v>A2716335X</v>
          </cell>
          <cell r="DC10" t="str">
            <v>A2529207A</v>
          </cell>
          <cell r="DD10" t="str">
            <v>A2303678V</v>
          </cell>
          <cell r="DE10" t="str">
            <v>A2323355X</v>
          </cell>
          <cell r="DF10" t="str">
            <v>A2298668K</v>
          </cell>
          <cell r="DG10" t="str">
            <v>A2716161K</v>
          </cell>
          <cell r="DH10" t="str">
            <v>A2716162L</v>
          </cell>
          <cell r="DI10" t="str">
            <v>A2716160J</v>
          </cell>
          <cell r="DJ10" t="str">
            <v>A3606066X</v>
          </cell>
          <cell r="DK10" t="str">
            <v>A3606067A</v>
          </cell>
          <cell r="DL10" t="str">
            <v>A83722621X</v>
          </cell>
          <cell r="DM10" t="str">
            <v>A83722609J</v>
          </cell>
          <cell r="DN10" t="str">
            <v>A2716165V</v>
          </cell>
          <cell r="DO10" t="str">
            <v>A2716164T</v>
          </cell>
          <cell r="DP10" t="str">
            <v>A2716163R</v>
          </cell>
          <cell r="DQ10" t="str">
            <v>A2716167X</v>
          </cell>
          <cell r="DR10" t="str">
            <v>A2716171R</v>
          </cell>
          <cell r="DS10" t="str">
            <v>A2716168A</v>
          </cell>
          <cell r="DT10" t="str">
            <v>A2716169C</v>
          </cell>
          <cell r="DU10" t="str">
            <v>A85231754X</v>
          </cell>
          <cell r="DV10" t="str">
            <v>A2716166W</v>
          </cell>
          <cell r="DW10" t="str">
            <v>A2716176A</v>
          </cell>
          <cell r="DX10" t="str">
            <v>A2716177C</v>
          </cell>
          <cell r="DY10" t="str">
            <v>A2716178F</v>
          </cell>
          <cell r="DZ10" t="str">
            <v>A2716175X</v>
          </cell>
          <cell r="EA10" t="str">
            <v>A85231755A</v>
          </cell>
          <cell r="EB10" t="str">
            <v>A85231756C</v>
          </cell>
          <cell r="EC10" t="str">
            <v>A85231757F</v>
          </cell>
          <cell r="ED10" t="str">
            <v>A2716179J</v>
          </cell>
          <cell r="EE10" t="str">
            <v>A2716180T</v>
          </cell>
          <cell r="EF10" t="str">
            <v>A2716181V</v>
          </cell>
          <cell r="EG10" t="str">
            <v>A2716182W</v>
          </cell>
          <cell r="EH10" t="str">
            <v>A3348488L</v>
          </cell>
          <cell r="EI10" t="str">
            <v>A2716184A</v>
          </cell>
          <cell r="EJ10" t="str">
            <v>A3348489R</v>
          </cell>
          <cell r="EK10" t="str">
            <v>A2716187J</v>
          </cell>
          <cell r="EL10" t="str">
            <v>A2716183X</v>
          </cell>
          <cell r="EM10" t="str">
            <v>A85231758J</v>
          </cell>
          <cell r="EN10" t="str">
            <v>A85231759K</v>
          </cell>
          <cell r="EO10" t="str">
            <v>A2716188K</v>
          </cell>
          <cell r="EP10" t="str">
            <v>A85231760V</v>
          </cell>
          <cell r="EQ10" t="str">
            <v>A85231761W</v>
          </cell>
          <cell r="ER10" t="str">
            <v>A2716189L</v>
          </cell>
          <cell r="ES10" t="str">
            <v>A85231762X</v>
          </cell>
          <cell r="ET10" t="str">
            <v>A85231763A</v>
          </cell>
          <cell r="EU10" t="str">
            <v>A2716190W</v>
          </cell>
          <cell r="EV10" t="str">
            <v>A85231764C</v>
          </cell>
          <cell r="EW10" t="str">
            <v>A85231765F</v>
          </cell>
          <cell r="EX10" t="str">
            <v>A2716191X</v>
          </cell>
          <cell r="EY10" t="str">
            <v>A2716585R</v>
          </cell>
          <cell r="EZ10" t="str">
            <v>A2716192A</v>
          </cell>
          <cell r="FA10" t="str">
            <v>A2716193C</v>
          </cell>
          <cell r="FB10" t="str">
            <v>A2716194F</v>
          </cell>
          <cell r="FC10" t="str">
            <v>A2716195J</v>
          </cell>
          <cell r="FD10" t="str">
            <v>A2716196K</v>
          </cell>
          <cell r="FE10" t="str">
            <v>A2529209F</v>
          </cell>
          <cell r="FF10" t="str">
            <v>A2303469X</v>
          </cell>
          <cell r="FG10" t="str">
            <v>A2323353V</v>
          </cell>
          <cell r="FH10" t="str">
            <v>A2303471K</v>
          </cell>
          <cell r="FI10" t="str">
            <v>A2304402X</v>
          </cell>
          <cell r="FJ10" t="str">
            <v>A2716041T</v>
          </cell>
          <cell r="FK10" t="str">
            <v>A2716042V</v>
          </cell>
          <cell r="FL10" t="str">
            <v>A2716040R</v>
          </cell>
          <cell r="FM10" t="str">
            <v>A3605670A</v>
          </cell>
          <cell r="FN10" t="str">
            <v>A3605672F</v>
          </cell>
          <cell r="FO10" t="str">
            <v>A83722606A</v>
          </cell>
          <cell r="FP10" t="str">
            <v>A83722611V</v>
          </cell>
          <cell r="FQ10" t="str">
            <v>A2716045A</v>
          </cell>
          <cell r="FR10" t="str">
            <v>A2716044X</v>
          </cell>
          <cell r="FS10" t="str">
            <v>A2716043W</v>
          </cell>
          <cell r="FT10" t="str">
            <v>A2716047F</v>
          </cell>
          <cell r="FU10" t="str">
            <v>A2716051W</v>
          </cell>
          <cell r="FV10" t="str">
            <v>A2716048J</v>
          </cell>
          <cell r="FW10" t="str">
            <v>A2716049K</v>
          </cell>
          <cell r="FX10" t="str">
            <v>A85231706F</v>
          </cell>
          <cell r="FY10" t="str">
            <v>A2716046C</v>
          </cell>
          <cell r="FZ10" t="str">
            <v>A2716056J</v>
          </cell>
          <cell r="GA10" t="str">
            <v>A2716057K</v>
          </cell>
          <cell r="GB10" t="str">
            <v>A2716058L</v>
          </cell>
          <cell r="GC10" t="str">
            <v>A2716055F</v>
          </cell>
          <cell r="GD10" t="str">
            <v>A85231708K</v>
          </cell>
          <cell r="GE10" t="str">
            <v>A85231710W</v>
          </cell>
          <cell r="GF10" t="str">
            <v>A85231712A</v>
          </cell>
          <cell r="GG10" t="str">
            <v>A2716059R</v>
          </cell>
          <cell r="GH10" t="str">
            <v>A2716060X</v>
          </cell>
          <cell r="GI10" t="str">
            <v>A2716061A</v>
          </cell>
          <cell r="GJ10" t="str">
            <v>A2716062C</v>
          </cell>
          <cell r="GK10" t="str">
            <v>A3348490X</v>
          </cell>
          <cell r="GL10" t="str">
            <v>A2716064J</v>
          </cell>
          <cell r="GM10" t="str">
            <v>A3348491A</v>
          </cell>
          <cell r="GN10" t="str">
            <v>A2716067R</v>
          </cell>
          <cell r="GO10" t="str">
            <v>A2716063F</v>
          </cell>
          <cell r="GP10" t="str">
            <v>A85231714F</v>
          </cell>
          <cell r="GQ10" t="str">
            <v>A85231716K</v>
          </cell>
          <cell r="GR10" t="str">
            <v>A2716068T</v>
          </cell>
          <cell r="GS10" t="str">
            <v>A85231718R</v>
          </cell>
          <cell r="GT10" t="str">
            <v>A85231720A</v>
          </cell>
          <cell r="GU10" t="str">
            <v>A2716069V</v>
          </cell>
          <cell r="GV10" t="str">
            <v>A85231722F</v>
          </cell>
          <cell r="GW10" t="str">
            <v>A85231724K</v>
          </cell>
          <cell r="GX10" t="str">
            <v>A2716070C</v>
          </cell>
          <cell r="GY10" t="str">
            <v>A85231726R</v>
          </cell>
          <cell r="GZ10" t="str">
            <v>A85231728V</v>
          </cell>
          <cell r="HA10" t="str">
            <v>A2716071F</v>
          </cell>
          <cell r="HB10" t="str">
            <v>A2716072J</v>
          </cell>
          <cell r="HC10" t="str">
            <v>A2716073K</v>
          </cell>
          <cell r="HD10" t="str">
            <v>A2716074L</v>
          </cell>
          <cell r="HE10" t="str">
            <v>A2716075R</v>
          </cell>
          <cell r="HF10" t="str">
            <v>A2716076T</v>
          </cell>
          <cell r="HG10" t="str">
            <v>A2716077V</v>
          </cell>
          <cell r="HH10" t="str">
            <v>A2529210R</v>
          </cell>
          <cell r="HI10" t="str">
            <v>A2303548W</v>
          </cell>
          <cell r="HJ10" t="str">
            <v>A2323350L</v>
          </cell>
          <cell r="HK10" t="str">
            <v>A2304370T</v>
          </cell>
          <cell r="HL10" t="str">
            <v>A2716242L</v>
          </cell>
          <cell r="HM10" t="str">
            <v>A2716243R</v>
          </cell>
          <cell r="HN10" t="str">
            <v>A2716241K</v>
          </cell>
          <cell r="HO10" t="str">
            <v>A3605677T</v>
          </cell>
          <cell r="HP10" t="str">
            <v>A3605673J</v>
          </cell>
          <cell r="HQ10" t="str">
            <v>A83722620W</v>
          </cell>
          <cell r="HR10" t="str">
            <v>A83722608F</v>
          </cell>
          <cell r="HS10" t="str">
            <v>A2716246W</v>
          </cell>
          <cell r="HT10" t="str">
            <v>A2716245V</v>
          </cell>
          <cell r="HU10" t="str">
            <v>A2716244T</v>
          </cell>
          <cell r="HV10" t="str">
            <v>A2716248A</v>
          </cell>
          <cell r="HW10" t="str">
            <v>A2716252T</v>
          </cell>
          <cell r="HX10" t="str">
            <v>A2716249C</v>
          </cell>
          <cell r="HY10" t="str">
            <v>A2716250L</v>
          </cell>
          <cell r="HZ10" t="str">
            <v>A85231766J</v>
          </cell>
          <cell r="IA10" t="str">
            <v>A2716247X</v>
          </cell>
          <cell r="IB10" t="str">
            <v>A2716257C</v>
          </cell>
          <cell r="IC10" t="str">
            <v>A2716258F</v>
          </cell>
          <cell r="ID10" t="str">
            <v>A2716259J</v>
          </cell>
          <cell r="IE10" t="str">
            <v>A2716256A</v>
          </cell>
          <cell r="IF10" t="str">
            <v>A85231767K</v>
          </cell>
          <cell r="IG10" t="str">
            <v>A85231768L</v>
          </cell>
          <cell r="IH10" t="str">
            <v>A85231769R</v>
          </cell>
          <cell r="II10" t="str">
            <v>A2716260T</v>
          </cell>
          <cell r="IJ10" t="str">
            <v>A2716261V</v>
          </cell>
          <cell r="IK10" t="str">
            <v>A2716262W</v>
          </cell>
          <cell r="IL10" t="str">
            <v>A2716263X</v>
          </cell>
          <cell r="IM10" t="str">
            <v>A3348492C</v>
          </cell>
          <cell r="IN10" t="str">
            <v>A2716265C</v>
          </cell>
          <cell r="IO10" t="str">
            <v>A3348493F</v>
          </cell>
          <cell r="IP10" t="str">
            <v>A2716268K</v>
          </cell>
          <cell r="IQ10" t="str">
            <v>A2716264A</v>
          </cell>
        </row>
        <row r="11">
          <cell r="BC11">
            <v>986</v>
          </cell>
          <cell r="BD11">
            <v>60097</v>
          </cell>
          <cell r="FH11">
            <v>1191</v>
          </cell>
          <cell r="FI11">
            <v>60240</v>
          </cell>
        </row>
        <row r="12">
          <cell r="BC12">
            <v>667</v>
          </cell>
          <cell r="BD12">
            <v>60734</v>
          </cell>
          <cell r="DF12">
            <v>1.1000000000000001</v>
          </cell>
          <cell r="FH12">
            <v>546</v>
          </cell>
          <cell r="FI12">
            <v>60767</v>
          </cell>
          <cell r="HK12">
            <v>0.9</v>
          </cell>
        </row>
        <row r="13">
          <cell r="BC13">
            <v>398</v>
          </cell>
          <cell r="BD13">
            <v>61516</v>
          </cell>
          <cell r="DF13">
            <v>1.3</v>
          </cell>
          <cell r="FH13">
            <v>210</v>
          </cell>
          <cell r="FI13">
            <v>61071</v>
          </cell>
          <cell r="HK13">
            <v>0.5</v>
          </cell>
        </row>
        <row r="14">
          <cell r="BC14">
            <v>183</v>
          </cell>
          <cell r="BD14">
            <v>62328</v>
          </cell>
          <cell r="DF14">
            <v>1.3</v>
          </cell>
          <cell r="FH14">
            <v>621</v>
          </cell>
          <cell r="FI14">
            <v>62764</v>
          </cell>
          <cell r="HK14">
            <v>2.8</v>
          </cell>
        </row>
        <row r="15">
          <cell r="BC15">
            <v>216</v>
          </cell>
          <cell r="BD15">
            <v>62885</v>
          </cell>
          <cell r="DF15">
            <v>0.9</v>
          </cell>
          <cell r="FH15">
            <v>-185</v>
          </cell>
          <cell r="FI15">
            <v>62906</v>
          </cell>
          <cell r="HK15">
            <v>0.2</v>
          </cell>
        </row>
        <row r="16">
          <cell r="BC16">
            <v>545</v>
          </cell>
          <cell r="BD16">
            <v>62997</v>
          </cell>
          <cell r="DF16">
            <v>0.2</v>
          </cell>
          <cell r="FH16">
            <v>501</v>
          </cell>
          <cell r="FI16">
            <v>62779</v>
          </cell>
          <cell r="HK16">
            <v>-0.2</v>
          </cell>
        </row>
        <row r="17">
          <cell r="BC17">
            <v>1064</v>
          </cell>
          <cell r="BD17">
            <v>62676</v>
          </cell>
          <cell r="DF17">
            <v>-0.5</v>
          </cell>
          <cell r="FH17">
            <v>1233</v>
          </cell>
          <cell r="FI17">
            <v>62968</v>
          </cell>
          <cell r="HK17">
            <v>0.3</v>
          </cell>
        </row>
        <row r="18">
          <cell r="BC18">
            <v>1460</v>
          </cell>
          <cell r="BD18">
            <v>62238</v>
          </cell>
          <cell r="DF18">
            <v>-0.7</v>
          </cell>
          <cell r="FH18">
            <v>1536</v>
          </cell>
          <cell r="FI18">
            <v>62276</v>
          </cell>
          <cell r="HK18">
            <v>-1.1000000000000001</v>
          </cell>
        </row>
        <row r="19">
          <cell r="BC19">
            <v>1458</v>
          </cell>
          <cell r="BD19">
            <v>62108</v>
          </cell>
          <cell r="DF19">
            <v>-0.2</v>
          </cell>
          <cell r="FH19">
            <v>1430</v>
          </cell>
          <cell r="FI19">
            <v>61832</v>
          </cell>
          <cell r="HK19">
            <v>-0.7</v>
          </cell>
        </row>
        <row r="20">
          <cell r="BC20">
            <v>1426</v>
          </cell>
          <cell r="BD20">
            <v>62772</v>
          </cell>
          <cell r="DF20">
            <v>1.1000000000000001</v>
          </cell>
          <cell r="FH20">
            <v>1360</v>
          </cell>
          <cell r="FI20">
            <v>62536</v>
          </cell>
          <cell r="HK20">
            <v>1.1000000000000001</v>
          </cell>
        </row>
        <row r="21">
          <cell r="BC21">
            <v>1443</v>
          </cell>
          <cell r="BD21">
            <v>64041</v>
          </cell>
          <cell r="DF21">
            <v>2</v>
          </cell>
          <cell r="FH21">
            <v>1286</v>
          </cell>
          <cell r="FI21">
            <v>64290</v>
          </cell>
          <cell r="HK21">
            <v>2.8</v>
          </cell>
        </row>
        <row r="22">
          <cell r="BC22">
            <v>1333</v>
          </cell>
          <cell r="BD22">
            <v>65267</v>
          </cell>
          <cell r="DF22">
            <v>1.9</v>
          </cell>
          <cell r="FH22">
            <v>1714</v>
          </cell>
          <cell r="FI22">
            <v>65521</v>
          </cell>
          <cell r="HK22">
            <v>1.9</v>
          </cell>
        </row>
        <row r="23">
          <cell r="BC23">
            <v>1017</v>
          </cell>
          <cell r="BD23">
            <v>66402</v>
          </cell>
          <cell r="DF23">
            <v>1.7</v>
          </cell>
          <cell r="FH23">
            <v>876</v>
          </cell>
          <cell r="FI23">
            <v>66055</v>
          </cell>
          <cell r="HK23">
            <v>0.8</v>
          </cell>
        </row>
        <row r="24">
          <cell r="BC24">
            <v>738</v>
          </cell>
          <cell r="BD24">
            <v>67256</v>
          </cell>
          <cell r="DF24">
            <v>1.3</v>
          </cell>
          <cell r="FH24">
            <v>613</v>
          </cell>
          <cell r="FI24">
            <v>67240</v>
          </cell>
          <cell r="HK24">
            <v>1.8</v>
          </cell>
        </row>
        <row r="25">
          <cell r="BC25">
            <v>745</v>
          </cell>
          <cell r="BD25">
            <v>68013</v>
          </cell>
          <cell r="DF25">
            <v>1.1000000000000001</v>
          </cell>
          <cell r="FH25">
            <v>707</v>
          </cell>
          <cell r="FI25">
            <v>68790</v>
          </cell>
          <cell r="HK25">
            <v>2.2999999999999998</v>
          </cell>
        </row>
        <row r="26">
          <cell r="BC26">
            <v>978</v>
          </cell>
          <cell r="BD26">
            <v>69049</v>
          </cell>
          <cell r="DF26">
            <v>1.5</v>
          </cell>
          <cell r="FH26">
            <v>1112</v>
          </cell>
          <cell r="FI26">
            <v>67890</v>
          </cell>
          <cell r="HK26">
            <v>-1.3</v>
          </cell>
        </row>
        <row r="27">
          <cell r="BC27">
            <v>1196</v>
          </cell>
          <cell r="BD27">
            <v>70290</v>
          </cell>
          <cell r="DF27">
            <v>1.8</v>
          </cell>
          <cell r="FH27">
            <v>1190</v>
          </cell>
          <cell r="FI27">
            <v>70675</v>
          </cell>
          <cell r="HK27">
            <v>4.0999999999999996</v>
          </cell>
        </row>
        <row r="28">
          <cell r="BC28">
            <v>1413</v>
          </cell>
          <cell r="BD28">
            <v>71636</v>
          </cell>
          <cell r="DF28">
            <v>1.9</v>
          </cell>
          <cell r="FH28">
            <v>1266</v>
          </cell>
          <cell r="FI28">
            <v>72195</v>
          </cell>
          <cell r="HK28">
            <v>2.2000000000000002</v>
          </cell>
        </row>
        <row r="29">
          <cell r="BC29">
            <v>1522</v>
          </cell>
          <cell r="BD29">
            <v>72678</v>
          </cell>
          <cell r="DF29">
            <v>1.5</v>
          </cell>
          <cell r="FH29">
            <v>1645</v>
          </cell>
          <cell r="FI29">
            <v>72083</v>
          </cell>
          <cell r="HK29">
            <v>-0.2</v>
          </cell>
        </row>
        <row r="30">
          <cell r="BC30">
            <v>1443</v>
          </cell>
          <cell r="BD30">
            <v>73526</v>
          </cell>
          <cell r="DF30">
            <v>1.2</v>
          </cell>
          <cell r="FH30">
            <v>1634</v>
          </cell>
          <cell r="FI30">
            <v>73863</v>
          </cell>
          <cell r="HK30">
            <v>2.5</v>
          </cell>
        </row>
        <row r="31">
          <cell r="BC31">
            <v>1321</v>
          </cell>
          <cell r="BD31">
            <v>74727</v>
          </cell>
          <cell r="DF31">
            <v>1.6</v>
          </cell>
          <cell r="FH31">
            <v>1054</v>
          </cell>
          <cell r="FI31">
            <v>74319</v>
          </cell>
          <cell r="HK31">
            <v>0.6</v>
          </cell>
        </row>
        <row r="32">
          <cell r="BC32">
            <v>1346</v>
          </cell>
          <cell r="BD32">
            <v>76116</v>
          </cell>
          <cell r="DF32">
            <v>1.9</v>
          </cell>
          <cell r="FH32">
            <v>1278</v>
          </cell>
          <cell r="FI32">
            <v>76430</v>
          </cell>
          <cell r="HK32">
            <v>2.8</v>
          </cell>
        </row>
        <row r="33">
          <cell r="BC33">
            <v>1558</v>
          </cell>
          <cell r="BD33">
            <v>77253</v>
          </cell>
          <cell r="DF33">
            <v>1.5</v>
          </cell>
          <cell r="FH33">
            <v>1761</v>
          </cell>
          <cell r="FI33">
            <v>77070</v>
          </cell>
          <cell r="HK33">
            <v>0.8</v>
          </cell>
        </row>
        <row r="34">
          <cell r="BC34">
            <v>1735</v>
          </cell>
          <cell r="BD34">
            <v>77994</v>
          </cell>
          <cell r="DF34">
            <v>1</v>
          </cell>
          <cell r="FH34">
            <v>1622</v>
          </cell>
          <cell r="FI34">
            <v>78279</v>
          </cell>
          <cell r="HK34">
            <v>1.6</v>
          </cell>
        </row>
        <row r="35">
          <cell r="BC35">
            <v>1639</v>
          </cell>
          <cell r="BD35">
            <v>78149</v>
          </cell>
          <cell r="DF35">
            <v>0.2</v>
          </cell>
          <cell r="FH35">
            <v>1759</v>
          </cell>
          <cell r="FI35">
            <v>78051</v>
          </cell>
          <cell r="HK35">
            <v>-0.3</v>
          </cell>
        </row>
        <row r="36">
          <cell r="BC36">
            <v>1565</v>
          </cell>
          <cell r="BD36">
            <v>78058</v>
          </cell>
          <cell r="DF36">
            <v>-0.1</v>
          </cell>
          <cell r="FH36">
            <v>1524</v>
          </cell>
          <cell r="FI36">
            <v>78241</v>
          </cell>
          <cell r="HK36">
            <v>0.2</v>
          </cell>
        </row>
        <row r="37">
          <cell r="BC37">
            <v>1484</v>
          </cell>
          <cell r="BD37">
            <v>78350</v>
          </cell>
          <cell r="DF37">
            <v>0.4</v>
          </cell>
          <cell r="FH37">
            <v>1197</v>
          </cell>
          <cell r="FI37">
            <v>78014</v>
          </cell>
          <cell r="HK37">
            <v>-0.3</v>
          </cell>
        </row>
        <row r="38">
          <cell r="BC38">
            <v>1225</v>
          </cell>
          <cell r="BD38">
            <v>79250</v>
          </cell>
          <cell r="DF38">
            <v>1.1000000000000001</v>
          </cell>
          <cell r="FH38">
            <v>1863</v>
          </cell>
          <cell r="FI38">
            <v>79083</v>
          </cell>
          <cell r="HK38">
            <v>1.4</v>
          </cell>
        </row>
        <row r="39">
          <cell r="BC39">
            <v>1023</v>
          </cell>
          <cell r="BD39">
            <v>80813</v>
          </cell>
          <cell r="DF39">
            <v>2</v>
          </cell>
          <cell r="FH39">
            <v>568</v>
          </cell>
          <cell r="FI39">
            <v>81320</v>
          </cell>
          <cell r="HK39">
            <v>2.8</v>
          </cell>
        </row>
        <row r="40">
          <cell r="BC40">
            <v>975</v>
          </cell>
          <cell r="BD40">
            <v>82602</v>
          </cell>
          <cell r="DF40">
            <v>2.2000000000000002</v>
          </cell>
          <cell r="FH40">
            <v>791</v>
          </cell>
          <cell r="FI40">
            <v>81851</v>
          </cell>
          <cell r="HK40">
            <v>0.7</v>
          </cell>
        </row>
        <row r="41">
          <cell r="BC41">
            <v>1108</v>
          </cell>
          <cell r="BD41">
            <v>84160</v>
          </cell>
          <cell r="DF41">
            <v>1.9</v>
          </cell>
          <cell r="FH41">
            <v>1620</v>
          </cell>
          <cell r="FI41">
            <v>85046</v>
          </cell>
          <cell r="HK41">
            <v>3.9</v>
          </cell>
        </row>
        <row r="42">
          <cell r="BC42">
            <v>1615</v>
          </cell>
          <cell r="BD42">
            <v>85507</v>
          </cell>
          <cell r="DF42">
            <v>1.6</v>
          </cell>
          <cell r="FH42">
            <v>1142</v>
          </cell>
          <cell r="FI42">
            <v>84926</v>
          </cell>
          <cell r="HK42">
            <v>-0.1</v>
          </cell>
        </row>
        <row r="43">
          <cell r="BC43">
            <v>1709</v>
          </cell>
          <cell r="BD43">
            <v>86266</v>
          </cell>
          <cell r="DF43">
            <v>0.9</v>
          </cell>
          <cell r="FH43">
            <v>1700</v>
          </cell>
          <cell r="FI43">
            <v>86523</v>
          </cell>
          <cell r="HK43">
            <v>1.9</v>
          </cell>
        </row>
        <row r="44">
          <cell r="BC44">
            <v>1635</v>
          </cell>
          <cell r="BD44">
            <v>86749</v>
          </cell>
          <cell r="DF44">
            <v>0.6</v>
          </cell>
          <cell r="FH44">
            <v>2588</v>
          </cell>
          <cell r="FI44">
            <v>87273</v>
          </cell>
          <cell r="HK44">
            <v>0.9</v>
          </cell>
        </row>
        <row r="45">
          <cell r="BC45">
            <v>1346</v>
          </cell>
          <cell r="BD45">
            <v>87597</v>
          </cell>
          <cell r="DF45">
            <v>1</v>
          </cell>
          <cell r="FH45">
            <v>-57</v>
          </cell>
          <cell r="FI45">
            <v>86496</v>
          </cell>
          <cell r="HK45">
            <v>-0.9</v>
          </cell>
        </row>
        <row r="46">
          <cell r="BC46">
            <v>1200</v>
          </cell>
          <cell r="BD46">
            <v>89270</v>
          </cell>
          <cell r="DF46">
            <v>1.9</v>
          </cell>
          <cell r="FH46">
            <v>2265</v>
          </cell>
          <cell r="FI46">
            <v>89825</v>
          </cell>
          <cell r="HK46">
            <v>3.8</v>
          </cell>
        </row>
        <row r="47">
          <cell r="BC47">
            <v>1172</v>
          </cell>
          <cell r="BD47">
            <v>91487</v>
          </cell>
          <cell r="DF47">
            <v>2.5</v>
          </cell>
          <cell r="FH47">
            <v>347</v>
          </cell>
          <cell r="FI47">
            <v>90989</v>
          </cell>
          <cell r="HK47">
            <v>1.3</v>
          </cell>
        </row>
        <row r="48">
          <cell r="BC48">
            <v>912</v>
          </cell>
          <cell r="BD48">
            <v>93299</v>
          </cell>
          <cell r="DF48">
            <v>2</v>
          </cell>
          <cell r="FH48">
            <v>1858</v>
          </cell>
          <cell r="FI48">
            <v>94383</v>
          </cell>
          <cell r="HK48">
            <v>3.7</v>
          </cell>
        </row>
        <row r="49">
          <cell r="BC49">
            <v>342</v>
          </cell>
          <cell r="BD49">
            <v>94440</v>
          </cell>
          <cell r="DF49">
            <v>1.2</v>
          </cell>
          <cell r="FH49">
            <v>-323</v>
          </cell>
          <cell r="FI49">
            <v>93754</v>
          </cell>
          <cell r="HK49">
            <v>-0.7</v>
          </cell>
        </row>
        <row r="50">
          <cell r="BC50">
            <v>21</v>
          </cell>
          <cell r="BD50">
            <v>95669</v>
          </cell>
          <cell r="DF50">
            <v>1.3</v>
          </cell>
          <cell r="FH50">
            <v>135</v>
          </cell>
          <cell r="FI50">
            <v>95657</v>
          </cell>
          <cell r="HK50">
            <v>2</v>
          </cell>
        </row>
        <row r="51">
          <cell r="BC51">
            <v>2</v>
          </cell>
          <cell r="BD51">
            <v>97318</v>
          </cell>
          <cell r="DF51">
            <v>1.7</v>
          </cell>
          <cell r="FH51">
            <v>104</v>
          </cell>
          <cell r="FI51">
            <v>97328</v>
          </cell>
          <cell r="HK51">
            <v>1.7</v>
          </cell>
        </row>
        <row r="52">
          <cell r="BC52">
            <v>447</v>
          </cell>
          <cell r="BD52">
            <v>99577</v>
          </cell>
          <cell r="DF52">
            <v>2.2999999999999998</v>
          </cell>
          <cell r="FH52">
            <v>70</v>
          </cell>
          <cell r="FI52">
            <v>99466</v>
          </cell>
          <cell r="HK52">
            <v>2.2000000000000002</v>
          </cell>
        </row>
        <row r="53">
          <cell r="BC53">
            <v>583</v>
          </cell>
          <cell r="BD53">
            <v>101424</v>
          </cell>
          <cell r="DF53">
            <v>1.9</v>
          </cell>
          <cell r="FH53">
            <v>1087</v>
          </cell>
          <cell r="FI53">
            <v>101500</v>
          </cell>
          <cell r="HK53">
            <v>2</v>
          </cell>
        </row>
        <row r="54">
          <cell r="BC54">
            <v>588</v>
          </cell>
          <cell r="BD54">
            <v>102811</v>
          </cell>
          <cell r="DF54">
            <v>1.4</v>
          </cell>
          <cell r="FH54">
            <v>626</v>
          </cell>
          <cell r="FI54">
            <v>103369</v>
          </cell>
          <cell r="HK54">
            <v>1.8</v>
          </cell>
        </row>
        <row r="55">
          <cell r="BC55">
            <v>514</v>
          </cell>
          <cell r="BD55">
            <v>103724</v>
          </cell>
          <cell r="DF55">
            <v>0.9</v>
          </cell>
          <cell r="FH55">
            <v>-69</v>
          </cell>
          <cell r="FI55">
            <v>102851</v>
          </cell>
          <cell r="HK55">
            <v>-0.5</v>
          </cell>
        </row>
        <row r="56">
          <cell r="BC56">
            <v>555</v>
          </cell>
          <cell r="BD56">
            <v>104184</v>
          </cell>
          <cell r="DF56">
            <v>0.4</v>
          </cell>
          <cell r="FH56">
            <v>1097</v>
          </cell>
          <cell r="FI56">
            <v>104997</v>
          </cell>
          <cell r="HK56">
            <v>2.1</v>
          </cell>
        </row>
        <row r="57">
          <cell r="BC57">
            <v>798</v>
          </cell>
          <cell r="BD57">
            <v>104918</v>
          </cell>
          <cell r="DF57">
            <v>0.7</v>
          </cell>
          <cell r="FH57">
            <v>542</v>
          </cell>
          <cell r="FI57">
            <v>104703</v>
          </cell>
          <cell r="HK57">
            <v>-0.3</v>
          </cell>
        </row>
        <row r="58">
          <cell r="BC58">
            <v>889</v>
          </cell>
          <cell r="BD58">
            <v>106275</v>
          </cell>
          <cell r="DF58">
            <v>1.3</v>
          </cell>
          <cell r="FH58">
            <v>936</v>
          </cell>
          <cell r="FI58">
            <v>105194</v>
          </cell>
          <cell r="HK58">
            <v>0.5</v>
          </cell>
        </row>
        <row r="59">
          <cell r="BC59">
            <v>919</v>
          </cell>
          <cell r="BD59">
            <v>107448</v>
          </cell>
          <cell r="DF59">
            <v>1.1000000000000001</v>
          </cell>
          <cell r="FH59">
            <v>1098</v>
          </cell>
          <cell r="FI59">
            <v>108707</v>
          </cell>
          <cell r="HK59">
            <v>3.3</v>
          </cell>
        </row>
        <row r="60">
          <cell r="BC60">
            <v>1070</v>
          </cell>
          <cell r="BD60">
            <v>108254</v>
          </cell>
          <cell r="DF60">
            <v>0.8</v>
          </cell>
          <cell r="FH60">
            <v>795</v>
          </cell>
          <cell r="FI60">
            <v>108454</v>
          </cell>
          <cell r="HK60">
            <v>-0.2</v>
          </cell>
        </row>
        <row r="61">
          <cell r="BC61">
            <v>1472</v>
          </cell>
          <cell r="BD61">
            <v>108463</v>
          </cell>
          <cell r="DF61">
            <v>0.2</v>
          </cell>
          <cell r="FH61">
            <v>1609</v>
          </cell>
          <cell r="FI61">
            <v>107307</v>
          </cell>
          <cell r="HK61">
            <v>-1.1000000000000001</v>
          </cell>
        </row>
        <row r="62">
          <cell r="BC62">
            <v>2133</v>
          </cell>
          <cell r="BD62">
            <v>108591</v>
          </cell>
          <cell r="DF62">
            <v>0.1</v>
          </cell>
          <cell r="FH62">
            <v>1777</v>
          </cell>
          <cell r="FI62">
            <v>109620</v>
          </cell>
          <cell r="HK62">
            <v>2.2000000000000002</v>
          </cell>
        </row>
        <row r="63">
          <cell r="BC63">
            <v>2514</v>
          </cell>
          <cell r="BD63">
            <v>109466</v>
          </cell>
          <cell r="DF63">
            <v>0.8</v>
          </cell>
          <cell r="FH63">
            <v>3074</v>
          </cell>
          <cell r="FI63">
            <v>109044</v>
          </cell>
          <cell r="HK63">
            <v>-0.5</v>
          </cell>
        </row>
        <row r="64">
          <cell r="BC64">
            <v>2456</v>
          </cell>
          <cell r="BD64">
            <v>110743</v>
          </cell>
          <cell r="DF64">
            <v>1.2</v>
          </cell>
          <cell r="FH64">
            <v>2334</v>
          </cell>
          <cell r="FI64">
            <v>110178</v>
          </cell>
          <cell r="HK64">
            <v>1</v>
          </cell>
        </row>
        <row r="65">
          <cell r="BC65">
            <v>2034</v>
          </cell>
          <cell r="BD65">
            <v>112029</v>
          </cell>
          <cell r="DF65">
            <v>1.2</v>
          </cell>
          <cell r="FH65">
            <v>1615</v>
          </cell>
          <cell r="FI65">
            <v>112997</v>
          </cell>
          <cell r="HK65">
            <v>2.6</v>
          </cell>
        </row>
        <row r="66">
          <cell r="BC66">
            <v>1144</v>
          </cell>
          <cell r="BD66">
            <v>113544</v>
          </cell>
          <cell r="DF66">
            <v>1.4</v>
          </cell>
          <cell r="FH66">
            <v>1782</v>
          </cell>
          <cell r="FI66">
            <v>113213</v>
          </cell>
          <cell r="HK66">
            <v>0.2</v>
          </cell>
        </row>
        <row r="67">
          <cell r="BC67">
            <v>33</v>
          </cell>
          <cell r="BD67">
            <v>115157</v>
          </cell>
          <cell r="DF67">
            <v>1.4</v>
          </cell>
          <cell r="FH67">
            <v>-28</v>
          </cell>
          <cell r="FI67">
            <v>114334</v>
          </cell>
          <cell r="HK67">
            <v>1</v>
          </cell>
        </row>
        <row r="68">
          <cell r="BC68">
            <v>-982</v>
          </cell>
          <cell r="BD68">
            <v>116314</v>
          </cell>
          <cell r="DF68">
            <v>1</v>
          </cell>
          <cell r="FH68">
            <v>-1426</v>
          </cell>
          <cell r="FI68">
            <v>117225</v>
          </cell>
          <cell r="HK68">
            <v>2.5</v>
          </cell>
        </row>
        <row r="69">
          <cell r="BC69">
            <v>-1231</v>
          </cell>
          <cell r="BD69">
            <v>116614</v>
          </cell>
          <cell r="DF69">
            <v>0.3</v>
          </cell>
          <cell r="FH69">
            <v>-1183</v>
          </cell>
          <cell r="FI69">
            <v>117251</v>
          </cell>
          <cell r="HK69">
            <v>0</v>
          </cell>
        </row>
        <row r="70">
          <cell r="BC70">
            <v>-864</v>
          </cell>
          <cell r="BD70">
            <v>116145</v>
          </cell>
          <cell r="DF70">
            <v>-0.4</v>
          </cell>
          <cell r="FH70">
            <v>-876</v>
          </cell>
          <cell r="FI70">
            <v>114904</v>
          </cell>
          <cell r="HK70">
            <v>-2</v>
          </cell>
        </row>
        <row r="71">
          <cell r="B71">
            <v>3433</v>
          </cell>
          <cell r="C71">
            <v>701</v>
          </cell>
          <cell r="D71">
            <v>3985</v>
          </cell>
          <cell r="I71">
            <v>3351</v>
          </cell>
          <cell r="K71">
            <v>3979</v>
          </cell>
          <cell r="Q71">
            <v>17757</v>
          </cell>
          <cell r="R71">
            <v>1827</v>
          </cell>
          <cell r="S71">
            <v>20</v>
          </cell>
          <cell r="T71">
            <v>2116</v>
          </cell>
          <cell r="U71">
            <v>3635</v>
          </cell>
          <cell r="Y71">
            <v>8332</v>
          </cell>
          <cell r="Z71">
            <v>5855</v>
          </cell>
          <cell r="AA71">
            <v>4955</v>
          </cell>
          <cell r="AB71">
            <v>3351</v>
          </cell>
          <cell r="AC71">
            <v>1343</v>
          </cell>
          <cell r="AD71">
            <v>254</v>
          </cell>
          <cell r="AE71">
            <v>999</v>
          </cell>
          <cell r="AF71">
            <v>2685</v>
          </cell>
          <cell r="AG71">
            <v>4792</v>
          </cell>
          <cell r="AJ71">
            <v>1103</v>
          </cell>
          <cell r="AM71">
            <v>5260</v>
          </cell>
          <cell r="AP71">
            <v>2657</v>
          </cell>
          <cell r="AS71">
            <v>4174</v>
          </cell>
          <cell r="AT71">
            <v>2662</v>
          </cell>
          <cell r="AU71">
            <v>7759</v>
          </cell>
          <cell r="AV71">
            <v>5786</v>
          </cell>
          <cell r="AW71">
            <v>4969</v>
          </cell>
          <cell r="AX71">
            <v>805</v>
          </cell>
          <cell r="AY71">
            <v>2872</v>
          </cell>
          <cell r="AZ71">
            <v>10328</v>
          </cell>
          <cell r="BA71">
            <v>106468</v>
          </cell>
          <cell r="BB71">
            <v>11069</v>
          </cell>
          <cell r="BC71">
            <v>-585</v>
          </cell>
          <cell r="BD71">
            <v>115703</v>
          </cell>
          <cell r="DF71">
            <v>-0.4</v>
          </cell>
          <cell r="DG71">
            <v>3184</v>
          </cell>
          <cell r="DH71">
            <v>711</v>
          </cell>
          <cell r="DI71">
            <v>3734</v>
          </cell>
          <cell r="DN71">
            <v>3197</v>
          </cell>
          <cell r="DP71">
            <v>3793</v>
          </cell>
          <cell r="DV71">
            <v>17874</v>
          </cell>
          <cell r="DW71">
            <v>1836</v>
          </cell>
          <cell r="DX71">
            <v>21</v>
          </cell>
          <cell r="DY71">
            <v>2130</v>
          </cell>
          <cell r="DZ71">
            <v>3656</v>
          </cell>
          <cell r="ED71">
            <v>8245</v>
          </cell>
          <cell r="EE71">
            <v>5801</v>
          </cell>
          <cell r="EF71">
            <v>5004</v>
          </cell>
          <cell r="EG71">
            <v>3346</v>
          </cell>
          <cell r="EH71">
            <v>1392</v>
          </cell>
          <cell r="EI71">
            <v>257</v>
          </cell>
          <cell r="EJ71">
            <v>983</v>
          </cell>
          <cell r="EK71">
            <v>2703</v>
          </cell>
          <cell r="EL71">
            <v>4895</v>
          </cell>
          <cell r="EO71">
            <v>1110</v>
          </cell>
          <cell r="ER71">
            <v>5251</v>
          </cell>
          <cell r="EU71">
            <v>2657</v>
          </cell>
          <cell r="EX71">
            <v>4174</v>
          </cell>
          <cell r="EY71">
            <v>2662</v>
          </cell>
          <cell r="EZ71">
            <v>7768</v>
          </cell>
          <cell r="FA71">
            <v>5718</v>
          </cell>
          <cell r="FB71">
            <v>4918</v>
          </cell>
          <cell r="FC71">
            <v>795</v>
          </cell>
          <cell r="FD71">
            <v>2895</v>
          </cell>
          <cell r="FE71">
            <v>10323</v>
          </cell>
          <cell r="FF71">
            <v>106132</v>
          </cell>
          <cell r="FG71">
            <v>10775</v>
          </cell>
          <cell r="FH71">
            <v>-63</v>
          </cell>
          <cell r="FI71">
            <v>116292</v>
          </cell>
          <cell r="HK71">
            <v>1.2</v>
          </cell>
          <cell r="HL71">
            <v>2320</v>
          </cell>
          <cell r="HM71">
            <v>743</v>
          </cell>
          <cell r="HN71">
            <v>2861</v>
          </cell>
          <cell r="HS71">
            <v>3227</v>
          </cell>
          <cell r="HU71">
            <v>3827</v>
          </cell>
          <cell r="IA71">
            <v>17899</v>
          </cell>
          <cell r="IB71">
            <v>2015</v>
          </cell>
          <cell r="IC71">
            <v>24</v>
          </cell>
          <cell r="ID71">
            <v>1963</v>
          </cell>
          <cell r="IE71">
            <v>3768</v>
          </cell>
          <cell r="II71">
            <v>7981</v>
          </cell>
          <cell r="IJ71">
            <v>5800</v>
          </cell>
          <cell r="IK71">
            <v>4957</v>
          </cell>
          <cell r="IL71">
            <v>3245</v>
          </cell>
          <cell r="IM71">
            <v>1460</v>
          </cell>
          <cell r="IN71">
            <v>270</v>
          </cell>
          <cell r="IO71">
            <v>1024</v>
          </cell>
          <cell r="IP71">
            <v>2741</v>
          </cell>
          <cell r="IQ71">
            <v>5099</v>
          </cell>
        </row>
        <row r="72">
          <cell r="B72">
            <v>3672</v>
          </cell>
          <cell r="C72">
            <v>686</v>
          </cell>
          <cell r="D72">
            <v>4222</v>
          </cell>
          <cell r="I72">
            <v>3504</v>
          </cell>
          <cell r="K72">
            <v>4167</v>
          </cell>
          <cell r="Q72">
            <v>16853</v>
          </cell>
          <cell r="R72">
            <v>1822</v>
          </cell>
          <cell r="S72">
            <v>22</v>
          </cell>
          <cell r="T72">
            <v>2144</v>
          </cell>
          <cell r="U72">
            <v>3653</v>
          </cell>
          <cell r="Y72">
            <v>8304</v>
          </cell>
          <cell r="Z72">
            <v>5788</v>
          </cell>
          <cell r="AA72">
            <v>5005</v>
          </cell>
          <cell r="AB72">
            <v>3402</v>
          </cell>
          <cell r="AC72">
            <v>1287</v>
          </cell>
          <cell r="AD72">
            <v>262</v>
          </cell>
          <cell r="AE72">
            <v>993</v>
          </cell>
          <cell r="AF72">
            <v>2682</v>
          </cell>
          <cell r="AG72">
            <v>4703</v>
          </cell>
          <cell r="AJ72">
            <v>1071</v>
          </cell>
          <cell r="AM72">
            <v>5237</v>
          </cell>
          <cell r="AP72">
            <v>2627</v>
          </cell>
          <cell r="AS72">
            <v>4127</v>
          </cell>
          <cell r="AT72">
            <v>2631</v>
          </cell>
          <cell r="AU72">
            <v>7897</v>
          </cell>
          <cell r="AV72">
            <v>5950</v>
          </cell>
          <cell r="AW72">
            <v>5057</v>
          </cell>
          <cell r="AX72">
            <v>825</v>
          </cell>
          <cell r="AY72">
            <v>2858</v>
          </cell>
          <cell r="AZ72">
            <v>10454</v>
          </cell>
          <cell r="BA72">
            <v>105734</v>
          </cell>
          <cell r="BB72">
            <v>11215</v>
          </cell>
          <cell r="BC72">
            <v>-244</v>
          </cell>
          <cell r="BD72">
            <v>116435</v>
          </cell>
          <cell r="BE72">
            <v>7</v>
          </cell>
          <cell r="BF72">
            <v>-2.2000000000000002</v>
          </cell>
          <cell r="BG72">
            <v>5.9</v>
          </cell>
          <cell r="BL72">
            <v>4.5999999999999996</v>
          </cell>
          <cell r="BN72">
            <v>4.7</v>
          </cell>
          <cell r="BT72">
            <v>-5.0999999999999996</v>
          </cell>
          <cell r="BU72">
            <v>-0.3</v>
          </cell>
          <cell r="BV72">
            <v>11</v>
          </cell>
          <cell r="BW72">
            <v>1.3</v>
          </cell>
          <cell r="BX72">
            <v>0.5</v>
          </cell>
          <cell r="CB72">
            <v>-0.3</v>
          </cell>
          <cell r="CC72">
            <v>-1.1000000000000001</v>
          </cell>
          <cell r="CD72">
            <v>1</v>
          </cell>
          <cell r="CE72">
            <v>1.5</v>
          </cell>
          <cell r="CF72">
            <v>-4.0999999999999996</v>
          </cell>
          <cell r="CG72">
            <v>3.2</v>
          </cell>
          <cell r="CH72">
            <v>-0.6</v>
          </cell>
          <cell r="CI72">
            <v>-0.1</v>
          </cell>
          <cell r="CJ72">
            <v>-1.9</v>
          </cell>
          <cell r="CM72">
            <v>-2.9</v>
          </cell>
          <cell r="CP72">
            <v>-0.4</v>
          </cell>
          <cell r="CS72">
            <v>-1.1000000000000001</v>
          </cell>
          <cell r="CV72">
            <v>-1.1000000000000001</v>
          </cell>
          <cell r="CW72">
            <v>-1.1000000000000001</v>
          </cell>
          <cell r="CX72">
            <v>1.8</v>
          </cell>
          <cell r="CY72">
            <v>2.8</v>
          </cell>
          <cell r="CZ72">
            <v>1.8</v>
          </cell>
          <cell r="DA72">
            <v>2.4</v>
          </cell>
          <cell r="DB72">
            <v>-0.5</v>
          </cell>
          <cell r="DC72">
            <v>1.2</v>
          </cell>
          <cell r="DD72">
            <v>-0.7</v>
          </cell>
          <cell r="DE72">
            <v>1.3</v>
          </cell>
          <cell r="DF72">
            <v>0.6</v>
          </cell>
          <cell r="DG72">
            <v>3921</v>
          </cell>
          <cell r="DH72">
            <v>681</v>
          </cell>
          <cell r="DI72">
            <v>4476</v>
          </cell>
          <cell r="DN72">
            <v>3602</v>
          </cell>
          <cell r="DP72">
            <v>4287</v>
          </cell>
          <cell r="DV72">
            <v>17208</v>
          </cell>
          <cell r="DW72">
            <v>1830</v>
          </cell>
          <cell r="DX72">
            <v>22</v>
          </cell>
          <cell r="DY72">
            <v>2111</v>
          </cell>
          <cell r="DZ72">
            <v>3640</v>
          </cell>
          <cell r="ED72">
            <v>8343</v>
          </cell>
          <cell r="EE72">
            <v>5886</v>
          </cell>
          <cell r="EF72">
            <v>4928</v>
          </cell>
          <cell r="EG72">
            <v>3388</v>
          </cell>
          <cell r="EH72">
            <v>1274</v>
          </cell>
          <cell r="EI72">
            <v>256</v>
          </cell>
          <cell r="EJ72">
            <v>1007</v>
          </cell>
          <cell r="EK72">
            <v>2646</v>
          </cell>
          <cell r="EL72">
            <v>4654</v>
          </cell>
          <cell r="EO72">
            <v>1073</v>
          </cell>
          <cell r="ER72">
            <v>5253</v>
          </cell>
          <cell r="EU72">
            <v>2637</v>
          </cell>
          <cell r="EX72">
            <v>4142</v>
          </cell>
          <cell r="EY72">
            <v>2641</v>
          </cell>
          <cell r="EZ72">
            <v>7883</v>
          </cell>
          <cell r="FA72">
            <v>5978</v>
          </cell>
          <cell r="FB72">
            <v>5078</v>
          </cell>
          <cell r="FC72">
            <v>836</v>
          </cell>
          <cell r="FD72">
            <v>2848</v>
          </cell>
          <cell r="FE72">
            <v>10457</v>
          </cell>
          <cell r="FF72">
            <v>106634</v>
          </cell>
          <cell r="FG72">
            <v>11520</v>
          </cell>
          <cell r="FH72">
            <v>-743</v>
          </cell>
          <cell r="FI72">
            <v>116394</v>
          </cell>
          <cell r="FJ72">
            <v>23.1</v>
          </cell>
          <cell r="FK72">
            <v>-4.2</v>
          </cell>
          <cell r="FL72">
            <v>19.899999999999999</v>
          </cell>
          <cell r="FQ72">
            <v>12.7</v>
          </cell>
          <cell r="FS72">
            <v>13</v>
          </cell>
          <cell r="FY72">
            <v>-3.7</v>
          </cell>
          <cell r="FZ72">
            <v>-0.3</v>
          </cell>
          <cell r="GA72">
            <v>7.3</v>
          </cell>
          <cell r="GB72">
            <v>-0.9</v>
          </cell>
          <cell r="GC72">
            <v>-0.4</v>
          </cell>
          <cell r="GG72">
            <v>1.2</v>
          </cell>
          <cell r="GH72">
            <v>1.5</v>
          </cell>
          <cell r="GI72">
            <v>-1.5</v>
          </cell>
          <cell r="GJ72">
            <v>1.3</v>
          </cell>
          <cell r="GK72">
            <v>-8.4</v>
          </cell>
          <cell r="GL72">
            <v>-0.4</v>
          </cell>
          <cell r="GM72">
            <v>2.4</v>
          </cell>
          <cell r="GN72">
            <v>-2.1</v>
          </cell>
          <cell r="GO72">
            <v>-4.9000000000000004</v>
          </cell>
          <cell r="GR72">
            <v>-3.4</v>
          </cell>
          <cell r="GU72">
            <v>0.1</v>
          </cell>
          <cell r="GX72">
            <v>-0.8</v>
          </cell>
          <cell r="HA72">
            <v>-0.8</v>
          </cell>
          <cell r="HB72">
            <v>-0.8</v>
          </cell>
          <cell r="HC72">
            <v>1.5</v>
          </cell>
          <cell r="HD72">
            <v>4.5</v>
          </cell>
          <cell r="HE72">
            <v>3.3</v>
          </cell>
          <cell r="HF72">
            <v>5.0999999999999996</v>
          </cell>
          <cell r="HG72">
            <v>-1.6</v>
          </cell>
          <cell r="HH72">
            <v>1.3</v>
          </cell>
          <cell r="HI72">
            <v>0.5</v>
          </cell>
          <cell r="HJ72">
            <v>6.9</v>
          </cell>
          <cell r="HK72">
            <v>0.1</v>
          </cell>
          <cell r="HL72">
            <v>6616</v>
          </cell>
          <cell r="HM72">
            <v>691</v>
          </cell>
          <cell r="HN72">
            <v>7265</v>
          </cell>
          <cell r="HS72">
            <v>3686</v>
          </cell>
          <cell r="HU72">
            <v>4378</v>
          </cell>
          <cell r="IA72">
            <v>17223</v>
          </cell>
          <cell r="IB72">
            <v>1746</v>
          </cell>
          <cell r="IC72">
            <v>21</v>
          </cell>
          <cell r="ID72">
            <v>2204</v>
          </cell>
          <cell r="IE72">
            <v>3599</v>
          </cell>
          <cell r="II72">
            <v>8783</v>
          </cell>
          <cell r="IJ72">
            <v>5886</v>
          </cell>
          <cell r="IK72">
            <v>5362</v>
          </cell>
          <cell r="IL72">
            <v>3650</v>
          </cell>
          <cell r="IM72">
            <v>1338</v>
          </cell>
          <cell r="IN72">
            <v>254</v>
          </cell>
          <cell r="IO72">
            <v>1027</v>
          </cell>
          <cell r="IP72">
            <v>2713</v>
          </cell>
          <cell r="IQ72">
            <v>4804</v>
          </cell>
        </row>
        <row r="73">
          <cell r="B73">
            <v>3846</v>
          </cell>
          <cell r="C73">
            <v>673</v>
          </cell>
          <cell r="D73">
            <v>4394</v>
          </cell>
          <cell r="I73">
            <v>3559</v>
          </cell>
          <cell r="K73">
            <v>4237</v>
          </cell>
          <cell r="Q73">
            <v>16061</v>
          </cell>
          <cell r="R73">
            <v>1817</v>
          </cell>
          <cell r="S73">
            <v>25</v>
          </cell>
          <cell r="T73">
            <v>2174</v>
          </cell>
          <cell r="U73">
            <v>3672</v>
          </cell>
          <cell r="Y73">
            <v>8314</v>
          </cell>
          <cell r="Z73">
            <v>5718</v>
          </cell>
          <cell r="AA73">
            <v>5061</v>
          </cell>
          <cell r="AB73">
            <v>3442</v>
          </cell>
          <cell r="AC73">
            <v>1251</v>
          </cell>
          <cell r="AD73">
            <v>270</v>
          </cell>
          <cell r="AE73">
            <v>978</v>
          </cell>
          <cell r="AF73">
            <v>2672</v>
          </cell>
          <cell r="AG73">
            <v>4645</v>
          </cell>
          <cell r="AJ73">
            <v>1047</v>
          </cell>
          <cell r="AM73">
            <v>5211</v>
          </cell>
          <cell r="AP73">
            <v>2596</v>
          </cell>
          <cell r="AS73">
            <v>4079</v>
          </cell>
          <cell r="AT73">
            <v>2601</v>
          </cell>
          <cell r="AU73">
            <v>8072</v>
          </cell>
          <cell r="AV73">
            <v>6083</v>
          </cell>
          <cell r="AW73">
            <v>5119</v>
          </cell>
          <cell r="AX73">
            <v>846</v>
          </cell>
          <cell r="AY73">
            <v>2859</v>
          </cell>
          <cell r="AZ73">
            <v>10579</v>
          </cell>
          <cell r="BA73">
            <v>105159</v>
          </cell>
          <cell r="BB73">
            <v>11243</v>
          </cell>
          <cell r="BC73">
            <v>458</v>
          </cell>
          <cell r="BD73">
            <v>117949</v>
          </cell>
          <cell r="BE73">
            <v>4.8</v>
          </cell>
          <cell r="BF73">
            <v>-1.9</v>
          </cell>
          <cell r="BG73">
            <v>4.0999999999999996</v>
          </cell>
          <cell r="BL73">
            <v>1.6</v>
          </cell>
          <cell r="BN73">
            <v>1.7</v>
          </cell>
          <cell r="BT73">
            <v>-4.7</v>
          </cell>
          <cell r="BU73">
            <v>-0.3</v>
          </cell>
          <cell r="BV73">
            <v>11.4</v>
          </cell>
          <cell r="BW73">
            <v>1.4</v>
          </cell>
          <cell r="BX73">
            <v>0.5</v>
          </cell>
          <cell r="CB73">
            <v>0.1</v>
          </cell>
          <cell r="CC73">
            <v>-1.2</v>
          </cell>
          <cell r="CD73">
            <v>1.1000000000000001</v>
          </cell>
          <cell r="CE73">
            <v>1.2</v>
          </cell>
          <cell r="CF73">
            <v>-2.8</v>
          </cell>
          <cell r="CG73">
            <v>2.8</v>
          </cell>
          <cell r="CH73">
            <v>-1.6</v>
          </cell>
          <cell r="CI73">
            <v>-0.4</v>
          </cell>
          <cell r="CJ73">
            <v>-1.2</v>
          </cell>
          <cell r="CM73">
            <v>-2.2000000000000002</v>
          </cell>
          <cell r="CP73">
            <v>-0.5</v>
          </cell>
          <cell r="CS73">
            <v>-1.2</v>
          </cell>
          <cell r="CV73">
            <v>-1.2</v>
          </cell>
          <cell r="CW73">
            <v>-1.2</v>
          </cell>
          <cell r="CX73">
            <v>2.2000000000000002</v>
          </cell>
          <cell r="CY73">
            <v>2.2000000000000002</v>
          </cell>
          <cell r="CZ73">
            <v>1.2</v>
          </cell>
          <cell r="DA73">
            <v>2.6</v>
          </cell>
          <cell r="DB73">
            <v>0</v>
          </cell>
          <cell r="DC73">
            <v>1.2</v>
          </cell>
          <cell r="DD73">
            <v>-0.5</v>
          </cell>
          <cell r="DE73">
            <v>0.2</v>
          </cell>
          <cell r="DF73">
            <v>1.3</v>
          </cell>
          <cell r="DG73">
            <v>3785</v>
          </cell>
          <cell r="DH73">
            <v>670</v>
          </cell>
          <cell r="DI73">
            <v>4328</v>
          </cell>
          <cell r="DN73">
            <v>3613</v>
          </cell>
          <cell r="DP73">
            <v>4300</v>
          </cell>
          <cell r="DV73">
            <v>15564</v>
          </cell>
          <cell r="DW73">
            <v>1788</v>
          </cell>
          <cell r="DX73">
            <v>25</v>
          </cell>
          <cell r="DY73">
            <v>2190</v>
          </cell>
          <cell r="DZ73">
            <v>3649</v>
          </cell>
          <cell r="ED73">
            <v>8441</v>
          </cell>
          <cell r="EE73">
            <v>5660</v>
          </cell>
          <cell r="EF73">
            <v>5089</v>
          </cell>
          <cell r="EG73">
            <v>3457</v>
          </cell>
          <cell r="EH73">
            <v>1201</v>
          </cell>
          <cell r="EI73">
            <v>274</v>
          </cell>
          <cell r="EJ73">
            <v>985</v>
          </cell>
          <cell r="EK73">
            <v>2698</v>
          </cell>
          <cell r="EL73">
            <v>4567</v>
          </cell>
          <cell r="EO73">
            <v>1034</v>
          </cell>
          <cell r="ER73">
            <v>5202</v>
          </cell>
          <cell r="EU73">
            <v>2585</v>
          </cell>
          <cell r="EX73">
            <v>4061</v>
          </cell>
          <cell r="EY73">
            <v>2590</v>
          </cell>
          <cell r="EZ73">
            <v>8039</v>
          </cell>
          <cell r="FA73">
            <v>6133</v>
          </cell>
          <cell r="FB73">
            <v>5161</v>
          </cell>
          <cell r="FC73">
            <v>837</v>
          </cell>
          <cell r="FD73">
            <v>2844</v>
          </cell>
          <cell r="FE73">
            <v>10576</v>
          </cell>
          <cell r="FF73">
            <v>104389</v>
          </cell>
          <cell r="FG73">
            <v>11188</v>
          </cell>
          <cell r="FH73">
            <v>188</v>
          </cell>
          <cell r="FI73">
            <v>116834</v>
          </cell>
          <cell r="FJ73">
            <v>-3.5</v>
          </cell>
          <cell r="FK73">
            <v>-1.7</v>
          </cell>
          <cell r="FL73">
            <v>-3.3</v>
          </cell>
          <cell r="FQ73">
            <v>0.3</v>
          </cell>
          <cell r="FS73">
            <v>0.3</v>
          </cell>
          <cell r="FY73">
            <v>-9.6</v>
          </cell>
          <cell r="FZ73">
            <v>-2.2999999999999998</v>
          </cell>
          <cell r="GA73">
            <v>13.6</v>
          </cell>
          <cell r="GB73">
            <v>3.7</v>
          </cell>
          <cell r="GC73">
            <v>0.2</v>
          </cell>
          <cell r="GG73">
            <v>1.2</v>
          </cell>
          <cell r="GH73">
            <v>-3.8</v>
          </cell>
          <cell r="GI73">
            <v>3.3</v>
          </cell>
          <cell r="GJ73">
            <v>2</v>
          </cell>
          <cell r="GK73">
            <v>-5.8</v>
          </cell>
          <cell r="GL73">
            <v>6.9</v>
          </cell>
          <cell r="GM73">
            <v>-2.1</v>
          </cell>
          <cell r="GN73">
            <v>2</v>
          </cell>
          <cell r="GO73">
            <v>-1.9</v>
          </cell>
          <cell r="GR73">
            <v>-3.6</v>
          </cell>
          <cell r="GU73">
            <v>-1</v>
          </cell>
          <cell r="GX73">
            <v>-2</v>
          </cell>
          <cell r="HA73">
            <v>-2</v>
          </cell>
          <cell r="HB73">
            <v>-2</v>
          </cell>
          <cell r="HC73">
            <v>2</v>
          </cell>
          <cell r="HD73">
            <v>2.6</v>
          </cell>
          <cell r="HE73">
            <v>1.6</v>
          </cell>
          <cell r="HF73">
            <v>0.2</v>
          </cell>
          <cell r="HG73">
            <v>-0.1</v>
          </cell>
          <cell r="HH73">
            <v>1.1000000000000001</v>
          </cell>
          <cell r="HI73">
            <v>-2.1</v>
          </cell>
          <cell r="HJ73">
            <v>-2.9</v>
          </cell>
          <cell r="HK73">
            <v>0.4</v>
          </cell>
          <cell r="HL73">
            <v>4202</v>
          </cell>
          <cell r="HM73">
            <v>610</v>
          </cell>
          <cell r="HN73">
            <v>4723</v>
          </cell>
          <cell r="HS73">
            <v>3493</v>
          </cell>
          <cell r="HU73">
            <v>4168</v>
          </cell>
          <cell r="IA73">
            <v>15557</v>
          </cell>
          <cell r="IB73">
            <v>1649</v>
          </cell>
          <cell r="IC73">
            <v>21</v>
          </cell>
          <cell r="ID73">
            <v>2404</v>
          </cell>
          <cell r="IE73">
            <v>3614</v>
          </cell>
          <cell r="II73">
            <v>7488</v>
          </cell>
          <cell r="IJ73">
            <v>5660</v>
          </cell>
          <cell r="IK73">
            <v>4720</v>
          </cell>
          <cell r="IL73">
            <v>3464</v>
          </cell>
          <cell r="IM73">
            <v>1084</v>
          </cell>
          <cell r="IN73">
            <v>270</v>
          </cell>
          <cell r="IO73">
            <v>929</v>
          </cell>
          <cell r="IP73">
            <v>2629</v>
          </cell>
          <cell r="IQ73">
            <v>4280</v>
          </cell>
        </row>
        <row r="74">
          <cell r="B74">
            <v>3911</v>
          </cell>
          <cell r="C74">
            <v>668</v>
          </cell>
          <cell r="D74">
            <v>4458</v>
          </cell>
          <cell r="I74">
            <v>3478</v>
          </cell>
          <cell r="K74">
            <v>4145</v>
          </cell>
          <cell r="Q74">
            <v>15809</v>
          </cell>
          <cell r="R74">
            <v>1818</v>
          </cell>
          <cell r="S74">
            <v>28</v>
          </cell>
          <cell r="T74">
            <v>2188</v>
          </cell>
          <cell r="U74">
            <v>3688</v>
          </cell>
          <cell r="Y74">
            <v>8402</v>
          </cell>
          <cell r="Z74">
            <v>5682</v>
          </cell>
          <cell r="AA74">
            <v>5080</v>
          </cell>
          <cell r="AB74">
            <v>3439</v>
          </cell>
          <cell r="AC74">
            <v>1250</v>
          </cell>
          <cell r="AD74">
            <v>275</v>
          </cell>
          <cell r="AE74">
            <v>955</v>
          </cell>
          <cell r="AF74">
            <v>2642</v>
          </cell>
          <cell r="AG74">
            <v>4641</v>
          </cell>
          <cell r="AJ74">
            <v>1034</v>
          </cell>
          <cell r="AM74">
            <v>5186</v>
          </cell>
          <cell r="AP74">
            <v>2575</v>
          </cell>
          <cell r="AS74">
            <v>4045</v>
          </cell>
          <cell r="AT74">
            <v>2579</v>
          </cell>
          <cell r="AU74">
            <v>8262</v>
          </cell>
          <cell r="AV74">
            <v>6166</v>
          </cell>
          <cell r="AW74">
            <v>5146</v>
          </cell>
          <cell r="AX74">
            <v>863</v>
          </cell>
          <cell r="AY74">
            <v>2885</v>
          </cell>
          <cell r="AZ74">
            <v>10698</v>
          </cell>
          <cell r="BA74">
            <v>105210</v>
          </cell>
          <cell r="BB74">
            <v>11111</v>
          </cell>
          <cell r="BC74">
            <v>1240</v>
          </cell>
          <cell r="BD74">
            <v>118697</v>
          </cell>
          <cell r="BE74">
            <v>1.7</v>
          </cell>
          <cell r="BF74">
            <v>-0.7</v>
          </cell>
          <cell r="BG74">
            <v>1.5</v>
          </cell>
          <cell r="BL74">
            <v>-2.2999999999999998</v>
          </cell>
          <cell r="BN74">
            <v>-2.2000000000000002</v>
          </cell>
          <cell r="BT74">
            <v>-1.6</v>
          </cell>
          <cell r="BU74">
            <v>0.1</v>
          </cell>
          <cell r="BV74">
            <v>11</v>
          </cell>
          <cell r="BW74">
            <v>0.6</v>
          </cell>
          <cell r="BX74">
            <v>0.4</v>
          </cell>
          <cell r="CB74">
            <v>1.1000000000000001</v>
          </cell>
          <cell r="CC74">
            <v>-0.6</v>
          </cell>
          <cell r="CD74">
            <v>0.4</v>
          </cell>
          <cell r="CE74">
            <v>-0.1</v>
          </cell>
          <cell r="CF74">
            <v>-0.1</v>
          </cell>
          <cell r="CG74">
            <v>1.9</v>
          </cell>
          <cell r="CH74">
            <v>-2.2999999999999998</v>
          </cell>
          <cell r="CI74">
            <v>-1.1000000000000001</v>
          </cell>
          <cell r="CJ74">
            <v>-0.1</v>
          </cell>
          <cell r="CM74">
            <v>-1.2</v>
          </cell>
          <cell r="CP74">
            <v>-0.5</v>
          </cell>
          <cell r="CS74">
            <v>-0.8</v>
          </cell>
          <cell r="CV74">
            <v>-0.8</v>
          </cell>
          <cell r="CW74">
            <v>-0.8</v>
          </cell>
          <cell r="CX74">
            <v>2.4</v>
          </cell>
          <cell r="CY74">
            <v>1.4</v>
          </cell>
          <cell r="CZ74">
            <v>0.5</v>
          </cell>
          <cell r="DA74">
            <v>1.9</v>
          </cell>
          <cell r="DB74">
            <v>0.9</v>
          </cell>
          <cell r="DC74">
            <v>1.1000000000000001</v>
          </cell>
          <cell r="DD74">
            <v>0</v>
          </cell>
          <cell r="DE74">
            <v>-1.2</v>
          </cell>
          <cell r="DF74">
            <v>0.6</v>
          </cell>
          <cell r="DG74">
            <v>3907</v>
          </cell>
          <cell r="DH74">
            <v>666</v>
          </cell>
          <cell r="DI74">
            <v>4452</v>
          </cell>
          <cell r="DN74">
            <v>3523</v>
          </cell>
          <cell r="DP74">
            <v>4199</v>
          </cell>
          <cell r="DV74">
            <v>15598</v>
          </cell>
          <cell r="DW74">
            <v>1854</v>
          </cell>
          <cell r="DX74">
            <v>28</v>
          </cell>
          <cell r="DY74">
            <v>2214</v>
          </cell>
          <cell r="DZ74">
            <v>3749</v>
          </cell>
          <cell r="ED74">
            <v>8061</v>
          </cell>
          <cell r="EE74">
            <v>5642</v>
          </cell>
          <cell r="EF74">
            <v>5137</v>
          </cell>
          <cell r="EG74">
            <v>3472</v>
          </cell>
          <cell r="EH74">
            <v>1288</v>
          </cell>
          <cell r="EI74">
            <v>279</v>
          </cell>
          <cell r="EJ74">
            <v>946</v>
          </cell>
          <cell r="EK74">
            <v>2662</v>
          </cell>
          <cell r="EL74">
            <v>4733</v>
          </cell>
          <cell r="EO74">
            <v>1028</v>
          </cell>
          <cell r="ER74">
            <v>5189</v>
          </cell>
          <cell r="EU74">
            <v>2576</v>
          </cell>
          <cell r="EX74">
            <v>4047</v>
          </cell>
          <cell r="EY74">
            <v>2580</v>
          </cell>
          <cell r="EZ74">
            <v>8291</v>
          </cell>
          <cell r="FA74">
            <v>6145</v>
          </cell>
          <cell r="FB74">
            <v>5125</v>
          </cell>
          <cell r="FC74">
            <v>867</v>
          </cell>
          <cell r="FD74">
            <v>2885</v>
          </cell>
          <cell r="FE74">
            <v>10706</v>
          </cell>
          <cell r="FF74">
            <v>104853</v>
          </cell>
          <cell r="FG74">
            <v>11122</v>
          </cell>
          <cell r="FH74">
            <v>1851</v>
          </cell>
          <cell r="FI74">
            <v>120452</v>
          </cell>
          <cell r="FJ74">
            <v>3.2</v>
          </cell>
          <cell r="FK74">
            <v>-0.6</v>
          </cell>
          <cell r="FL74">
            <v>2.9</v>
          </cell>
          <cell r="FQ74">
            <v>-2.5</v>
          </cell>
          <cell r="FS74">
            <v>-2.4</v>
          </cell>
          <cell r="FY74">
            <v>0.2</v>
          </cell>
          <cell r="FZ74">
            <v>3.6</v>
          </cell>
          <cell r="GA74">
            <v>12.2</v>
          </cell>
          <cell r="GB74">
            <v>1.1000000000000001</v>
          </cell>
          <cell r="GC74">
            <v>2.7</v>
          </cell>
          <cell r="GG74">
            <v>-4.5</v>
          </cell>
          <cell r="GH74">
            <v>-0.3</v>
          </cell>
          <cell r="GI74">
            <v>0.9</v>
          </cell>
          <cell r="GJ74">
            <v>0.4</v>
          </cell>
          <cell r="GK74">
            <v>7.3</v>
          </cell>
          <cell r="GL74">
            <v>1.8</v>
          </cell>
          <cell r="GM74">
            <v>-4</v>
          </cell>
          <cell r="GN74">
            <v>-1.3</v>
          </cell>
          <cell r="GO74">
            <v>3.6</v>
          </cell>
          <cell r="GR74">
            <v>-0.6</v>
          </cell>
          <cell r="GU74">
            <v>-0.2</v>
          </cell>
          <cell r="GX74">
            <v>-0.4</v>
          </cell>
          <cell r="HA74">
            <v>-0.4</v>
          </cell>
          <cell r="HB74">
            <v>-0.4</v>
          </cell>
          <cell r="HC74">
            <v>3.1</v>
          </cell>
          <cell r="HD74">
            <v>0.2</v>
          </cell>
          <cell r="HE74">
            <v>-0.7</v>
          </cell>
          <cell r="HF74">
            <v>3.5</v>
          </cell>
          <cell r="HG74">
            <v>1.4</v>
          </cell>
          <cell r="HH74">
            <v>1.2</v>
          </cell>
          <cell r="HI74">
            <v>0.4</v>
          </cell>
          <cell r="HJ74">
            <v>-0.6</v>
          </cell>
          <cell r="HK74">
            <v>3.1</v>
          </cell>
          <cell r="HL74">
            <v>1658</v>
          </cell>
          <cell r="HM74">
            <v>684</v>
          </cell>
          <cell r="HN74">
            <v>2141</v>
          </cell>
          <cell r="HS74">
            <v>3529</v>
          </cell>
          <cell r="HU74">
            <v>4206</v>
          </cell>
          <cell r="IA74">
            <v>15563</v>
          </cell>
          <cell r="IB74">
            <v>1897</v>
          </cell>
          <cell r="IC74">
            <v>30</v>
          </cell>
          <cell r="ID74">
            <v>2074</v>
          </cell>
          <cell r="IE74">
            <v>3713</v>
          </cell>
          <cell r="II74">
            <v>8837</v>
          </cell>
          <cell r="IJ74">
            <v>5643</v>
          </cell>
          <cell r="IK74">
            <v>5118</v>
          </cell>
          <cell r="IL74">
            <v>3304</v>
          </cell>
          <cell r="IM74">
            <v>1272</v>
          </cell>
          <cell r="IN74">
            <v>273</v>
          </cell>
          <cell r="IO74">
            <v>942</v>
          </cell>
          <cell r="IP74">
            <v>2626</v>
          </cell>
          <cell r="IQ74">
            <v>4666</v>
          </cell>
        </row>
        <row r="75">
          <cell r="B75">
            <v>3884</v>
          </cell>
          <cell r="C75">
            <v>670</v>
          </cell>
          <cell r="D75">
            <v>4431</v>
          </cell>
          <cell r="I75">
            <v>3346</v>
          </cell>
          <cell r="K75">
            <v>3992</v>
          </cell>
          <cell r="Q75">
            <v>16135</v>
          </cell>
          <cell r="R75">
            <v>1841</v>
          </cell>
          <cell r="S75">
            <v>32</v>
          </cell>
          <cell r="T75">
            <v>2176</v>
          </cell>
          <cell r="U75">
            <v>3714</v>
          </cell>
          <cell r="Y75">
            <v>8540</v>
          </cell>
          <cell r="Z75">
            <v>5679</v>
          </cell>
          <cell r="AA75">
            <v>5046</v>
          </cell>
          <cell r="AB75">
            <v>3387</v>
          </cell>
          <cell r="AC75">
            <v>1267</v>
          </cell>
          <cell r="AD75">
            <v>276</v>
          </cell>
          <cell r="AE75">
            <v>947</v>
          </cell>
          <cell r="AF75">
            <v>2574</v>
          </cell>
          <cell r="AG75">
            <v>4655</v>
          </cell>
          <cell r="AJ75">
            <v>1023</v>
          </cell>
          <cell r="AM75">
            <v>5172</v>
          </cell>
          <cell r="AP75">
            <v>2570</v>
          </cell>
          <cell r="AS75">
            <v>4037</v>
          </cell>
          <cell r="AT75">
            <v>2574</v>
          </cell>
          <cell r="AU75">
            <v>8405</v>
          </cell>
          <cell r="AV75">
            <v>6237</v>
          </cell>
          <cell r="AW75">
            <v>5158</v>
          </cell>
          <cell r="AX75">
            <v>871</v>
          </cell>
          <cell r="AY75">
            <v>2934</v>
          </cell>
          <cell r="AZ75">
            <v>10808</v>
          </cell>
          <cell r="BA75">
            <v>105972</v>
          </cell>
          <cell r="BB75">
            <v>10954</v>
          </cell>
          <cell r="BC75">
            <v>1759</v>
          </cell>
          <cell r="BD75">
            <v>118981</v>
          </cell>
          <cell r="BE75">
            <v>-0.7</v>
          </cell>
          <cell r="BF75">
            <v>0.3</v>
          </cell>
          <cell r="BG75">
            <v>-0.6</v>
          </cell>
          <cell r="BL75">
            <v>-3.8</v>
          </cell>
          <cell r="BN75">
            <v>-3.7</v>
          </cell>
          <cell r="BT75">
            <v>2.1</v>
          </cell>
          <cell r="BU75">
            <v>1.2</v>
          </cell>
          <cell r="BV75">
            <v>13.7</v>
          </cell>
          <cell r="BW75">
            <v>-0.6</v>
          </cell>
          <cell r="BX75">
            <v>0.7</v>
          </cell>
          <cell r="CB75">
            <v>1.6</v>
          </cell>
          <cell r="CC75">
            <v>-0.1</v>
          </cell>
          <cell r="CD75">
            <v>-0.7</v>
          </cell>
          <cell r="CE75">
            <v>-1.5</v>
          </cell>
          <cell r="CF75">
            <v>1.3</v>
          </cell>
          <cell r="CG75">
            <v>0.5</v>
          </cell>
          <cell r="CH75">
            <v>-0.8</v>
          </cell>
          <cell r="CI75">
            <v>-2.6</v>
          </cell>
          <cell r="CJ75">
            <v>0.3</v>
          </cell>
          <cell r="CM75">
            <v>-1.1000000000000001</v>
          </cell>
          <cell r="CP75">
            <v>-0.3</v>
          </cell>
          <cell r="CS75">
            <v>-0.2</v>
          </cell>
          <cell r="CV75">
            <v>-0.2</v>
          </cell>
          <cell r="CW75">
            <v>-0.2</v>
          </cell>
          <cell r="CX75">
            <v>1.7</v>
          </cell>
          <cell r="CY75">
            <v>1.2</v>
          </cell>
          <cell r="CZ75">
            <v>0.2</v>
          </cell>
          <cell r="DA75">
            <v>1</v>
          </cell>
          <cell r="DB75">
            <v>1.7</v>
          </cell>
          <cell r="DC75">
            <v>1</v>
          </cell>
          <cell r="DD75">
            <v>0.7</v>
          </cell>
          <cell r="DE75">
            <v>-1.4</v>
          </cell>
          <cell r="DF75">
            <v>0.2</v>
          </cell>
          <cell r="DG75">
            <v>3912</v>
          </cell>
          <cell r="DH75">
            <v>676</v>
          </cell>
          <cell r="DI75">
            <v>4463</v>
          </cell>
          <cell r="DN75">
            <v>3212</v>
          </cell>
          <cell r="DP75">
            <v>3831</v>
          </cell>
          <cell r="DV75">
            <v>16324</v>
          </cell>
          <cell r="DW75">
            <v>1806</v>
          </cell>
          <cell r="DX75">
            <v>31</v>
          </cell>
          <cell r="DY75">
            <v>2163</v>
          </cell>
          <cell r="DZ75">
            <v>3664</v>
          </cell>
          <cell r="ED75">
            <v>8796</v>
          </cell>
          <cell r="EE75">
            <v>5709</v>
          </cell>
          <cell r="EF75">
            <v>5039</v>
          </cell>
          <cell r="EG75">
            <v>3377</v>
          </cell>
          <cell r="EH75">
            <v>1264</v>
          </cell>
          <cell r="EI75">
            <v>271</v>
          </cell>
          <cell r="EJ75">
            <v>941</v>
          </cell>
          <cell r="EK75">
            <v>2565</v>
          </cell>
          <cell r="EL75">
            <v>4626</v>
          </cell>
          <cell r="EO75">
            <v>1046</v>
          </cell>
          <cell r="ER75">
            <v>5165</v>
          </cell>
          <cell r="EU75">
            <v>2566</v>
          </cell>
          <cell r="EX75">
            <v>4031</v>
          </cell>
          <cell r="EY75">
            <v>2570</v>
          </cell>
          <cell r="EZ75">
            <v>8415</v>
          </cell>
          <cell r="FA75">
            <v>6202</v>
          </cell>
          <cell r="FB75">
            <v>5135</v>
          </cell>
          <cell r="FC75">
            <v>881</v>
          </cell>
          <cell r="FD75">
            <v>2939</v>
          </cell>
          <cell r="FE75">
            <v>10804</v>
          </cell>
          <cell r="FF75">
            <v>106295</v>
          </cell>
          <cell r="FG75">
            <v>10926</v>
          </cell>
          <cell r="FH75">
            <v>1721</v>
          </cell>
          <cell r="FI75">
            <v>119096</v>
          </cell>
          <cell r="FJ75">
            <v>0.1</v>
          </cell>
          <cell r="FK75">
            <v>1.6</v>
          </cell>
          <cell r="FL75">
            <v>0.3</v>
          </cell>
          <cell r="FQ75">
            <v>-8.8000000000000007</v>
          </cell>
          <cell r="FS75">
            <v>-8.8000000000000007</v>
          </cell>
          <cell r="FY75">
            <v>4.7</v>
          </cell>
          <cell r="FZ75">
            <v>-2.6</v>
          </cell>
          <cell r="GA75">
            <v>11.2</v>
          </cell>
          <cell r="GB75">
            <v>-2.2999999999999998</v>
          </cell>
          <cell r="GC75">
            <v>-2.2999999999999998</v>
          </cell>
          <cell r="GG75">
            <v>9.1</v>
          </cell>
          <cell r="GH75">
            <v>1.2</v>
          </cell>
          <cell r="GI75">
            <v>-1.9</v>
          </cell>
          <cell r="GJ75">
            <v>-2.7</v>
          </cell>
          <cell r="GK75">
            <v>-1.9</v>
          </cell>
          <cell r="GL75">
            <v>-2.7</v>
          </cell>
          <cell r="GM75">
            <v>-0.5</v>
          </cell>
          <cell r="GN75">
            <v>-3.7</v>
          </cell>
          <cell r="GO75">
            <v>-2.2999999999999998</v>
          </cell>
          <cell r="GR75">
            <v>1.8</v>
          </cell>
          <cell r="GU75">
            <v>-0.5</v>
          </cell>
          <cell r="GX75">
            <v>-0.4</v>
          </cell>
          <cell r="HA75">
            <v>-0.4</v>
          </cell>
          <cell r="HB75">
            <v>-0.4</v>
          </cell>
          <cell r="HC75">
            <v>1.5</v>
          </cell>
          <cell r="HD75">
            <v>0.9</v>
          </cell>
          <cell r="HE75">
            <v>0.2</v>
          </cell>
          <cell r="HF75">
            <v>1.6</v>
          </cell>
          <cell r="HG75">
            <v>1.9</v>
          </cell>
          <cell r="HH75">
            <v>0.9</v>
          </cell>
          <cell r="HI75">
            <v>1.4</v>
          </cell>
          <cell r="HJ75">
            <v>-1.8</v>
          </cell>
          <cell r="HK75">
            <v>-1.1000000000000001</v>
          </cell>
          <cell r="HL75">
            <v>2998</v>
          </cell>
          <cell r="HM75">
            <v>702</v>
          </cell>
          <cell r="HN75">
            <v>3535</v>
          </cell>
          <cell r="HS75">
            <v>3251</v>
          </cell>
          <cell r="HU75">
            <v>3876</v>
          </cell>
          <cell r="IA75">
            <v>16253</v>
          </cell>
          <cell r="IB75">
            <v>1987</v>
          </cell>
          <cell r="IC75">
            <v>37</v>
          </cell>
          <cell r="ID75">
            <v>1995</v>
          </cell>
          <cell r="IE75">
            <v>3783</v>
          </cell>
          <cell r="II75">
            <v>8440</v>
          </cell>
          <cell r="IJ75">
            <v>5714</v>
          </cell>
          <cell r="IK75">
            <v>4987</v>
          </cell>
          <cell r="IL75">
            <v>3276</v>
          </cell>
          <cell r="IM75">
            <v>1327</v>
          </cell>
          <cell r="IN75">
            <v>285</v>
          </cell>
          <cell r="IO75">
            <v>974</v>
          </cell>
          <cell r="IP75">
            <v>2595</v>
          </cell>
          <cell r="IQ75">
            <v>4820</v>
          </cell>
        </row>
        <row r="76">
          <cell r="B76">
            <v>3956</v>
          </cell>
          <cell r="C76">
            <v>676</v>
          </cell>
          <cell r="D76">
            <v>4508</v>
          </cell>
          <cell r="I76">
            <v>3325</v>
          </cell>
          <cell r="K76">
            <v>3972</v>
          </cell>
          <cell r="Q76">
            <v>16421</v>
          </cell>
          <cell r="R76">
            <v>1878</v>
          </cell>
          <cell r="S76">
            <v>37</v>
          </cell>
          <cell r="T76">
            <v>2169</v>
          </cell>
          <cell r="U76">
            <v>3764</v>
          </cell>
          <cell r="Y76">
            <v>8635</v>
          </cell>
          <cell r="Z76">
            <v>5665</v>
          </cell>
          <cell r="AA76">
            <v>5020</v>
          </cell>
          <cell r="AB76">
            <v>3326</v>
          </cell>
          <cell r="AC76">
            <v>1265</v>
          </cell>
          <cell r="AD76">
            <v>277</v>
          </cell>
          <cell r="AE76">
            <v>969</v>
          </cell>
          <cell r="AF76">
            <v>2539</v>
          </cell>
          <cell r="AG76">
            <v>4655</v>
          </cell>
          <cell r="AJ76">
            <v>1003</v>
          </cell>
          <cell r="AM76">
            <v>5171</v>
          </cell>
          <cell r="AP76">
            <v>2576</v>
          </cell>
          <cell r="AS76">
            <v>4047</v>
          </cell>
          <cell r="AT76">
            <v>2580</v>
          </cell>
          <cell r="AU76">
            <v>8453</v>
          </cell>
          <cell r="AV76">
            <v>6331</v>
          </cell>
          <cell r="AW76">
            <v>5199</v>
          </cell>
          <cell r="AX76">
            <v>879</v>
          </cell>
          <cell r="AY76">
            <v>2968</v>
          </cell>
          <cell r="AZ76">
            <v>10915</v>
          </cell>
          <cell r="BA76">
            <v>106898</v>
          </cell>
          <cell r="BB76">
            <v>10982</v>
          </cell>
          <cell r="BC76">
            <v>1967</v>
          </cell>
          <cell r="BD76">
            <v>119557</v>
          </cell>
          <cell r="BE76">
            <v>1.8</v>
          </cell>
          <cell r="BF76">
            <v>0.9</v>
          </cell>
          <cell r="BG76">
            <v>1.7</v>
          </cell>
          <cell r="BL76">
            <v>-0.6</v>
          </cell>
          <cell r="BN76">
            <v>-0.5</v>
          </cell>
          <cell r="BT76">
            <v>1.8</v>
          </cell>
          <cell r="BU76">
            <v>2</v>
          </cell>
          <cell r="BV76">
            <v>16.3</v>
          </cell>
          <cell r="BW76">
            <v>-0.3</v>
          </cell>
          <cell r="BX76">
            <v>1.4</v>
          </cell>
          <cell r="CB76">
            <v>1.1000000000000001</v>
          </cell>
          <cell r="CC76">
            <v>-0.2</v>
          </cell>
          <cell r="CD76">
            <v>-0.5</v>
          </cell>
          <cell r="CE76">
            <v>-1.8</v>
          </cell>
          <cell r="CF76">
            <v>-0.1</v>
          </cell>
          <cell r="CG76">
            <v>0.4</v>
          </cell>
          <cell r="CH76">
            <v>2.2000000000000002</v>
          </cell>
          <cell r="CI76">
            <v>-1.4</v>
          </cell>
          <cell r="CJ76">
            <v>0</v>
          </cell>
          <cell r="CM76">
            <v>-2</v>
          </cell>
          <cell r="CP76">
            <v>0</v>
          </cell>
          <cell r="CS76">
            <v>0.2</v>
          </cell>
          <cell r="CV76">
            <v>0.2</v>
          </cell>
          <cell r="CW76">
            <v>0.2</v>
          </cell>
          <cell r="CX76">
            <v>0.6</v>
          </cell>
          <cell r="CY76">
            <v>1.5</v>
          </cell>
          <cell r="CZ76">
            <v>0.8</v>
          </cell>
          <cell r="DA76">
            <v>0.9</v>
          </cell>
          <cell r="DB76">
            <v>1.2</v>
          </cell>
          <cell r="DC76">
            <v>1</v>
          </cell>
          <cell r="DD76">
            <v>0.9</v>
          </cell>
          <cell r="DE76">
            <v>0.3</v>
          </cell>
          <cell r="DF76">
            <v>0.5</v>
          </cell>
          <cell r="DG76">
            <v>3918</v>
          </cell>
          <cell r="DH76">
            <v>676</v>
          </cell>
          <cell r="DI76">
            <v>4469</v>
          </cell>
          <cell r="DN76">
            <v>3370</v>
          </cell>
          <cell r="DP76">
            <v>4027</v>
          </cell>
          <cell r="DV76">
            <v>16815</v>
          </cell>
          <cell r="DW76">
            <v>1889</v>
          </cell>
          <cell r="DX76">
            <v>36</v>
          </cell>
          <cell r="DY76">
            <v>2153</v>
          </cell>
          <cell r="DZ76">
            <v>3764</v>
          </cell>
          <cell r="ED76">
            <v>8681</v>
          </cell>
          <cell r="EE76">
            <v>5745</v>
          </cell>
          <cell r="EF76">
            <v>4942</v>
          </cell>
          <cell r="EG76">
            <v>3291</v>
          </cell>
          <cell r="EH76">
            <v>1272</v>
          </cell>
          <cell r="EI76">
            <v>278</v>
          </cell>
          <cell r="EJ76">
            <v>963</v>
          </cell>
          <cell r="EK76">
            <v>2532</v>
          </cell>
          <cell r="EL76">
            <v>4672</v>
          </cell>
          <cell r="EO76">
            <v>994</v>
          </cell>
          <cell r="ER76">
            <v>5183</v>
          </cell>
          <cell r="EU76">
            <v>2583</v>
          </cell>
          <cell r="EX76">
            <v>4058</v>
          </cell>
          <cell r="EY76">
            <v>2587</v>
          </cell>
          <cell r="EZ76">
            <v>8462</v>
          </cell>
          <cell r="FA76">
            <v>6334</v>
          </cell>
          <cell r="FB76">
            <v>5215</v>
          </cell>
          <cell r="FC76">
            <v>863</v>
          </cell>
          <cell r="FD76">
            <v>2967</v>
          </cell>
          <cell r="FE76">
            <v>10917</v>
          </cell>
          <cell r="FF76">
            <v>107524</v>
          </cell>
          <cell r="FG76">
            <v>10924</v>
          </cell>
          <cell r="FH76">
            <v>1592</v>
          </cell>
          <cell r="FI76">
            <v>117388</v>
          </cell>
          <cell r="FJ76">
            <v>0.2</v>
          </cell>
          <cell r="FK76">
            <v>-0.1</v>
          </cell>
          <cell r="FL76">
            <v>0.1</v>
          </cell>
          <cell r="FQ76">
            <v>4.9000000000000004</v>
          </cell>
          <cell r="FS76">
            <v>5.0999999999999996</v>
          </cell>
          <cell r="FY76">
            <v>3</v>
          </cell>
          <cell r="FZ76">
            <v>4.5999999999999996</v>
          </cell>
          <cell r="GA76">
            <v>14.8</v>
          </cell>
          <cell r="GB76">
            <v>-0.4</v>
          </cell>
          <cell r="GC76">
            <v>2.7</v>
          </cell>
          <cell r="GG76">
            <v>-1.3</v>
          </cell>
          <cell r="GH76">
            <v>0.6</v>
          </cell>
          <cell r="GI76">
            <v>-1.9</v>
          </cell>
          <cell r="GJ76">
            <v>-2.5</v>
          </cell>
          <cell r="GK76">
            <v>0.6</v>
          </cell>
          <cell r="GL76">
            <v>2.6</v>
          </cell>
          <cell r="GM76">
            <v>2.4</v>
          </cell>
          <cell r="GN76">
            <v>-1.3</v>
          </cell>
          <cell r="GO76">
            <v>1</v>
          </cell>
          <cell r="GR76">
            <v>-5</v>
          </cell>
          <cell r="GU76">
            <v>0.3</v>
          </cell>
          <cell r="GX76">
            <v>0.7</v>
          </cell>
          <cell r="HA76">
            <v>0.7</v>
          </cell>
          <cell r="HB76">
            <v>0.7</v>
          </cell>
          <cell r="HC76">
            <v>0.5</v>
          </cell>
          <cell r="HD76">
            <v>2.1</v>
          </cell>
          <cell r="HE76">
            <v>1.6</v>
          </cell>
          <cell r="HF76">
            <v>-2</v>
          </cell>
          <cell r="HG76">
            <v>1</v>
          </cell>
          <cell r="HH76">
            <v>1</v>
          </cell>
          <cell r="HI76">
            <v>1.2</v>
          </cell>
          <cell r="HJ76">
            <v>0</v>
          </cell>
          <cell r="HK76">
            <v>-1.4</v>
          </cell>
          <cell r="HL76">
            <v>7498</v>
          </cell>
          <cell r="HM76">
            <v>684</v>
          </cell>
          <cell r="HN76">
            <v>8172</v>
          </cell>
          <cell r="HS76">
            <v>3445</v>
          </cell>
          <cell r="HU76">
            <v>4110</v>
          </cell>
          <cell r="IA76">
            <v>16757</v>
          </cell>
          <cell r="IB76">
            <v>1805</v>
          </cell>
          <cell r="IC76">
            <v>34</v>
          </cell>
          <cell r="ID76">
            <v>2251</v>
          </cell>
          <cell r="IE76">
            <v>3725</v>
          </cell>
          <cell r="II76">
            <v>9126</v>
          </cell>
          <cell r="IJ76">
            <v>5748</v>
          </cell>
          <cell r="IK76">
            <v>5391</v>
          </cell>
          <cell r="IL76">
            <v>3547</v>
          </cell>
          <cell r="IM76">
            <v>1340</v>
          </cell>
          <cell r="IN76">
            <v>276</v>
          </cell>
          <cell r="IO76">
            <v>988</v>
          </cell>
          <cell r="IP76">
            <v>2606</v>
          </cell>
          <cell r="IQ76">
            <v>4831</v>
          </cell>
        </row>
        <row r="77">
          <cell r="B77">
            <v>4080</v>
          </cell>
          <cell r="C77">
            <v>689</v>
          </cell>
          <cell r="D77">
            <v>4644</v>
          </cell>
          <cell r="I77">
            <v>3435</v>
          </cell>
          <cell r="K77">
            <v>4109</v>
          </cell>
          <cell r="Q77">
            <v>16384</v>
          </cell>
          <cell r="R77">
            <v>1920</v>
          </cell>
          <cell r="S77">
            <v>42</v>
          </cell>
          <cell r="T77">
            <v>2201</v>
          </cell>
          <cell r="U77">
            <v>3848</v>
          </cell>
          <cell r="Y77">
            <v>8687</v>
          </cell>
          <cell r="Z77">
            <v>5662</v>
          </cell>
          <cell r="AA77">
            <v>5049</v>
          </cell>
          <cell r="AB77">
            <v>3301</v>
          </cell>
          <cell r="AC77">
            <v>1262</v>
          </cell>
          <cell r="AD77">
            <v>281</v>
          </cell>
          <cell r="AE77">
            <v>998</v>
          </cell>
          <cell r="AF77">
            <v>2567</v>
          </cell>
          <cell r="AG77">
            <v>4682</v>
          </cell>
          <cell r="AJ77">
            <v>984</v>
          </cell>
          <cell r="AM77">
            <v>5186</v>
          </cell>
          <cell r="AP77">
            <v>2586</v>
          </cell>
          <cell r="AS77">
            <v>4062</v>
          </cell>
          <cell r="AT77">
            <v>2590</v>
          </cell>
          <cell r="AU77">
            <v>8431</v>
          </cell>
          <cell r="AV77">
            <v>6406</v>
          </cell>
          <cell r="AW77">
            <v>5252</v>
          </cell>
          <cell r="AX77">
            <v>889</v>
          </cell>
          <cell r="AY77">
            <v>2968</v>
          </cell>
          <cell r="AZ77">
            <v>11026</v>
          </cell>
          <cell r="BA77">
            <v>107733</v>
          </cell>
          <cell r="BB77">
            <v>11180</v>
          </cell>
          <cell r="BC77">
            <v>2252</v>
          </cell>
          <cell r="BD77">
            <v>121047</v>
          </cell>
          <cell r="BE77">
            <v>3.1</v>
          </cell>
          <cell r="BF77">
            <v>1.9</v>
          </cell>
          <cell r="BG77">
            <v>3</v>
          </cell>
          <cell r="BL77">
            <v>3.3</v>
          </cell>
          <cell r="BN77">
            <v>3.4</v>
          </cell>
          <cell r="BT77">
            <v>-0.2</v>
          </cell>
          <cell r="BU77">
            <v>2.2999999999999998</v>
          </cell>
          <cell r="BV77">
            <v>15.6</v>
          </cell>
          <cell r="BW77">
            <v>1.5</v>
          </cell>
          <cell r="BX77">
            <v>2.2000000000000002</v>
          </cell>
          <cell r="CB77">
            <v>0.6</v>
          </cell>
          <cell r="CC77">
            <v>0</v>
          </cell>
          <cell r="CD77">
            <v>0.6</v>
          </cell>
          <cell r="CE77">
            <v>-0.7</v>
          </cell>
          <cell r="CF77">
            <v>-0.2</v>
          </cell>
          <cell r="CG77">
            <v>1.3</v>
          </cell>
          <cell r="CH77">
            <v>3</v>
          </cell>
          <cell r="CI77">
            <v>1.1000000000000001</v>
          </cell>
          <cell r="CJ77">
            <v>0.6</v>
          </cell>
          <cell r="CM77">
            <v>-1.9</v>
          </cell>
          <cell r="CP77">
            <v>0.3</v>
          </cell>
          <cell r="CS77">
            <v>0.4</v>
          </cell>
          <cell r="CV77">
            <v>0.4</v>
          </cell>
          <cell r="CW77">
            <v>0.4</v>
          </cell>
          <cell r="CX77">
            <v>-0.3</v>
          </cell>
          <cell r="CY77">
            <v>1.2</v>
          </cell>
          <cell r="CZ77">
            <v>1</v>
          </cell>
          <cell r="DA77">
            <v>1.1000000000000001</v>
          </cell>
          <cell r="DB77">
            <v>0</v>
          </cell>
          <cell r="DC77">
            <v>1</v>
          </cell>
          <cell r="DD77">
            <v>0.8</v>
          </cell>
          <cell r="DE77">
            <v>1.8</v>
          </cell>
          <cell r="DF77">
            <v>1.2</v>
          </cell>
          <cell r="DG77">
            <v>3993</v>
          </cell>
          <cell r="DH77">
            <v>679</v>
          </cell>
          <cell r="DI77">
            <v>4547</v>
          </cell>
          <cell r="DN77">
            <v>3432</v>
          </cell>
          <cell r="DP77">
            <v>4104</v>
          </cell>
          <cell r="DV77">
            <v>16003</v>
          </cell>
          <cell r="DW77">
            <v>1930</v>
          </cell>
          <cell r="DX77">
            <v>43</v>
          </cell>
          <cell r="DY77">
            <v>2200</v>
          </cell>
          <cell r="DZ77">
            <v>3860</v>
          </cell>
          <cell r="ED77">
            <v>8550</v>
          </cell>
          <cell r="EE77">
            <v>5571</v>
          </cell>
          <cell r="EF77">
            <v>5100</v>
          </cell>
          <cell r="EG77">
            <v>3341</v>
          </cell>
          <cell r="EH77">
            <v>1248</v>
          </cell>
          <cell r="EI77">
            <v>280</v>
          </cell>
          <cell r="EJ77">
            <v>1009</v>
          </cell>
          <cell r="EK77">
            <v>2509</v>
          </cell>
          <cell r="EL77">
            <v>4630</v>
          </cell>
          <cell r="EO77">
            <v>976</v>
          </cell>
          <cell r="ER77">
            <v>5177</v>
          </cell>
          <cell r="EU77">
            <v>2581</v>
          </cell>
          <cell r="EX77">
            <v>4055</v>
          </cell>
          <cell r="EY77">
            <v>2586</v>
          </cell>
          <cell r="EZ77">
            <v>8435</v>
          </cell>
          <cell r="FA77">
            <v>6467</v>
          </cell>
          <cell r="FB77">
            <v>5251</v>
          </cell>
          <cell r="FC77">
            <v>896</v>
          </cell>
          <cell r="FD77">
            <v>2981</v>
          </cell>
          <cell r="FE77">
            <v>11026</v>
          </cell>
          <cell r="FF77">
            <v>106840</v>
          </cell>
          <cell r="FG77">
            <v>11209</v>
          </cell>
          <cell r="FH77">
            <v>2345</v>
          </cell>
          <cell r="FI77">
            <v>122505</v>
          </cell>
          <cell r="FJ77">
            <v>1.9</v>
          </cell>
          <cell r="FK77">
            <v>0.5</v>
          </cell>
          <cell r="FL77">
            <v>1.8</v>
          </cell>
          <cell r="FQ77">
            <v>1.8</v>
          </cell>
          <cell r="FS77">
            <v>1.9</v>
          </cell>
          <cell r="FY77">
            <v>-4.8</v>
          </cell>
          <cell r="FZ77">
            <v>2.2000000000000002</v>
          </cell>
          <cell r="GA77">
            <v>21.2</v>
          </cell>
          <cell r="GB77">
            <v>2.2000000000000002</v>
          </cell>
          <cell r="GC77">
            <v>2.5</v>
          </cell>
          <cell r="GG77">
            <v>-1.5</v>
          </cell>
          <cell r="GH77">
            <v>-3</v>
          </cell>
          <cell r="GI77">
            <v>3.2</v>
          </cell>
          <cell r="GJ77">
            <v>1.5</v>
          </cell>
          <cell r="GK77">
            <v>-1.9</v>
          </cell>
          <cell r="GL77">
            <v>0.7</v>
          </cell>
          <cell r="GM77">
            <v>4.7</v>
          </cell>
          <cell r="GN77">
            <v>-0.9</v>
          </cell>
          <cell r="GO77">
            <v>-0.9</v>
          </cell>
          <cell r="GR77">
            <v>-1.8</v>
          </cell>
          <cell r="GU77">
            <v>-0.1</v>
          </cell>
          <cell r="GX77">
            <v>-0.1</v>
          </cell>
          <cell r="HA77">
            <v>-0.1</v>
          </cell>
          <cell r="HB77">
            <v>-0.1</v>
          </cell>
          <cell r="HC77">
            <v>-0.3</v>
          </cell>
          <cell r="HD77">
            <v>2.1</v>
          </cell>
          <cell r="HE77">
            <v>0.7</v>
          </cell>
          <cell r="HF77">
            <v>3.9</v>
          </cell>
          <cell r="HG77">
            <v>0.5</v>
          </cell>
          <cell r="HH77">
            <v>1</v>
          </cell>
          <cell r="HI77">
            <v>-0.6</v>
          </cell>
          <cell r="HJ77">
            <v>2.6</v>
          </cell>
          <cell r="HK77">
            <v>4.4000000000000004</v>
          </cell>
          <cell r="HL77">
            <v>3645</v>
          </cell>
          <cell r="HM77">
            <v>621</v>
          </cell>
          <cell r="HN77">
            <v>4153</v>
          </cell>
          <cell r="HS77">
            <v>3317</v>
          </cell>
          <cell r="HU77">
            <v>3975</v>
          </cell>
          <cell r="IA77">
            <v>16011</v>
          </cell>
          <cell r="IB77">
            <v>1785</v>
          </cell>
          <cell r="IC77">
            <v>36</v>
          </cell>
          <cell r="ID77">
            <v>2413</v>
          </cell>
          <cell r="IE77">
            <v>3811</v>
          </cell>
          <cell r="II77">
            <v>7701</v>
          </cell>
          <cell r="IJ77">
            <v>5570</v>
          </cell>
          <cell r="IK77">
            <v>4733</v>
          </cell>
          <cell r="IL77">
            <v>3347</v>
          </cell>
          <cell r="IM77">
            <v>1131</v>
          </cell>
          <cell r="IN77">
            <v>277</v>
          </cell>
          <cell r="IO77">
            <v>951</v>
          </cell>
          <cell r="IP77">
            <v>2441</v>
          </cell>
          <cell r="IQ77">
            <v>4344</v>
          </cell>
        </row>
        <row r="78">
          <cell r="B78">
            <v>4162</v>
          </cell>
          <cell r="C78">
            <v>709</v>
          </cell>
          <cell r="D78">
            <v>4741</v>
          </cell>
          <cell r="I78">
            <v>3533</v>
          </cell>
          <cell r="K78">
            <v>4226</v>
          </cell>
          <cell r="Q78">
            <v>16378</v>
          </cell>
          <cell r="R78">
            <v>1968</v>
          </cell>
          <cell r="S78">
            <v>48</v>
          </cell>
          <cell r="T78">
            <v>2255</v>
          </cell>
          <cell r="U78">
            <v>3952</v>
          </cell>
          <cell r="Y78">
            <v>8781</v>
          </cell>
          <cell r="Z78">
            <v>5768</v>
          </cell>
          <cell r="AA78">
            <v>5125</v>
          </cell>
          <cell r="AB78">
            <v>3328</v>
          </cell>
          <cell r="AC78">
            <v>1284</v>
          </cell>
          <cell r="AD78">
            <v>284</v>
          </cell>
          <cell r="AE78">
            <v>1011</v>
          </cell>
          <cell r="AF78">
            <v>2625</v>
          </cell>
          <cell r="AG78">
            <v>4759</v>
          </cell>
          <cell r="AJ78">
            <v>986</v>
          </cell>
          <cell r="AM78">
            <v>5219</v>
          </cell>
          <cell r="AP78">
            <v>2600</v>
          </cell>
          <cell r="AS78">
            <v>4084</v>
          </cell>
          <cell r="AT78">
            <v>2604</v>
          </cell>
          <cell r="AU78">
            <v>8404</v>
          </cell>
          <cell r="AV78">
            <v>6440</v>
          </cell>
          <cell r="AW78">
            <v>5293</v>
          </cell>
          <cell r="AX78">
            <v>899</v>
          </cell>
          <cell r="AY78">
            <v>2940</v>
          </cell>
          <cell r="AZ78">
            <v>11152</v>
          </cell>
          <cell r="BA78">
            <v>108891</v>
          </cell>
          <cell r="BB78">
            <v>11412</v>
          </cell>
          <cell r="BC78">
            <v>2459</v>
          </cell>
          <cell r="BD78">
            <v>123137</v>
          </cell>
          <cell r="BE78">
            <v>2</v>
          </cell>
          <cell r="BF78">
            <v>2.9</v>
          </cell>
          <cell r="BG78">
            <v>2.1</v>
          </cell>
          <cell r="BL78">
            <v>2.8</v>
          </cell>
          <cell r="BN78">
            <v>2.9</v>
          </cell>
          <cell r="BT78">
            <v>0</v>
          </cell>
          <cell r="BU78">
            <v>2.5</v>
          </cell>
          <cell r="BV78">
            <v>12.1</v>
          </cell>
          <cell r="BW78">
            <v>2.4</v>
          </cell>
          <cell r="BX78">
            <v>2.7</v>
          </cell>
          <cell r="CB78">
            <v>1.1000000000000001</v>
          </cell>
          <cell r="CC78">
            <v>1.9</v>
          </cell>
          <cell r="CD78">
            <v>1.5</v>
          </cell>
          <cell r="CE78">
            <v>0.8</v>
          </cell>
          <cell r="CF78">
            <v>1.7</v>
          </cell>
          <cell r="CG78">
            <v>1.2</v>
          </cell>
          <cell r="CH78">
            <v>1.3</v>
          </cell>
          <cell r="CI78">
            <v>2.2000000000000002</v>
          </cell>
          <cell r="CJ78">
            <v>1.7</v>
          </cell>
          <cell r="CM78">
            <v>0.2</v>
          </cell>
          <cell r="CP78">
            <v>0.6</v>
          </cell>
          <cell r="CS78">
            <v>0.5</v>
          </cell>
          <cell r="CV78">
            <v>0.5</v>
          </cell>
          <cell r="CW78">
            <v>0.5</v>
          </cell>
          <cell r="CX78">
            <v>-0.3</v>
          </cell>
          <cell r="CY78">
            <v>0.5</v>
          </cell>
          <cell r="CZ78">
            <v>0.8</v>
          </cell>
          <cell r="DA78">
            <v>1.2</v>
          </cell>
          <cell r="DB78">
            <v>-1</v>
          </cell>
          <cell r="DC78">
            <v>1.1000000000000001</v>
          </cell>
          <cell r="DD78">
            <v>1.1000000000000001</v>
          </cell>
          <cell r="DE78">
            <v>2.1</v>
          </cell>
          <cell r="DF78">
            <v>1.7</v>
          </cell>
          <cell r="DG78">
            <v>4326</v>
          </cell>
          <cell r="DH78">
            <v>716</v>
          </cell>
          <cell r="DI78">
            <v>4916</v>
          </cell>
          <cell r="DN78">
            <v>3502</v>
          </cell>
          <cell r="DP78">
            <v>4191</v>
          </cell>
          <cell r="DV78">
            <v>16394</v>
          </cell>
          <cell r="DW78">
            <v>1956</v>
          </cell>
          <cell r="DX78">
            <v>48</v>
          </cell>
          <cell r="DY78">
            <v>2264</v>
          </cell>
          <cell r="DZ78">
            <v>3946</v>
          </cell>
          <cell r="ED78">
            <v>8751</v>
          </cell>
          <cell r="EE78">
            <v>5705</v>
          </cell>
          <cell r="EF78">
            <v>5137</v>
          </cell>
          <cell r="EG78">
            <v>3286</v>
          </cell>
          <cell r="EH78">
            <v>1293</v>
          </cell>
          <cell r="EI78">
            <v>287</v>
          </cell>
          <cell r="EJ78">
            <v>1018</v>
          </cell>
          <cell r="EK78">
            <v>2725</v>
          </cell>
          <cell r="EL78">
            <v>4822</v>
          </cell>
          <cell r="EO78">
            <v>987</v>
          </cell>
          <cell r="ER78">
            <v>5207</v>
          </cell>
          <cell r="EU78">
            <v>2597</v>
          </cell>
          <cell r="EX78">
            <v>4080</v>
          </cell>
          <cell r="EY78">
            <v>2601</v>
          </cell>
          <cell r="EZ78">
            <v>8376</v>
          </cell>
          <cell r="FA78">
            <v>6401</v>
          </cell>
          <cell r="FB78">
            <v>5296</v>
          </cell>
          <cell r="FC78">
            <v>900</v>
          </cell>
          <cell r="FD78">
            <v>2938</v>
          </cell>
          <cell r="FE78">
            <v>11149</v>
          </cell>
          <cell r="FF78">
            <v>109025</v>
          </cell>
          <cell r="FG78">
            <v>11370</v>
          </cell>
          <cell r="FH78">
            <v>2641</v>
          </cell>
          <cell r="FI78">
            <v>123143</v>
          </cell>
          <cell r="FJ78">
            <v>8.4</v>
          </cell>
          <cell r="FK78">
            <v>5.4</v>
          </cell>
          <cell r="FL78">
            <v>8.1</v>
          </cell>
          <cell r="FQ78">
            <v>2</v>
          </cell>
          <cell r="FS78">
            <v>2.1</v>
          </cell>
          <cell r="FY78">
            <v>2.4</v>
          </cell>
          <cell r="FZ78">
            <v>1.4</v>
          </cell>
          <cell r="GA78">
            <v>10.5</v>
          </cell>
          <cell r="GB78">
            <v>2.9</v>
          </cell>
          <cell r="GC78">
            <v>2.2000000000000002</v>
          </cell>
          <cell r="GG78">
            <v>2.2999999999999998</v>
          </cell>
          <cell r="GH78">
            <v>2.4</v>
          </cell>
          <cell r="GI78">
            <v>0.7</v>
          </cell>
          <cell r="GJ78">
            <v>-1.6</v>
          </cell>
          <cell r="GK78">
            <v>3.6</v>
          </cell>
          <cell r="GL78">
            <v>2.2999999999999998</v>
          </cell>
          <cell r="GM78">
            <v>0.9</v>
          </cell>
          <cell r="GN78">
            <v>8.6</v>
          </cell>
          <cell r="GO78">
            <v>4.2</v>
          </cell>
          <cell r="GR78">
            <v>1.1000000000000001</v>
          </cell>
          <cell r="GU78">
            <v>0.6</v>
          </cell>
          <cell r="GX78">
            <v>0.6</v>
          </cell>
          <cell r="HA78">
            <v>0.6</v>
          </cell>
          <cell r="HB78">
            <v>0.6</v>
          </cell>
          <cell r="HC78">
            <v>-0.7</v>
          </cell>
          <cell r="HD78">
            <v>-1</v>
          </cell>
          <cell r="HE78">
            <v>0.8</v>
          </cell>
          <cell r="HF78">
            <v>0.4</v>
          </cell>
          <cell r="HG78">
            <v>-1.4</v>
          </cell>
          <cell r="HH78">
            <v>1.1000000000000001</v>
          </cell>
          <cell r="HI78">
            <v>2</v>
          </cell>
          <cell r="HJ78">
            <v>1.4</v>
          </cell>
          <cell r="HK78">
            <v>0.5</v>
          </cell>
          <cell r="HL78">
            <v>2007</v>
          </cell>
          <cell r="HM78">
            <v>739</v>
          </cell>
          <cell r="HN78">
            <v>2536</v>
          </cell>
          <cell r="HS78">
            <v>3503</v>
          </cell>
          <cell r="HU78">
            <v>4192</v>
          </cell>
          <cell r="IA78">
            <v>16514</v>
          </cell>
          <cell r="IB78">
            <v>2005</v>
          </cell>
          <cell r="IC78">
            <v>51</v>
          </cell>
          <cell r="ID78">
            <v>2121</v>
          </cell>
          <cell r="IE78">
            <v>3915</v>
          </cell>
          <cell r="II78">
            <v>9511</v>
          </cell>
          <cell r="IJ78">
            <v>5700</v>
          </cell>
          <cell r="IK78">
            <v>5107</v>
          </cell>
          <cell r="IL78">
            <v>3125</v>
          </cell>
          <cell r="IM78">
            <v>1279</v>
          </cell>
          <cell r="IN78">
            <v>279</v>
          </cell>
          <cell r="IO78">
            <v>1019</v>
          </cell>
          <cell r="IP78">
            <v>2689</v>
          </cell>
          <cell r="IQ78">
            <v>4756</v>
          </cell>
        </row>
        <row r="79">
          <cell r="B79">
            <v>4146</v>
          </cell>
          <cell r="C79">
            <v>724</v>
          </cell>
          <cell r="D79">
            <v>4734</v>
          </cell>
          <cell r="I79">
            <v>3549</v>
          </cell>
          <cell r="K79">
            <v>4243</v>
          </cell>
          <cell r="Q79">
            <v>16566</v>
          </cell>
          <cell r="R79">
            <v>2003</v>
          </cell>
          <cell r="S79">
            <v>52</v>
          </cell>
          <cell r="T79">
            <v>2292</v>
          </cell>
          <cell r="U79">
            <v>4027</v>
          </cell>
          <cell r="Y79">
            <v>8982</v>
          </cell>
          <cell r="Z79">
            <v>5918</v>
          </cell>
          <cell r="AA79">
            <v>5183</v>
          </cell>
          <cell r="AB79">
            <v>3377</v>
          </cell>
          <cell r="AC79">
            <v>1340</v>
          </cell>
          <cell r="AD79">
            <v>285</v>
          </cell>
          <cell r="AE79">
            <v>1013</v>
          </cell>
          <cell r="AF79">
            <v>2679</v>
          </cell>
          <cell r="AG79">
            <v>4891</v>
          </cell>
          <cell r="AJ79">
            <v>1010</v>
          </cell>
          <cell r="AM79">
            <v>5247</v>
          </cell>
          <cell r="AP79">
            <v>2610</v>
          </cell>
          <cell r="AS79">
            <v>4100</v>
          </cell>
          <cell r="AT79">
            <v>2614</v>
          </cell>
          <cell r="AU79">
            <v>8404</v>
          </cell>
          <cell r="AV79">
            <v>6488</v>
          </cell>
          <cell r="AW79">
            <v>5324</v>
          </cell>
          <cell r="AX79">
            <v>905</v>
          </cell>
          <cell r="AY79">
            <v>2904</v>
          </cell>
          <cell r="AZ79">
            <v>11296</v>
          </cell>
          <cell r="BA79">
            <v>110220</v>
          </cell>
          <cell r="BB79">
            <v>11565</v>
          </cell>
          <cell r="BC79">
            <v>2219</v>
          </cell>
          <cell r="BD79">
            <v>124235</v>
          </cell>
          <cell r="BE79">
            <v>-0.4</v>
          </cell>
          <cell r="BF79">
            <v>2.2000000000000002</v>
          </cell>
          <cell r="BG79">
            <v>-0.1</v>
          </cell>
          <cell r="BL79">
            <v>0.5</v>
          </cell>
          <cell r="BN79">
            <v>0.4</v>
          </cell>
          <cell r="BT79">
            <v>1.2</v>
          </cell>
          <cell r="BU79">
            <v>1.8</v>
          </cell>
          <cell r="BV79">
            <v>8.3000000000000007</v>
          </cell>
          <cell r="BW79">
            <v>1.6</v>
          </cell>
          <cell r="BX79">
            <v>1.9</v>
          </cell>
          <cell r="CB79">
            <v>2.2999999999999998</v>
          </cell>
          <cell r="CC79">
            <v>2.6</v>
          </cell>
          <cell r="CD79">
            <v>1.1000000000000001</v>
          </cell>
          <cell r="CE79">
            <v>1.5</v>
          </cell>
          <cell r="CF79">
            <v>4.3</v>
          </cell>
          <cell r="CG79">
            <v>0.3</v>
          </cell>
          <cell r="CH79">
            <v>0.2</v>
          </cell>
          <cell r="CI79">
            <v>2.1</v>
          </cell>
          <cell r="CJ79">
            <v>2.8</v>
          </cell>
          <cell r="CM79">
            <v>2.5</v>
          </cell>
          <cell r="CP79">
            <v>0.5</v>
          </cell>
          <cell r="CS79">
            <v>0.4</v>
          </cell>
          <cell r="CV79">
            <v>0.4</v>
          </cell>
          <cell r="CW79">
            <v>0.4</v>
          </cell>
          <cell r="CX79">
            <v>0</v>
          </cell>
          <cell r="CY79">
            <v>0.8</v>
          </cell>
          <cell r="CZ79">
            <v>0.6</v>
          </cell>
          <cell r="DA79">
            <v>0.7</v>
          </cell>
          <cell r="DB79">
            <v>-1.2</v>
          </cell>
          <cell r="DC79">
            <v>1.3</v>
          </cell>
          <cell r="DD79">
            <v>1.2</v>
          </cell>
          <cell r="DE79">
            <v>1.3</v>
          </cell>
          <cell r="DF79">
            <v>0.9</v>
          </cell>
          <cell r="DG79">
            <v>4145</v>
          </cell>
          <cell r="DH79">
            <v>723</v>
          </cell>
          <cell r="DI79">
            <v>4734</v>
          </cell>
          <cell r="DN79">
            <v>3702</v>
          </cell>
          <cell r="DP79">
            <v>4428</v>
          </cell>
          <cell r="DV79">
            <v>16611</v>
          </cell>
          <cell r="DW79">
            <v>2006</v>
          </cell>
          <cell r="DX79">
            <v>51</v>
          </cell>
          <cell r="DY79">
            <v>2292</v>
          </cell>
          <cell r="DZ79">
            <v>4028</v>
          </cell>
          <cell r="ED79">
            <v>9068</v>
          </cell>
          <cell r="EE79">
            <v>5999</v>
          </cell>
          <cell r="EF79">
            <v>5122</v>
          </cell>
          <cell r="EG79">
            <v>3391</v>
          </cell>
          <cell r="EH79">
            <v>1330</v>
          </cell>
          <cell r="EI79">
            <v>283</v>
          </cell>
          <cell r="EJ79">
            <v>1007</v>
          </cell>
          <cell r="EK79">
            <v>2616</v>
          </cell>
          <cell r="EL79">
            <v>4840</v>
          </cell>
          <cell r="EO79">
            <v>1008</v>
          </cell>
          <cell r="ER79">
            <v>5269</v>
          </cell>
          <cell r="EU79">
            <v>2615</v>
          </cell>
          <cell r="EX79">
            <v>4108</v>
          </cell>
          <cell r="EY79">
            <v>2619</v>
          </cell>
          <cell r="EZ79">
            <v>8410</v>
          </cell>
          <cell r="FA79">
            <v>6468</v>
          </cell>
          <cell r="FB79">
            <v>5323</v>
          </cell>
          <cell r="FC79">
            <v>907</v>
          </cell>
          <cell r="FD79">
            <v>2894</v>
          </cell>
          <cell r="FE79">
            <v>11293</v>
          </cell>
          <cell r="FF79">
            <v>110575</v>
          </cell>
          <cell r="FG79">
            <v>11753</v>
          </cell>
          <cell r="FH79">
            <v>2322</v>
          </cell>
          <cell r="FI79">
            <v>123968</v>
          </cell>
          <cell r="FJ79">
            <v>-4.2</v>
          </cell>
          <cell r="FK79">
            <v>1</v>
          </cell>
          <cell r="FL79">
            <v>-3.7</v>
          </cell>
          <cell r="FQ79">
            <v>5.7</v>
          </cell>
          <cell r="FS79">
            <v>5.7</v>
          </cell>
          <cell r="FY79">
            <v>1.3</v>
          </cell>
          <cell r="FZ79">
            <v>2.6</v>
          </cell>
          <cell r="GA79">
            <v>6.2</v>
          </cell>
          <cell r="GB79">
            <v>1.2</v>
          </cell>
          <cell r="GC79">
            <v>2.1</v>
          </cell>
          <cell r="GG79">
            <v>3.6</v>
          </cell>
          <cell r="GH79">
            <v>5.0999999999999996</v>
          </cell>
          <cell r="GI79">
            <v>-0.3</v>
          </cell>
          <cell r="GJ79">
            <v>3.2</v>
          </cell>
          <cell r="GK79">
            <v>2.9</v>
          </cell>
          <cell r="GL79">
            <v>-1.4</v>
          </cell>
          <cell r="GM79">
            <v>-1.1000000000000001</v>
          </cell>
          <cell r="GN79">
            <v>-4</v>
          </cell>
          <cell r="GO79">
            <v>0.4</v>
          </cell>
          <cell r="GR79">
            <v>2.1</v>
          </cell>
          <cell r="GU79">
            <v>1.2</v>
          </cell>
          <cell r="GX79">
            <v>0.7</v>
          </cell>
          <cell r="HA79">
            <v>0.7</v>
          </cell>
          <cell r="HB79">
            <v>0.7</v>
          </cell>
          <cell r="HC79">
            <v>0.4</v>
          </cell>
          <cell r="HD79">
            <v>1</v>
          </cell>
          <cell r="HE79">
            <v>0.5</v>
          </cell>
          <cell r="HF79">
            <v>0.8</v>
          </cell>
          <cell r="HG79">
            <v>-1.5</v>
          </cell>
          <cell r="HH79">
            <v>1.3</v>
          </cell>
          <cell r="HI79">
            <v>1.4</v>
          </cell>
          <cell r="HJ79">
            <v>3.4</v>
          </cell>
          <cell r="HK79">
            <v>0.7</v>
          </cell>
          <cell r="HL79">
            <v>3433</v>
          </cell>
          <cell r="HM79">
            <v>750</v>
          </cell>
          <cell r="HN79">
            <v>4014</v>
          </cell>
          <cell r="HS79">
            <v>3756</v>
          </cell>
          <cell r="HU79">
            <v>4492</v>
          </cell>
          <cell r="IA79">
            <v>17020</v>
          </cell>
          <cell r="IB79">
            <v>2207</v>
          </cell>
          <cell r="IC79">
            <v>60</v>
          </cell>
          <cell r="ID79">
            <v>2116</v>
          </cell>
          <cell r="IE79">
            <v>4170</v>
          </cell>
          <cell r="II79">
            <v>8829</v>
          </cell>
          <cell r="IJ79">
            <v>5983</v>
          </cell>
          <cell r="IK79">
            <v>5072</v>
          </cell>
          <cell r="IL79">
            <v>3294</v>
          </cell>
          <cell r="IM79">
            <v>1398</v>
          </cell>
          <cell r="IN79">
            <v>297</v>
          </cell>
          <cell r="IO79">
            <v>1042</v>
          </cell>
          <cell r="IP79">
            <v>2645</v>
          </cell>
          <cell r="IQ79">
            <v>5043</v>
          </cell>
        </row>
        <row r="80">
          <cell r="B80">
            <v>4113</v>
          </cell>
          <cell r="C80">
            <v>725</v>
          </cell>
          <cell r="D80">
            <v>4701</v>
          </cell>
          <cell r="I80">
            <v>3549</v>
          </cell>
          <cell r="K80">
            <v>4240</v>
          </cell>
          <cell r="Q80">
            <v>16798</v>
          </cell>
          <cell r="R80">
            <v>2036</v>
          </cell>
          <cell r="S80">
            <v>55</v>
          </cell>
          <cell r="T80">
            <v>2295</v>
          </cell>
          <cell r="U80">
            <v>4075</v>
          </cell>
          <cell r="Y80">
            <v>9128</v>
          </cell>
          <cell r="Z80">
            <v>5975</v>
          </cell>
          <cell r="AA80">
            <v>5189</v>
          </cell>
          <cell r="AB80">
            <v>3432</v>
          </cell>
          <cell r="AC80">
            <v>1411</v>
          </cell>
          <cell r="AD80">
            <v>283</v>
          </cell>
          <cell r="AE80">
            <v>1014</v>
          </cell>
          <cell r="AF80">
            <v>2702</v>
          </cell>
          <cell r="AG80">
            <v>5036</v>
          </cell>
          <cell r="AJ80">
            <v>1038</v>
          </cell>
          <cell r="AM80">
            <v>5256</v>
          </cell>
          <cell r="AP80">
            <v>2610</v>
          </cell>
          <cell r="AS80">
            <v>4100</v>
          </cell>
          <cell r="AT80">
            <v>2614</v>
          </cell>
          <cell r="AU80">
            <v>8428</v>
          </cell>
          <cell r="AV80">
            <v>6560</v>
          </cell>
          <cell r="AW80">
            <v>5350</v>
          </cell>
          <cell r="AX80">
            <v>903</v>
          </cell>
          <cell r="AY80">
            <v>2883</v>
          </cell>
          <cell r="AZ80">
            <v>11455</v>
          </cell>
          <cell r="BA80">
            <v>111219</v>
          </cell>
          <cell r="BB80">
            <v>11649</v>
          </cell>
          <cell r="BC80">
            <v>1703</v>
          </cell>
          <cell r="BD80">
            <v>124592</v>
          </cell>
          <cell r="BE80">
            <v>-0.8</v>
          </cell>
          <cell r="BF80">
            <v>0.1</v>
          </cell>
          <cell r="BG80">
            <v>-0.7</v>
          </cell>
          <cell r="BL80">
            <v>0</v>
          </cell>
          <cell r="BN80">
            <v>-0.1</v>
          </cell>
          <cell r="BT80">
            <v>1.4</v>
          </cell>
          <cell r="BU80">
            <v>1.6</v>
          </cell>
          <cell r="BV80">
            <v>6.5</v>
          </cell>
          <cell r="BW80">
            <v>0.1</v>
          </cell>
          <cell r="BX80">
            <v>1.2</v>
          </cell>
          <cell r="CB80">
            <v>1.6</v>
          </cell>
          <cell r="CC80">
            <v>1</v>
          </cell>
          <cell r="CD80">
            <v>0.1</v>
          </cell>
          <cell r="CE80">
            <v>1.6</v>
          </cell>
          <cell r="CF80">
            <v>5.3</v>
          </cell>
          <cell r="CG80">
            <v>-0.8</v>
          </cell>
          <cell r="CH80">
            <v>0.2</v>
          </cell>
          <cell r="CI80">
            <v>0.9</v>
          </cell>
          <cell r="CJ80">
            <v>3</v>
          </cell>
          <cell r="CM80">
            <v>2.8</v>
          </cell>
          <cell r="CP80">
            <v>0.2</v>
          </cell>
          <cell r="CS80">
            <v>0</v>
          </cell>
          <cell r="CV80">
            <v>0</v>
          </cell>
          <cell r="CW80">
            <v>0</v>
          </cell>
          <cell r="CX80">
            <v>0.3</v>
          </cell>
          <cell r="CY80">
            <v>1.1000000000000001</v>
          </cell>
          <cell r="CZ80">
            <v>0.5</v>
          </cell>
          <cell r="DA80">
            <v>-0.2</v>
          </cell>
          <cell r="DB80">
            <v>-0.7</v>
          </cell>
          <cell r="DC80">
            <v>1.4</v>
          </cell>
          <cell r="DD80">
            <v>0.9</v>
          </cell>
          <cell r="DE80">
            <v>0.7</v>
          </cell>
          <cell r="DF80">
            <v>0.3</v>
          </cell>
          <cell r="DG80">
            <v>3960</v>
          </cell>
          <cell r="DH80">
            <v>734</v>
          </cell>
          <cell r="DI80">
            <v>4548</v>
          </cell>
          <cell r="DN80">
            <v>3371</v>
          </cell>
          <cell r="DP80">
            <v>4023</v>
          </cell>
          <cell r="DV80">
            <v>16867</v>
          </cell>
          <cell r="DW80">
            <v>2048</v>
          </cell>
          <cell r="DX80">
            <v>55</v>
          </cell>
          <cell r="DY80">
            <v>2301</v>
          </cell>
          <cell r="DZ80">
            <v>4096</v>
          </cell>
          <cell r="ED80">
            <v>9135</v>
          </cell>
          <cell r="EE80">
            <v>6051</v>
          </cell>
          <cell r="EF80">
            <v>5279</v>
          </cell>
          <cell r="EG80">
            <v>3451</v>
          </cell>
          <cell r="EH80">
            <v>1400</v>
          </cell>
          <cell r="EI80">
            <v>286</v>
          </cell>
          <cell r="EJ80">
            <v>1004</v>
          </cell>
          <cell r="EK80">
            <v>2720</v>
          </cell>
          <cell r="EL80">
            <v>5022</v>
          </cell>
          <cell r="EO80">
            <v>1042</v>
          </cell>
          <cell r="ER80">
            <v>5265</v>
          </cell>
          <cell r="EU80">
            <v>2617</v>
          </cell>
          <cell r="EX80">
            <v>4111</v>
          </cell>
          <cell r="EY80">
            <v>2621</v>
          </cell>
          <cell r="EZ80">
            <v>8433</v>
          </cell>
          <cell r="FA80">
            <v>6560</v>
          </cell>
          <cell r="FB80">
            <v>5355</v>
          </cell>
          <cell r="FC80">
            <v>900</v>
          </cell>
          <cell r="FD80">
            <v>2884</v>
          </cell>
          <cell r="FE80">
            <v>11458</v>
          </cell>
          <cell r="FF80">
            <v>111165</v>
          </cell>
          <cell r="FG80">
            <v>11423</v>
          </cell>
          <cell r="FH80">
            <v>1483</v>
          </cell>
          <cell r="FI80">
            <v>125030</v>
          </cell>
          <cell r="FJ80">
            <v>-4.5</v>
          </cell>
          <cell r="FK80">
            <v>1.6</v>
          </cell>
          <cell r="FL80">
            <v>-3.9</v>
          </cell>
          <cell r="FQ80">
            <v>-8.9</v>
          </cell>
          <cell r="FS80">
            <v>-9.1</v>
          </cell>
          <cell r="FY80">
            <v>1.5</v>
          </cell>
          <cell r="FZ80">
            <v>2.1</v>
          </cell>
          <cell r="GA80">
            <v>8.6999999999999993</v>
          </cell>
          <cell r="GB80">
            <v>0.4</v>
          </cell>
          <cell r="GC80">
            <v>1.7</v>
          </cell>
          <cell r="GG80">
            <v>0.7</v>
          </cell>
          <cell r="GH80">
            <v>0.9</v>
          </cell>
          <cell r="GI80">
            <v>3.1</v>
          </cell>
          <cell r="GJ80">
            <v>1.8</v>
          </cell>
          <cell r="GK80">
            <v>5.2</v>
          </cell>
          <cell r="GL80">
            <v>1.2</v>
          </cell>
          <cell r="GM80">
            <v>-0.4</v>
          </cell>
          <cell r="GN80">
            <v>4</v>
          </cell>
          <cell r="GO80">
            <v>3.8</v>
          </cell>
          <cell r="GR80">
            <v>3.3</v>
          </cell>
          <cell r="GU80">
            <v>-0.1</v>
          </cell>
          <cell r="GX80">
            <v>0.1</v>
          </cell>
          <cell r="HA80">
            <v>0.1</v>
          </cell>
          <cell r="HB80">
            <v>0.1</v>
          </cell>
          <cell r="HC80">
            <v>0.3</v>
          </cell>
          <cell r="HD80">
            <v>1.4</v>
          </cell>
          <cell r="HE80">
            <v>0.6</v>
          </cell>
          <cell r="HF80">
            <v>-0.8</v>
          </cell>
          <cell r="HG80">
            <v>-0.4</v>
          </cell>
          <cell r="HH80">
            <v>1.5</v>
          </cell>
          <cell r="HI80">
            <v>0.5</v>
          </cell>
          <cell r="HJ80">
            <v>-2.8</v>
          </cell>
          <cell r="HK80">
            <v>0.9</v>
          </cell>
          <cell r="HL80">
            <v>6543</v>
          </cell>
          <cell r="HM80">
            <v>746</v>
          </cell>
          <cell r="HN80">
            <v>7224</v>
          </cell>
          <cell r="HS80">
            <v>3444</v>
          </cell>
          <cell r="HU80">
            <v>4102</v>
          </cell>
          <cell r="IA80">
            <v>17776</v>
          </cell>
          <cell r="IB80">
            <v>1954</v>
          </cell>
          <cell r="IC80">
            <v>52</v>
          </cell>
          <cell r="ID80">
            <v>2408</v>
          </cell>
          <cell r="IE80">
            <v>4048</v>
          </cell>
          <cell r="II80">
            <v>9416</v>
          </cell>
          <cell r="IJ80">
            <v>6290</v>
          </cell>
          <cell r="IK80">
            <v>5728</v>
          </cell>
          <cell r="IL80">
            <v>3721</v>
          </cell>
          <cell r="IM80">
            <v>1483</v>
          </cell>
          <cell r="IN80">
            <v>284</v>
          </cell>
          <cell r="IO80">
            <v>1021</v>
          </cell>
          <cell r="IP80">
            <v>2801</v>
          </cell>
          <cell r="IQ80">
            <v>5214</v>
          </cell>
        </row>
        <row r="81">
          <cell r="B81">
            <v>4130</v>
          </cell>
          <cell r="C81">
            <v>718</v>
          </cell>
          <cell r="D81">
            <v>4714</v>
          </cell>
          <cell r="I81">
            <v>3597</v>
          </cell>
          <cell r="K81">
            <v>4299</v>
          </cell>
          <cell r="Q81">
            <v>16859</v>
          </cell>
          <cell r="R81">
            <v>2066</v>
          </cell>
          <cell r="S81">
            <v>59</v>
          </cell>
          <cell r="T81">
            <v>2259</v>
          </cell>
          <cell r="U81">
            <v>4098</v>
          </cell>
          <cell r="Y81">
            <v>9159</v>
          </cell>
          <cell r="Z81">
            <v>5907</v>
          </cell>
          <cell r="AA81">
            <v>5157</v>
          </cell>
          <cell r="AB81">
            <v>3469</v>
          </cell>
          <cell r="AC81">
            <v>1466</v>
          </cell>
          <cell r="AD81">
            <v>283</v>
          </cell>
          <cell r="AE81">
            <v>1028</v>
          </cell>
          <cell r="AF81">
            <v>2734</v>
          </cell>
          <cell r="AG81">
            <v>5158</v>
          </cell>
          <cell r="AJ81">
            <v>1060</v>
          </cell>
          <cell r="AM81">
            <v>5261</v>
          </cell>
          <cell r="AP81">
            <v>2606</v>
          </cell>
          <cell r="AS81">
            <v>4094</v>
          </cell>
          <cell r="AT81">
            <v>2610</v>
          </cell>
          <cell r="AU81">
            <v>8459</v>
          </cell>
          <cell r="AV81">
            <v>6615</v>
          </cell>
          <cell r="AW81">
            <v>5382</v>
          </cell>
          <cell r="AX81">
            <v>900</v>
          </cell>
          <cell r="AY81">
            <v>2885</v>
          </cell>
          <cell r="AZ81">
            <v>11620</v>
          </cell>
          <cell r="BA81">
            <v>111671</v>
          </cell>
          <cell r="BB81">
            <v>11699</v>
          </cell>
          <cell r="BC81">
            <v>1384</v>
          </cell>
          <cell r="BD81">
            <v>125146</v>
          </cell>
          <cell r="BE81">
            <v>0.4</v>
          </cell>
          <cell r="BF81">
            <v>-1</v>
          </cell>
          <cell r="BG81">
            <v>0.3</v>
          </cell>
          <cell r="BL81">
            <v>1.4</v>
          </cell>
          <cell r="BN81">
            <v>1.4</v>
          </cell>
          <cell r="BT81">
            <v>0.4</v>
          </cell>
          <cell r="BU81">
            <v>1.5</v>
          </cell>
          <cell r="BV81">
            <v>7.4</v>
          </cell>
          <cell r="BW81">
            <v>-1.6</v>
          </cell>
          <cell r="BX81">
            <v>0.5</v>
          </cell>
          <cell r="CB81">
            <v>0.3</v>
          </cell>
          <cell r="CC81">
            <v>-1.1000000000000001</v>
          </cell>
          <cell r="CD81">
            <v>-0.6</v>
          </cell>
          <cell r="CE81">
            <v>1.1000000000000001</v>
          </cell>
          <cell r="CF81">
            <v>3.9</v>
          </cell>
          <cell r="CG81">
            <v>-0.2</v>
          </cell>
          <cell r="CH81">
            <v>1.3</v>
          </cell>
          <cell r="CI81">
            <v>1.2</v>
          </cell>
          <cell r="CJ81">
            <v>2.4</v>
          </cell>
          <cell r="CM81">
            <v>2.1</v>
          </cell>
          <cell r="CP81">
            <v>0.1</v>
          </cell>
          <cell r="CS81">
            <v>-0.2</v>
          </cell>
          <cell r="CV81">
            <v>-0.2</v>
          </cell>
          <cell r="CW81">
            <v>-0.2</v>
          </cell>
          <cell r="CX81">
            <v>0.4</v>
          </cell>
          <cell r="CY81">
            <v>0.8</v>
          </cell>
          <cell r="CZ81">
            <v>0.6</v>
          </cell>
          <cell r="DA81">
            <v>-0.4</v>
          </cell>
          <cell r="DB81">
            <v>0.1</v>
          </cell>
          <cell r="DC81">
            <v>1.4</v>
          </cell>
          <cell r="DD81">
            <v>0.4</v>
          </cell>
          <cell r="DE81">
            <v>0.4</v>
          </cell>
          <cell r="DF81">
            <v>0.4</v>
          </cell>
          <cell r="DG81">
            <v>4197</v>
          </cell>
          <cell r="DH81">
            <v>709</v>
          </cell>
          <cell r="DI81">
            <v>4778</v>
          </cell>
          <cell r="DN81">
            <v>3652</v>
          </cell>
          <cell r="DP81">
            <v>4366</v>
          </cell>
          <cell r="DV81">
            <v>16766</v>
          </cell>
          <cell r="DW81">
            <v>2046</v>
          </cell>
          <cell r="DX81">
            <v>58</v>
          </cell>
          <cell r="DY81">
            <v>2263</v>
          </cell>
          <cell r="DZ81">
            <v>4075</v>
          </cell>
          <cell r="ED81">
            <v>9088</v>
          </cell>
          <cell r="EE81">
            <v>5822</v>
          </cell>
          <cell r="EF81">
            <v>5120</v>
          </cell>
          <cell r="EG81">
            <v>3448</v>
          </cell>
          <cell r="EH81">
            <v>1512</v>
          </cell>
          <cell r="EI81">
            <v>283</v>
          </cell>
          <cell r="EJ81">
            <v>1043</v>
          </cell>
          <cell r="EK81">
            <v>2760</v>
          </cell>
          <cell r="EL81">
            <v>5268</v>
          </cell>
          <cell r="EO81">
            <v>1064</v>
          </cell>
          <cell r="ER81">
            <v>5238</v>
          </cell>
          <cell r="EU81">
            <v>2597</v>
          </cell>
          <cell r="EX81">
            <v>4080</v>
          </cell>
          <cell r="EY81">
            <v>2602</v>
          </cell>
          <cell r="EZ81">
            <v>8463</v>
          </cell>
          <cell r="FA81">
            <v>6689</v>
          </cell>
          <cell r="FB81">
            <v>5387</v>
          </cell>
          <cell r="FC81">
            <v>905</v>
          </cell>
          <cell r="FD81">
            <v>2880</v>
          </cell>
          <cell r="FE81">
            <v>11623</v>
          </cell>
          <cell r="FF81">
            <v>111498</v>
          </cell>
          <cell r="FG81">
            <v>11811</v>
          </cell>
          <cell r="FH81">
            <v>1375</v>
          </cell>
          <cell r="FI81">
            <v>124360</v>
          </cell>
          <cell r="FJ81">
            <v>6</v>
          </cell>
          <cell r="FK81">
            <v>-3.4</v>
          </cell>
          <cell r="FL81">
            <v>5.0999999999999996</v>
          </cell>
          <cell r="FQ81">
            <v>8.3000000000000007</v>
          </cell>
          <cell r="FS81">
            <v>8.5</v>
          </cell>
          <cell r="FY81">
            <v>-0.6</v>
          </cell>
          <cell r="FZ81">
            <v>-0.1</v>
          </cell>
          <cell r="GA81">
            <v>5.3</v>
          </cell>
          <cell r="GB81">
            <v>-1.6</v>
          </cell>
          <cell r="GC81">
            <v>-0.5</v>
          </cell>
          <cell r="GG81">
            <v>-0.5</v>
          </cell>
          <cell r="GH81">
            <v>-3.8</v>
          </cell>
          <cell r="GI81">
            <v>-3</v>
          </cell>
          <cell r="GJ81">
            <v>-0.1</v>
          </cell>
          <cell r="GK81">
            <v>8</v>
          </cell>
          <cell r="GL81">
            <v>-1</v>
          </cell>
          <cell r="GM81">
            <v>4</v>
          </cell>
          <cell r="GN81">
            <v>1.5</v>
          </cell>
          <cell r="GO81">
            <v>4.9000000000000004</v>
          </cell>
          <cell r="GR81">
            <v>2.2000000000000002</v>
          </cell>
          <cell r="GU81">
            <v>-0.5</v>
          </cell>
          <cell r="GX81">
            <v>-0.8</v>
          </cell>
          <cell r="HA81">
            <v>-0.8</v>
          </cell>
          <cell r="HB81">
            <v>-0.8</v>
          </cell>
          <cell r="HC81">
            <v>0.4</v>
          </cell>
          <cell r="HD81">
            <v>2</v>
          </cell>
          <cell r="HE81">
            <v>0.6</v>
          </cell>
          <cell r="HF81">
            <v>0.6</v>
          </cell>
          <cell r="HG81">
            <v>-0.1</v>
          </cell>
          <cell r="HH81">
            <v>1.4</v>
          </cell>
          <cell r="HI81">
            <v>0.3</v>
          </cell>
          <cell r="HJ81">
            <v>3.4</v>
          </cell>
          <cell r="HK81">
            <v>-0.5</v>
          </cell>
          <cell r="HL81">
            <v>4558</v>
          </cell>
          <cell r="HM81">
            <v>651</v>
          </cell>
          <cell r="HN81">
            <v>5115</v>
          </cell>
          <cell r="HS81">
            <v>3529</v>
          </cell>
          <cell r="HU81">
            <v>4227</v>
          </cell>
          <cell r="IA81">
            <v>15553</v>
          </cell>
          <cell r="IB81">
            <v>1892</v>
          </cell>
          <cell r="IC81">
            <v>49</v>
          </cell>
          <cell r="ID81">
            <v>2478</v>
          </cell>
          <cell r="IE81">
            <v>4014</v>
          </cell>
          <cell r="II81">
            <v>8281</v>
          </cell>
          <cell r="IJ81">
            <v>5647</v>
          </cell>
          <cell r="IK81">
            <v>4760</v>
          </cell>
          <cell r="IL81">
            <v>3454</v>
          </cell>
          <cell r="IM81">
            <v>1382</v>
          </cell>
          <cell r="IN81">
            <v>279</v>
          </cell>
          <cell r="IO81">
            <v>992</v>
          </cell>
          <cell r="IP81">
            <v>2686</v>
          </cell>
          <cell r="IQ81">
            <v>4948</v>
          </cell>
        </row>
        <row r="82">
          <cell r="B82">
            <v>4179</v>
          </cell>
          <cell r="C82">
            <v>711</v>
          </cell>
          <cell r="D82">
            <v>4761</v>
          </cell>
          <cell r="I82">
            <v>3672</v>
          </cell>
          <cell r="K82">
            <v>4386</v>
          </cell>
          <cell r="Q82">
            <v>16815</v>
          </cell>
          <cell r="R82">
            <v>2091</v>
          </cell>
          <cell r="S82">
            <v>62</v>
          </cell>
          <cell r="T82">
            <v>2231</v>
          </cell>
          <cell r="U82">
            <v>4116</v>
          </cell>
          <cell r="Y82">
            <v>9052</v>
          </cell>
          <cell r="Z82">
            <v>5846</v>
          </cell>
          <cell r="AA82">
            <v>5113</v>
          </cell>
          <cell r="AB82">
            <v>3485</v>
          </cell>
          <cell r="AC82">
            <v>1506</v>
          </cell>
          <cell r="AD82">
            <v>288</v>
          </cell>
          <cell r="AE82">
            <v>1049</v>
          </cell>
          <cell r="AF82">
            <v>2802</v>
          </cell>
          <cell r="AG82">
            <v>5287</v>
          </cell>
          <cell r="AJ82">
            <v>1073</v>
          </cell>
          <cell r="AM82">
            <v>5281</v>
          </cell>
          <cell r="AP82">
            <v>2607</v>
          </cell>
          <cell r="AS82">
            <v>4096</v>
          </cell>
          <cell r="AT82">
            <v>2612</v>
          </cell>
          <cell r="AU82">
            <v>8490</v>
          </cell>
          <cell r="AV82">
            <v>6647</v>
          </cell>
          <cell r="AW82">
            <v>5445</v>
          </cell>
          <cell r="AX82">
            <v>899</v>
          </cell>
          <cell r="AY82">
            <v>2895</v>
          </cell>
          <cell r="AZ82">
            <v>11785</v>
          </cell>
          <cell r="BA82">
            <v>111868</v>
          </cell>
          <cell r="BB82">
            <v>11715</v>
          </cell>
          <cell r="BC82">
            <v>1357</v>
          </cell>
          <cell r="BD82">
            <v>125446</v>
          </cell>
          <cell r="BE82">
            <v>1.2</v>
          </cell>
          <cell r="BF82">
            <v>-0.9</v>
          </cell>
          <cell r="BG82">
            <v>1</v>
          </cell>
          <cell r="BL82">
            <v>2.1</v>
          </cell>
          <cell r="BN82">
            <v>2</v>
          </cell>
          <cell r="BT82">
            <v>-0.3</v>
          </cell>
          <cell r="BU82">
            <v>1.2</v>
          </cell>
          <cell r="BV82">
            <v>5.9</v>
          </cell>
          <cell r="BW82">
            <v>-1.3</v>
          </cell>
          <cell r="BX82">
            <v>0.4</v>
          </cell>
          <cell r="CB82">
            <v>-1.2</v>
          </cell>
          <cell r="CC82">
            <v>-1</v>
          </cell>
          <cell r="CD82">
            <v>-0.9</v>
          </cell>
          <cell r="CE82">
            <v>0.5</v>
          </cell>
          <cell r="CF82">
            <v>2.7</v>
          </cell>
          <cell r="CG82">
            <v>2</v>
          </cell>
          <cell r="CH82">
            <v>2.1</v>
          </cell>
          <cell r="CI82">
            <v>2.5</v>
          </cell>
          <cell r="CJ82">
            <v>2.5</v>
          </cell>
          <cell r="CM82">
            <v>1.2</v>
          </cell>
          <cell r="CP82">
            <v>0.4</v>
          </cell>
          <cell r="CS82">
            <v>0.1</v>
          </cell>
          <cell r="CV82">
            <v>0.1</v>
          </cell>
          <cell r="CW82">
            <v>0.1</v>
          </cell>
          <cell r="CX82">
            <v>0.4</v>
          </cell>
          <cell r="CY82">
            <v>0.5</v>
          </cell>
          <cell r="CZ82">
            <v>1.2</v>
          </cell>
          <cell r="DA82">
            <v>0</v>
          </cell>
          <cell r="DB82">
            <v>0.4</v>
          </cell>
          <cell r="DC82">
            <v>1.4</v>
          </cell>
          <cell r="DD82">
            <v>0.2</v>
          </cell>
          <cell r="DE82">
            <v>0.1</v>
          </cell>
          <cell r="DF82">
            <v>0.2</v>
          </cell>
          <cell r="DG82">
            <v>4244</v>
          </cell>
          <cell r="DH82">
            <v>709</v>
          </cell>
          <cell r="DI82">
            <v>4827</v>
          </cell>
          <cell r="DN82">
            <v>3668</v>
          </cell>
          <cell r="DP82">
            <v>4384</v>
          </cell>
          <cell r="DV82">
            <v>16910</v>
          </cell>
          <cell r="DW82">
            <v>2103</v>
          </cell>
          <cell r="DX82">
            <v>63</v>
          </cell>
          <cell r="DY82">
            <v>2221</v>
          </cell>
          <cell r="DZ82">
            <v>4123</v>
          </cell>
          <cell r="ED82">
            <v>9165</v>
          </cell>
          <cell r="EE82">
            <v>5815</v>
          </cell>
          <cell r="EF82">
            <v>5097</v>
          </cell>
          <cell r="EG82">
            <v>3512</v>
          </cell>
          <cell r="EH82">
            <v>1480</v>
          </cell>
          <cell r="EI82">
            <v>279</v>
          </cell>
          <cell r="EJ82">
            <v>1030</v>
          </cell>
          <cell r="EK82">
            <v>2722</v>
          </cell>
          <cell r="EL82">
            <v>5175</v>
          </cell>
          <cell r="EO82">
            <v>1072</v>
          </cell>
          <cell r="ER82">
            <v>5273</v>
          </cell>
          <cell r="EU82">
            <v>2603</v>
          </cell>
          <cell r="EX82">
            <v>4089</v>
          </cell>
          <cell r="EY82">
            <v>2607</v>
          </cell>
          <cell r="EZ82">
            <v>8478</v>
          </cell>
          <cell r="FA82">
            <v>6594</v>
          </cell>
          <cell r="FB82">
            <v>5424</v>
          </cell>
          <cell r="FC82">
            <v>895</v>
          </cell>
          <cell r="FD82">
            <v>2898</v>
          </cell>
          <cell r="FE82">
            <v>11781</v>
          </cell>
          <cell r="FF82">
            <v>112052</v>
          </cell>
          <cell r="FG82">
            <v>11735</v>
          </cell>
          <cell r="FH82">
            <v>1283</v>
          </cell>
          <cell r="FI82">
            <v>126120</v>
          </cell>
          <cell r="FJ82">
            <v>1.1000000000000001</v>
          </cell>
          <cell r="FK82">
            <v>0.1</v>
          </cell>
          <cell r="FL82">
            <v>1</v>
          </cell>
          <cell r="FQ82">
            <v>0.4</v>
          </cell>
          <cell r="FS82">
            <v>0.4</v>
          </cell>
          <cell r="FY82">
            <v>0.9</v>
          </cell>
          <cell r="FZ82">
            <v>2.8</v>
          </cell>
          <cell r="GA82">
            <v>7.5</v>
          </cell>
          <cell r="GB82">
            <v>-1.9</v>
          </cell>
          <cell r="GC82">
            <v>1.2</v>
          </cell>
          <cell r="GG82">
            <v>0.8</v>
          </cell>
          <cell r="GH82">
            <v>-0.1</v>
          </cell>
          <cell r="GI82">
            <v>-0.5</v>
          </cell>
          <cell r="GJ82">
            <v>1.9</v>
          </cell>
          <cell r="GK82">
            <v>-2.1</v>
          </cell>
          <cell r="GL82">
            <v>-1.4</v>
          </cell>
          <cell r="GM82">
            <v>-1.3</v>
          </cell>
          <cell r="GN82">
            <v>-1.4</v>
          </cell>
          <cell r="GO82">
            <v>-1.8</v>
          </cell>
          <cell r="GR82">
            <v>0.7</v>
          </cell>
          <cell r="GU82">
            <v>0.7</v>
          </cell>
          <cell r="GX82">
            <v>0.2</v>
          </cell>
          <cell r="HA82">
            <v>0.2</v>
          </cell>
          <cell r="HB82">
            <v>0.2</v>
          </cell>
          <cell r="HC82">
            <v>0.2</v>
          </cell>
          <cell r="HD82">
            <v>-1.4</v>
          </cell>
          <cell r="HE82">
            <v>0.7</v>
          </cell>
          <cell r="HF82">
            <v>-1.2</v>
          </cell>
          <cell r="HG82">
            <v>0.6</v>
          </cell>
          <cell r="HH82">
            <v>1.4</v>
          </cell>
          <cell r="HI82">
            <v>0.5</v>
          </cell>
          <cell r="HJ82">
            <v>-0.6</v>
          </cell>
          <cell r="HK82">
            <v>1.4</v>
          </cell>
          <cell r="HL82">
            <v>2012</v>
          </cell>
          <cell r="HM82">
            <v>728</v>
          </cell>
          <cell r="HN82">
            <v>2533</v>
          </cell>
          <cell r="HS82">
            <v>3665</v>
          </cell>
          <cell r="HU82">
            <v>4379</v>
          </cell>
          <cell r="IA82">
            <v>16804</v>
          </cell>
          <cell r="IB82">
            <v>2150</v>
          </cell>
          <cell r="IC82">
            <v>66</v>
          </cell>
          <cell r="ID82">
            <v>2074</v>
          </cell>
          <cell r="IE82">
            <v>4091</v>
          </cell>
          <cell r="II82">
            <v>9929</v>
          </cell>
          <cell r="IJ82">
            <v>5767</v>
          </cell>
          <cell r="IK82">
            <v>5058</v>
          </cell>
          <cell r="IL82">
            <v>3333</v>
          </cell>
          <cell r="IM82">
            <v>1460</v>
          </cell>
          <cell r="IN82">
            <v>272</v>
          </cell>
          <cell r="IO82">
            <v>1030</v>
          </cell>
          <cell r="IP82">
            <v>2685</v>
          </cell>
          <cell r="IQ82">
            <v>5099</v>
          </cell>
        </row>
        <row r="83">
          <cell r="B83">
            <v>4155</v>
          </cell>
          <cell r="C83">
            <v>706</v>
          </cell>
          <cell r="D83">
            <v>4733</v>
          </cell>
          <cell r="I83">
            <v>3705</v>
          </cell>
          <cell r="K83">
            <v>4419</v>
          </cell>
          <cell r="L83">
            <v>3901</v>
          </cell>
          <cell r="M83">
            <v>3248</v>
          </cell>
          <cell r="N83">
            <v>2189</v>
          </cell>
          <cell r="O83">
            <v>2886</v>
          </cell>
          <cell r="Q83">
            <v>16683</v>
          </cell>
          <cell r="R83">
            <v>2113</v>
          </cell>
          <cell r="S83">
            <v>65</v>
          </cell>
          <cell r="T83">
            <v>2192</v>
          </cell>
          <cell r="U83">
            <v>4122</v>
          </cell>
          <cell r="Y83">
            <v>8903</v>
          </cell>
          <cell r="Z83">
            <v>5807</v>
          </cell>
          <cell r="AA83">
            <v>5081</v>
          </cell>
          <cell r="AB83">
            <v>3506</v>
          </cell>
          <cell r="AC83">
            <v>1554</v>
          </cell>
          <cell r="AD83">
            <v>298</v>
          </cell>
          <cell r="AE83">
            <v>1056</v>
          </cell>
          <cell r="AF83">
            <v>2846</v>
          </cell>
          <cell r="AG83">
            <v>5427</v>
          </cell>
          <cell r="AJ83">
            <v>1084</v>
          </cell>
          <cell r="AM83">
            <v>5312</v>
          </cell>
          <cell r="AP83">
            <v>2619</v>
          </cell>
          <cell r="AS83">
            <v>4114</v>
          </cell>
          <cell r="AT83">
            <v>2623</v>
          </cell>
          <cell r="AU83">
            <v>8529</v>
          </cell>
          <cell r="AV83">
            <v>6720</v>
          </cell>
          <cell r="AW83">
            <v>5553</v>
          </cell>
          <cell r="AX83">
            <v>906</v>
          </cell>
          <cell r="AY83">
            <v>2894</v>
          </cell>
          <cell r="AZ83">
            <v>11949</v>
          </cell>
          <cell r="BA83">
            <v>111861</v>
          </cell>
          <cell r="BB83">
            <v>11673</v>
          </cell>
          <cell r="BC83">
            <v>1269</v>
          </cell>
          <cell r="BD83">
            <v>125490</v>
          </cell>
          <cell r="BE83">
            <v>-0.6</v>
          </cell>
          <cell r="BF83">
            <v>-0.7</v>
          </cell>
          <cell r="BG83">
            <v>-0.6</v>
          </cell>
          <cell r="BL83">
            <v>0.9</v>
          </cell>
          <cell r="BN83">
            <v>0.8</v>
          </cell>
          <cell r="BT83">
            <v>-0.8</v>
          </cell>
          <cell r="BU83">
            <v>1.1000000000000001</v>
          </cell>
          <cell r="BV83">
            <v>4.5999999999999996</v>
          </cell>
          <cell r="BW83">
            <v>-1.7</v>
          </cell>
          <cell r="BX83">
            <v>0.2</v>
          </cell>
          <cell r="CB83">
            <v>-1.6</v>
          </cell>
          <cell r="CC83">
            <v>-0.7</v>
          </cell>
          <cell r="CD83">
            <v>-0.6</v>
          </cell>
          <cell r="CE83">
            <v>0.6</v>
          </cell>
          <cell r="CF83">
            <v>3.2</v>
          </cell>
          <cell r="CG83">
            <v>3.2</v>
          </cell>
          <cell r="CH83">
            <v>0.6</v>
          </cell>
          <cell r="CI83">
            <v>1.6</v>
          </cell>
          <cell r="CJ83">
            <v>2.7</v>
          </cell>
          <cell r="CM83">
            <v>1</v>
          </cell>
          <cell r="CP83">
            <v>0.6</v>
          </cell>
          <cell r="CS83">
            <v>0.4</v>
          </cell>
          <cell r="CV83">
            <v>0.4</v>
          </cell>
          <cell r="CW83">
            <v>0.4</v>
          </cell>
          <cell r="CX83">
            <v>0.5</v>
          </cell>
          <cell r="CY83">
            <v>1.1000000000000001</v>
          </cell>
          <cell r="CZ83">
            <v>2</v>
          </cell>
          <cell r="DA83">
            <v>0.8</v>
          </cell>
          <cell r="DB83">
            <v>0</v>
          </cell>
          <cell r="DC83">
            <v>1.4</v>
          </cell>
          <cell r="DD83">
            <v>0</v>
          </cell>
          <cell r="DE83">
            <v>-0.4</v>
          </cell>
          <cell r="DF83">
            <v>0</v>
          </cell>
          <cell r="DG83">
            <v>4081</v>
          </cell>
          <cell r="DH83">
            <v>714</v>
          </cell>
          <cell r="DI83">
            <v>4663</v>
          </cell>
          <cell r="DN83">
            <v>3780</v>
          </cell>
          <cell r="DP83">
            <v>4509</v>
          </cell>
          <cell r="DQ83">
            <v>3920</v>
          </cell>
          <cell r="DR83">
            <v>3294</v>
          </cell>
          <cell r="DS83">
            <v>2223</v>
          </cell>
          <cell r="DT83">
            <v>2883</v>
          </cell>
          <cell r="DV83">
            <v>16690</v>
          </cell>
          <cell r="DW83">
            <v>2123</v>
          </cell>
          <cell r="DX83">
            <v>67</v>
          </cell>
          <cell r="DY83">
            <v>2159</v>
          </cell>
          <cell r="DZ83">
            <v>4116</v>
          </cell>
          <cell r="ED83">
            <v>8908</v>
          </cell>
          <cell r="EE83">
            <v>5846</v>
          </cell>
          <cell r="EF83">
            <v>5091</v>
          </cell>
          <cell r="EG83">
            <v>3475</v>
          </cell>
          <cell r="EH83">
            <v>1542</v>
          </cell>
          <cell r="EI83">
            <v>305</v>
          </cell>
          <cell r="EJ83">
            <v>1072</v>
          </cell>
          <cell r="EK83">
            <v>2916</v>
          </cell>
          <cell r="EL83">
            <v>5453</v>
          </cell>
          <cell r="EO83">
            <v>1082</v>
          </cell>
          <cell r="ER83">
            <v>5337</v>
          </cell>
          <cell r="EU83">
            <v>2627</v>
          </cell>
          <cell r="EX83">
            <v>4127</v>
          </cell>
          <cell r="EY83">
            <v>2632</v>
          </cell>
          <cell r="EZ83">
            <v>8537</v>
          </cell>
          <cell r="FA83">
            <v>6711</v>
          </cell>
          <cell r="FB83">
            <v>5560</v>
          </cell>
          <cell r="FC83">
            <v>902</v>
          </cell>
          <cell r="FD83">
            <v>2905</v>
          </cell>
          <cell r="FE83">
            <v>11950</v>
          </cell>
          <cell r="FF83">
            <v>112025</v>
          </cell>
          <cell r="FG83">
            <v>11644</v>
          </cell>
          <cell r="FH83">
            <v>1493</v>
          </cell>
          <cell r="FI83">
            <v>125552</v>
          </cell>
          <cell r="FJ83">
            <v>-3.8</v>
          </cell>
          <cell r="FK83">
            <v>0.6</v>
          </cell>
          <cell r="FL83">
            <v>-3.4</v>
          </cell>
          <cell r="FQ83">
            <v>3.1</v>
          </cell>
          <cell r="FS83">
            <v>2.8</v>
          </cell>
          <cell r="FY83">
            <v>-1.3</v>
          </cell>
          <cell r="FZ83">
            <v>1</v>
          </cell>
          <cell r="GA83">
            <v>7</v>
          </cell>
          <cell r="GB83">
            <v>-2.8</v>
          </cell>
          <cell r="GC83">
            <v>-0.2</v>
          </cell>
          <cell r="GG83">
            <v>-2.8</v>
          </cell>
          <cell r="GH83">
            <v>0.5</v>
          </cell>
          <cell r="GI83">
            <v>-0.1</v>
          </cell>
          <cell r="GJ83">
            <v>-1</v>
          </cell>
          <cell r="GK83">
            <v>4.2</v>
          </cell>
          <cell r="GL83">
            <v>9.4</v>
          </cell>
          <cell r="GM83">
            <v>4.0999999999999996</v>
          </cell>
          <cell r="GN83">
            <v>7.1</v>
          </cell>
          <cell r="GO83">
            <v>5.4</v>
          </cell>
          <cell r="GR83">
            <v>0.9</v>
          </cell>
          <cell r="GU83">
            <v>1.2</v>
          </cell>
          <cell r="GX83">
            <v>0.9</v>
          </cell>
          <cell r="HA83">
            <v>0.9</v>
          </cell>
          <cell r="HB83">
            <v>0.9</v>
          </cell>
          <cell r="HC83">
            <v>0.7</v>
          </cell>
          <cell r="HD83">
            <v>1.8</v>
          </cell>
          <cell r="HE83">
            <v>2.5</v>
          </cell>
          <cell r="HF83">
            <v>0.8</v>
          </cell>
          <cell r="HG83">
            <v>0.3</v>
          </cell>
          <cell r="HH83">
            <v>1.4</v>
          </cell>
          <cell r="HI83">
            <v>0</v>
          </cell>
          <cell r="HJ83">
            <v>-0.8</v>
          </cell>
          <cell r="HK83">
            <v>-0.5</v>
          </cell>
          <cell r="HL83">
            <v>3748</v>
          </cell>
          <cell r="HM83">
            <v>743</v>
          </cell>
          <cell r="HN83">
            <v>4335</v>
          </cell>
          <cell r="HS83">
            <v>3839</v>
          </cell>
          <cell r="HU83">
            <v>4579</v>
          </cell>
          <cell r="HV83">
            <v>3901</v>
          </cell>
          <cell r="HW83">
            <v>3410</v>
          </cell>
          <cell r="HX83">
            <v>2276</v>
          </cell>
          <cell r="HY83">
            <v>2973</v>
          </cell>
          <cell r="IA83">
            <v>17104</v>
          </cell>
          <cell r="IB83">
            <v>2332</v>
          </cell>
          <cell r="IC83">
            <v>78</v>
          </cell>
          <cell r="ID83">
            <v>1995</v>
          </cell>
          <cell r="IE83">
            <v>4281</v>
          </cell>
          <cell r="II83">
            <v>8667</v>
          </cell>
          <cell r="IJ83">
            <v>5825</v>
          </cell>
          <cell r="IK83">
            <v>5042</v>
          </cell>
          <cell r="IL83">
            <v>3380</v>
          </cell>
          <cell r="IM83">
            <v>1623</v>
          </cell>
          <cell r="IN83">
            <v>320</v>
          </cell>
          <cell r="IO83">
            <v>1110</v>
          </cell>
          <cell r="IP83">
            <v>2943</v>
          </cell>
          <cell r="IQ83">
            <v>5687</v>
          </cell>
        </row>
        <row r="84">
          <cell r="B84">
            <v>3989</v>
          </cell>
          <cell r="C84">
            <v>708</v>
          </cell>
          <cell r="D84">
            <v>4563</v>
          </cell>
          <cell r="I84">
            <v>3668</v>
          </cell>
          <cell r="K84">
            <v>4368</v>
          </cell>
          <cell r="L84">
            <v>3897</v>
          </cell>
          <cell r="M84">
            <v>3255</v>
          </cell>
          <cell r="N84">
            <v>2206</v>
          </cell>
          <cell r="O84">
            <v>2888</v>
          </cell>
          <cell r="Q84">
            <v>16614</v>
          </cell>
          <cell r="R84">
            <v>2142</v>
          </cell>
          <cell r="S84">
            <v>68</v>
          </cell>
          <cell r="T84">
            <v>2130</v>
          </cell>
          <cell r="U84">
            <v>4120</v>
          </cell>
          <cell r="Y84">
            <v>8817</v>
          </cell>
          <cell r="Z84">
            <v>5734</v>
          </cell>
          <cell r="AA84">
            <v>5102</v>
          </cell>
          <cell r="AB84">
            <v>3533</v>
          </cell>
          <cell r="AC84">
            <v>1642</v>
          </cell>
          <cell r="AD84">
            <v>306</v>
          </cell>
          <cell r="AE84">
            <v>1048</v>
          </cell>
          <cell r="AF84">
            <v>2844</v>
          </cell>
          <cell r="AG84">
            <v>5623</v>
          </cell>
          <cell r="AJ84">
            <v>1100</v>
          </cell>
          <cell r="AM84">
            <v>5324</v>
          </cell>
          <cell r="AP84">
            <v>2628</v>
          </cell>
          <cell r="AS84">
            <v>4128</v>
          </cell>
          <cell r="AT84">
            <v>2632</v>
          </cell>
          <cell r="AU84">
            <v>8565</v>
          </cell>
          <cell r="AV84">
            <v>6941</v>
          </cell>
          <cell r="AW84">
            <v>5700</v>
          </cell>
          <cell r="AX84">
            <v>921</v>
          </cell>
          <cell r="AY84">
            <v>2884</v>
          </cell>
          <cell r="AZ84">
            <v>12113</v>
          </cell>
          <cell r="BA84">
            <v>111967</v>
          </cell>
          <cell r="BB84">
            <v>11595</v>
          </cell>
          <cell r="BC84">
            <v>1051</v>
          </cell>
          <cell r="BD84">
            <v>125527</v>
          </cell>
          <cell r="BE84">
            <v>-4</v>
          </cell>
          <cell r="BF84">
            <v>0.3</v>
          </cell>
          <cell r="BG84">
            <v>-3.6</v>
          </cell>
          <cell r="BL84">
            <v>-1</v>
          </cell>
          <cell r="BN84">
            <v>-1.2</v>
          </cell>
          <cell r="BO84">
            <v>-0.1</v>
          </cell>
          <cell r="BP84">
            <v>0.2</v>
          </cell>
          <cell r="BQ84">
            <v>0.8</v>
          </cell>
          <cell r="BR84">
            <v>0.1</v>
          </cell>
          <cell r="BT84">
            <v>-0.4</v>
          </cell>
          <cell r="BU84">
            <v>1.3</v>
          </cell>
          <cell r="BV84">
            <v>4.4000000000000004</v>
          </cell>
          <cell r="BW84">
            <v>-2.8</v>
          </cell>
          <cell r="BX84">
            <v>-0.1</v>
          </cell>
          <cell r="CB84">
            <v>-1</v>
          </cell>
          <cell r="CC84">
            <v>-1.3</v>
          </cell>
          <cell r="CD84">
            <v>0.4</v>
          </cell>
          <cell r="CE84">
            <v>0.8</v>
          </cell>
          <cell r="CF84">
            <v>5.7</v>
          </cell>
          <cell r="CG84">
            <v>2.9</v>
          </cell>
          <cell r="CH84">
            <v>-0.7</v>
          </cell>
          <cell r="CI84">
            <v>-0.1</v>
          </cell>
          <cell r="CJ84">
            <v>3.6</v>
          </cell>
          <cell r="CM84">
            <v>1.5</v>
          </cell>
          <cell r="CP84">
            <v>0.2</v>
          </cell>
          <cell r="CS84">
            <v>0.3</v>
          </cell>
          <cell r="CV84">
            <v>0.3</v>
          </cell>
          <cell r="CW84">
            <v>0.3</v>
          </cell>
          <cell r="CX84">
            <v>0.4</v>
          </cell>
          <cell r="CY84">
            <v>3.3</v>
          </cell>
          <cell r="CZ84">
            <v>2.6</v>
          </cell>
          <cell r="DA84">
            <v>1.6</v>
          </cell>
          <cell r="DB84">
            <v>-0.3</v>
          </cell>
          <cell r="DC84">
            <v>1.4</v>
          </cell>
          <cell r="DD84">
            <v>0.1</v>
          </cell>
          <cell r="DE84">
            <v>-0.7</v>
          </cell>
          <cell r="DF84">
            <v>0</v>
          </cell>
          <cell r="DG84">
            <v>4092</v>
          </cell>
          <cell r="DH84">
            <v>700</v>
          </cell>
          <cell r="DI84">
            <v>4665</v>
          </cell>
          <cell r="DN84">
            <v>3588</v>
          </cell>
          <cell r="DP84">
            <v>4269</v>
          </cell>
          <cell r="DQ84">
            <v>3872</v>
          </cell>
          <cell r="DR84">
            <v>3208</v>
          </cell>
          <cell r="DS84">
            <v>2160</v>
          </cell>
          <cell r="DT84">
            <v>2922</v>
          </cell>
          <cell r="DV84">
            <v>16551</v>
          </cell>
          <cell r="DW84">
            <v>2122</v>
          </cell>
          <cell r="DX84">
            <v>65</v>
          </cell>
          <cell r="DY84">
            <v>2233</v>
          </cell>
          <cell r="DZ84">
            <v>4158</v>
          </cell>
          <cell r="ED84">
            <v>8631</v>
          </cell>
          <cell r="EE84">
            <v>5811</v>
          </cell>
          <cell r="EF84">
            <v>5121</v>
          </cell>
          <cell r="EG84">
            <v>3550</v>
          </cell>
          <cell r="EH84">
            <v>1642</v>
          </cell>
          <cell r="EI84">
            <v>307</v>
          </cell>
          <cell r="EJ84">
            <v>1059</v>
          </cell>
          <cell r="EK84">
            <v>2862</v>
          </cell>
          <cell r="EL84">
            <v>5638</v>
          </cell>
          <cell r="EO84">
            <v>1096</v>
          </cell>
          <cell r="ER84">
            <v>5321</v>
          </cell>
          <cell r="EU84">
            <v>2623</v>
          </cell>
          <cell r="EX84">
            <v>4121</v>
          </cell>
          <cell r="EY84">
            <v>2628</v>
          </cell>
          <cell r="EZ84">
            <v>8565</v>
          </cell>
          <cell r="FA84">
            <v>6926</v>
          </cell>
          <cell r="FB84">
            <v>5695</v>
          </cell>
          <cell r="FC84">
            <v>928</v>
          </cell>
          <cell r="FD84">
            <v>2884</v>
          </cell>
          <cell r="FE84">
            <v>12115</v>
          </cell>
          <cell r="FF84">
            <v>111736</v>
          </cell>
          <cell r="FG84">
            <v>11620</v>
          </cell>
          <cell r="FH84">
            <v>1099</v>
          </cell>
          <cell r="FI84">
            <v>125145</v>
          </cell>
          <cell r="FJ84">
            <v>0.3</v>
          </cell>
          <cell r="FK84">
            <v>-2</v>
          </cell>
          <cell r="FL84">
            <v>0</v>
          </cell>
          <cell r="FQ84">
            <v>-5.0999999999999996</v>
          </cell>
          <cell r="FS84">
            <v>-5.3</v>
          </cell>
          <cell r="FT84">
            <v>-1.2</v>
          </cell>
          <cell r="FU84">
            <v>-2.6</v>
          </cell>
          <cell r="FV84">
            <v>-2.9</v>
          </cell>
          <cell r="FW84">
            <v>1.3</v>
          </cell>
          <cell r="FY84">
            <v>-0.8</v>
          </cell>
          <cell r="FZ84">
            <v>0</v>
          </cell>
          <cell r="GA84">
            <v>-2.4</v>
          </cell>
          <cell r="GB84">
            <v>3.4</v>
          </cell>
          <cell r="GC84">
            <v>1</v>
          </cell>
          <cell r="GG84">
            <v>-3.1</v>
          </cell>
          <cell r="GH84">
            <v>-0.6</v>
          </cell>
          <cell r="GI84">
            <v>0.6</v>
          </cell>
          <cell r="GJ84">
            <v>2.2000000000000002</v>
          </cell>
          <cell r="GK84">
            <v>6.5</v>
          </cell>
          <cell r="GL84">
            <v>0.7</v>
          </cell>
          <cell r="GM84">
            <v>-1.3</v>
          </cell>
          <cell r="GN84">
            <v>-1.8</v>
          </cell>
          <cell r="GO84">
            <v>3.4</v>
          </cell>
          <cell r="GR84">
            <v>1.3</v>
          </cell>
          <cell r="GU84">
            <v>-0.3</v>
          </cell>
          <cell r="GX84">
            <v>-0.2</v>
          </cell>
          <cell r="HA84">
            <v>-0.2</v>
          </cell>
          <cell r="HB84">
            <v>-0.2</v>
          </cell>
          <cell r="HC84">
            <v>0.3</v>
          </cell>
          <cell r="HD84">
            <v>3.2</v>
          </cell>
          <cell r="HE84">
            <v>2.4</v>
          </cell>
          <cell r="HF84">
            <v>2.9</v>
          </cell>
          <cell r="HG84">
            <v>-0.7</v>
          </cell>
          <cell r="HH84">
            <v>1.4</v>
          </cell>
          <cell r="HI84">
            <v>-0.3</v>
          </cell>
          <cell r="HJ84">
            <v>-0.2</v>
          </cell>
          <cell r="HK84">
            <v>-0.3</v>
          </cell>
          <cell r="HL84">
            <v>7063</v>
          </cell>
          <cell r="HM84">
            <v>710</v>
          </cell>
          <cell r="HN84">
            <v>7738</v>
          </cell>
          <cell r="HS84">
            <v>3663</v>
          </cell>
          <cell r="HU84">
            <v>4350</v>
          </cell>
          <cell r="HV84">
            <v>4161</v>
          </cell>
          <cell r="HW84">
            <v>3323</v>
          </cell>
          <cell r="HX84">
            <v>2253</v>
          </cell>
          <cell r="HY84">
            <v>3100</v>
          </cell>
          <cell r="IA84">
            <v>17443</v>
          </cell>
          <cell r="IB84">
            <v>2023</v>
          </cell>
          <cell r="IC84">
            <v>61</v>
          </cell>
          <cell r="ID84">
            <v>2348</v>
          </cell>
          <cell r="IE84">
            <v>4106</v>
          </cell>
          <cell r="II84">
            <v>8924</v>
          </cell>
          <cell r="IJ84">
            <v>6034</v>
          </cell>
          <cell r="IK84">
            <v>5563</v>
          </cell>
          <cell r="IL84">
            <v>3828</v>
          </cell>
          <cell r="IM84">
            <v>1741</v>
          </cell>
          <cell r="IN84">
            <v>305</v>
          </cell>
          <cell r="IO84">
            <v>1069</v>
          </cell>
          <cell r="IP84">
            <v>2947</v>
          </cell>
          <cell r="IQ84">
            <v>5857</v>
          </cell>
        </row>
        <row r="85">
          <cell r="B85">
            <v>3937</v>
          </cell>
          <cell r="C85">
            <v>705</v>
          </cell>
          <cell r="D85">
            <v>4508</v>
          </cell>
          <cell r="I85">
            <v>3670</v>
          </cell>
          <cell r="K85">
            <v>4368</v>
          </cell>
          <cell r="L85">
            <v>3896</v>
          </cell>
          <cell r="M85">
            <v>3313</v>
          </cell>
          <cell r="N85">
            <v>2236</v>
          </cell>
          <cell r="O85">
            <v>2890</v>
          </cell>
          <cell r="Q85">
            <v>16684</v>
          </cell>
          <cell r="R85">
            <v>2180</v>
          </cell>
          <cell r="S85">
            <v>71</v>
          </cell>
          <cell r="T85">
            <v>2066</v>
          </cell>
          <cell r="U85">
            <v>4129</v>
          </cell>
          <cell r="Y85">
            <v>8809</v>
          </cell>
          <cell r="Z85">
            <v>5645</v>
          </cell>
          <cell r="AA85">
            <v>5160</v>
          </cell>
          <cell r="AB85">
            <v>3580</v>
          </cell>
          <cell r="AC85">
            <v>1745</v>
          </cell>
          <cell r="AD85">
            <v>313</v>
          </cell>
          <cell r="AE85">
            <v>1035</v>
          </cell>
          <cell r="AF85">
            <v>2792</v>
          </cell>
          <cell r="AG85">
            <v>5821</v>
          </cell>
          <cell r="AJ85">
            <v>1122</v>
          </cell>
          <cell r="AM85">
            <v>5320</v>
          </cell>
          <cell r="AP85">
            <v>2627</v>
          </cell>
          <cell r="AS85">
            <v>4127</v>
          </cell>
          <cell r="AT85">
            <v>2632</v>
          </cell>
          <cell r="AU85">
            <v>8604</v>
          </cell>
          <cell r="AV85">
            <v>7256</v>
          </cell>
          <cell r="AW85">
            <v>5860</v>
          </cell>
          <cell r="AX85">
            <v>938</v>
          </cell>
          <cell r="AY85">
            <v>2881</v>
          </cell>
          <cell r="AZ85">
            <v>12272</v>
          </cell>
          <cell r="BA85">
            <v>112752</v>
          </cell>
          <cell r="BB85">
            <v>11648</v>
          </cell>
          <cell r="BC85">
            <v>897</v>
          </cell>
          <cell r="BD85">
            <v>126027</v>
          </cell>
          <cell r="BE85">
            <v>-1.3</v>
          </cell>
          <cell r="BF85">
            <v>-0.3</v>
          </cell>
          <cell r="BG85">
            <v>-1.2</v>
          </cell>
          <cell r="BL85">
            <v>0.1</v>
          </cell>
          <cell r="BN85">
            <v>0</v>
          </cell>
          <cell r="BO85">
            <v>0</v>
          </cell>
          <cell r="BP85">
            <v>1.8</v>
          </cell>
          <cell r="BQ85">
            <v>1.4</v>
          </cell>
          <cell r="BR85">
            <v>0.1</v>
          </cell>
          <cell r="BT85">
            <v>0.4</v>
          </cell>
          <cell r="BU85">
            <v>1.8</v>
          </cell>
          <cell r="BV85">
            <v>4</v>
          </cell>
          <cell r="BW85">
            <v>-3</v>
          </cell>
          <cell r="BX85">
            <v>0.2</v>
          </cell>
          <cell r="CB85">
            <v>-0.1</v>
          </cell>
          <cell r="CC85">
            <v>-1.5</v>
          </cell>
          <cell r="CD85">
            <v>1.1000000000000001</v>
          </cell>
          <cell r="CE85">
            <v>1.3</v>
          </cell>
          <cell r="CF85">
            <v>6.2</v>
          </cell>
          <cell r="CG85">
            <v>2.1</v>
          </cell>
          <cell r="CH85">
            <v>-1.3</v>
          </cell>
          <cell r="CI85">
            <v>-1.8</v>
          </cell>
          <cell r="CJ85">
            <v>3.5</v>
          </cell>
          <cell r="CM85">
            <v>2</v>
          </cell>
          <cell r="CP85">
            <v>-0.1</v>
          </cell>
          <cell r="CS85">
            <v>0</v>
          </cell>
          <cell r="CV85">
            <v>0</v>
          </cell>
          <cell r="CW85">
            <v>0</v>
          </cell>
          <cell r="CX85">
            <v>0.5</v>
          </cell>
          <cell r="CY85">
            <v>4.5</v>
          </cell>
          <cell r="CZ85">
            <v>2.8</v>
          </cell>
          <cell r="DA85">
            <v>1.8</v>
          </cell>
          <cell r="DB85">
            <v>-0.1</v>
          </cell>
          <cell r="DC85">
            <v>1.3</v>
          </cell>
          <cell r="DD85">
            <v>0.7</v>
          </cell>
          <cell r="DE85">
            <v>0.5</v>
          </cell>
          <cell r="DF85">
            <v>0.4</v>
          </cell>
          <cell r="DG85">
            <v>3969</v>
          </cell>
          <cell r="DH85">
            <v>703</v>
          </cell>
          <cell r="DI85">
            <v>4540</v>
          </cell>
          <cell r="DN85">
            <v>3674</v>
          </cell>
          <cell r="DP85">
            <v>4374</v>
          </cell>
          <cell r="DQ85">
            <v>3909</v>
          </cell>
          <cell r="DR85">
            <v>3290</v>
          </cell>
          <cell r="DS85">
            <v>2246</v>
          </cell>
          <cell r="DT85">
            <v>2831</v>
          </cell>
          <cell r="DV85">
            <v>16601</v>
          </cell>
          <cell r="DW85">
            <v>2181</v>
          </cell>
          <cell r="DX85">
            <v>73</v>
          </cell>
          <cell r="DY85">
            <v>1973</v>
          </cell>
          <cell r="DZ85">
            <v>4072</v>
          </cell>
          <cell r="ED85">
            <v>8952</v>
          </cell>
          <cell r="EE85">
            <v>5540</v>
          </cell>
          <cell r="EF85">
            <v>5096</v>
          </cell>
          <cell r="EG85">
            <v>3563</v>
          </cell>
          <cell r="EH85">
            <v>1740</v>
          </cell>
          <cell r="EI85">
            <v>308</v>
          </cell>
          <cell r="EJ85">
            <v>1006</v>
          </cell>
          <cell r="EK85">
            <v>2765</v>
          </cell>
          <cell r="EL85">
            <v>5776</v>
          </cell>
          <cell r="EO85">
            <v>1126</v>
          </cell>
          <cell r="ER85">
            <v>5323</v>
          </cell>
          <cell r="EU85">
            <v>2639</v>
          </cell>
          <cell r="EX85">
            <v>4145</v>
          </cell>
          <cell r="EY85">
            <v>2643</v>
          </cell>
          <cell r="EZ85">
            <v>8612</v>
          </cell>
          <cell r="FA85">
            <v>7182</v>
          </cell>
          <cell r="FB85">
            <v>5861</v>
          </cell>
          <cell r="FC85">
            <v>932</v>
          </cell>
          <cell r="FD85">
            <v>2865</v>
          </cell>
          <cell r="FE85">
            <v>12273</v>
          </cell>
          <cell r="FF85">
            <v>112557</v>
          </cell>
          <cell r="FG85">
            <v>11560</v>
          </cell>
          <cell r="FH85">
            <v>510</v>
          </cell>
          <cell r="FI85">
            <v>126038</v>
          </cell>
          <cell r="FJ85">
            <v>-3</v>
          </cell>
          <cell r="FK85">
            <v>0.5</v>
          </cell>
          <cell r="FL85">
            <v>-2.7</v>
          </cell>
          <cell r="FQ85">
            <v>2.4</v>
          </cell>
          <cell r="FS85">
            <v>2.5</v>
          </cell>
          <cell r="FT85">
            <v>1</v>
          </cell>
          <cell r="FU85">
            <v>2.6</v>
          </cell>
          <cell r="FV85">
            <v>4</v>
          </cell>
          <cell r="FW85">
            <v>-3.1</v>
          </cell>
          <cell r="FY85">
            <v>0.3</v>
          </cell>
          <cell r="FZ85">
            <v>2.8</v>
          </cell>
          <cell r="GA85">
            <v>11.3</v>
          </cell>
          <cell r="GB85">
            <v>-11.6</v>
          </cell>
          <cell r="GC85">
            <v>-2.1</v>
          </cell>
          <cell r="GG85">
            <v>3.7</v>
          </cell>
          <cell r="GH85">
            <v>-4.7</v>
          </cell>
          <cell r="GI85">
            <v>-0.5</v>
          </cell>
          <cell r="GJ85">
            <v>0.4</v>
          </cell>
          <cell r="GK85">
            <v>6</v>
          </cell>
          <cell r="GL85">
            <v>0.3</v>
          </cell>
          <cell r="GM85">
            <v>-5</v>
          </cell>
          <cell r="GN85">
            <v>-3.4</v>
          </cell>
          <cell r="GO85">
            <v>2.5</v>
          </cell>
          <cell r="GR85">
            <v>2.7</v>
          </cell>
          <cell r="GU85">
            <v>0</v>
          </cell>
          <cell r="GX85">
            <v>0.6</v>
          </cell>
          <cell r="HA85">
            <v>0.6</v>
          </cell>
          <cell r="HB85">
            <v>0.6</v>
          </cell>
          <cell r="HC85">
            <v>0.5</v>
          </cell>
          <cell r="HD85">
            <v>3.7</v>
          </cell>
          <cell r="HE85">
            <v>2.9</v>
          </cell>
          <cell r="HF85">
            <v>0.4</v>
          </cell>
          <cell r="HG85">
            <v>-0.7</v>
          </cell>
          <cell r="HH85">
            <v>1.3</v>
          </cell>
          <cell r="HI85">
            <v>0.7</v>
          </cell>
          <cell r="HJ85">
            <v>-0.5</v>
          </cell>
          <cell r="HK85">
            <v>0.7</v>
          </cell>
          <cell r="HL85">
            <v>3217</v>
          </cell>
          <cell r="HM85">
            <v>647</v>
          </cell>
          <cell r="HN85">
            <v>3728</v>
          </cell>
          <cell r="HS85">
            <v>3544</v>
          </cell>
          <cell r="HU85">
            <v>4230</v>
          </cell>
          <cell r="HV85">
            <v>3788</v>
          </cell>
          <cell r="HW85">
            <v>3077</v>
          </cell>
          <cell r="HX85">
            <v>2128</v>
          </cell>
          <cell r="HY85">
            <v>2529</v>
          </cell>
          <cell r="IA85">
            <v>15415</v>
          </cell>
          <cell r="IB85">
            <v>2023</v>
          </cell>
          <cell r="IC85">
            <v>61</v>
          </cell>
          <cell r="ID85">
            <v>2158</v>
          </cell>
          <cell r="IE85">
            <v>3980</v>
          </cell>
          <cell r="II85">
            <v>8201</v>
          </cell>
          <cell r="IJ85">
            <v>5382</v>
          </cell>
          <cell r="IK85">
            <v>4746</v>
          </cell>
          <cell r="IL85">
            <v>3564</v>
          </cell>
          <cell r="IM85">
            <v>1597</v>
          </cell>
          <cell r="IN85">
            <v>304</v>
          </cell>
          <cell r="IO85">
            <v>954</v>
          </cell>
          <cell r="IP85">
            <v>2687</v>
          </cell>
          <cell r="IQ85">
            <v>5432</v>
          </cell>
        </row>
        <row r="86">
          <cell r="B86">
            <v>4217</v>
          </cell>
          <cell r="C86">
            <v>698</v>
          </cell>
          <cell r="D86">
            <v>4793</v>
          </cell>
          <cell r="I86">
            <v>3705</v>
          </cell>
          <cell r="K86">
            <v>4411</v>
          </cell>
          <cell r="L86">
            <v>3908</v>
          </cell>
          <cell r="M86">
            <v>3403</v>
          </cell>
          <cell r="N86">
            <v>2270</v>
          </cell>
          <cell r="O86">
            <v>2892</v>
          </cell>
          <cell r="Q86">
            <v>16876</v>
          </cell>
          <cell r="R86">
            <v>2222</v>
          </cell>
          <cell r="S86">
            <v>74</v>
          </cell>
          <cell r="T86">
            <v>2027</v>
          </cell>
          <cell r="U86">
            <v>4162</v>
          </cell>
          <cell r="Y86">
            <v>8860</v>
          </cell>
          <cell r="Z86">
            <v>5656</v>
          </cell>
          <cell r="AA86">
            <v>5236</v>
          </cell>
          <cell r="AB86">
            <v>3599</v>
          </cell>
          <cell r="AC86">
            <v>1802</v>
          </cell>
          <cell r="AD86">
            <v>317</v>
          </cell>
          <cell r="AE86">
            <v>1024</v>
          </cell>
          <cell r="AF86">
            <v>2774</v>
          </cell>
          <cell r="AG86">
            <v>5936</v>
          </cell>
          <cell r="AJ86">
            <v>1143</v>
          </cell>
          <cell r="AM86">
            <v>5336</v>
          </cell>
          <cell r="AP86">
            <v>2628</v>
          </cell>
          <cell r="AS86">
            <v>4129</v>
          </cell>
          <cell r="AT86">
            <v>2633</v>
          </cell>
          <cell r="AU86">
            <v>8655</v>
          </cell>
          <cell r="AV86">
            <v>7463</v>
          </cell>
          <cell r="AW86">
            <v>6001</v>
          </cell>
          <cell r="AX86">
            <v>951</v>
          </cell>
          <cell r="AY86">
            <v>2900</v>
          </cell>
          <cell r="AZ86">
            <v>12428</v>
          </cell>
          <cell r="BA86">
            <v>114422</v>
          </cell>
          <cell r="BB86">
            <v>11772</v>
          </cell>
          <cell r="BC86">
            <v>781</v>
          </cell>
          <cell r="BD86">
            <v>127153</v>
          </cell>
          <cell r="BE86">
            <v>7.1</v>
          </cell>
          <cell r="BF86">
            <v>-1</v>
          </cell>
          <cell r="BG86">
            <v>6.3</v>
          </cell>
          <cell r="BL86">
            <v>1</v>
          </cell>
          <cell r="BN86">
            <v>1</v>
          </cell>
          <cell r="BO86">
            <v>0.3</v>
          </cell>
          <cell r="BP86">
            <v>2.7</v>
          </cell>
          <cell r="BQ86">
            <v>1.5</v>
          </cell>
          <cell r="BR86">
            <v>0.1</v>
          </cell>
          <cell r="BT86">
            <v>1.2</v>
          </cell>
          <cell r="BU86">
            <v>2</v>
          </cell>
          <cell r="BV86">
            <v>4.4000000000000004</v>
          </cell>
          <cell r="BW86">
            <v>-1.9</v>
          </cell>
          <cell r="BX86">
            <v>0.8</v>
          </cell>
          <cell r="CB86">
            <v>0.6</v>
          </cell>
          <cell r="CC86">
            <v>0.2</v>
          </cell>
          <cell r="CD86">
            <v>1.5</v>
          </cell>
          <cell r="CE86">
            <v>0.5</v>
          </cell>
          <cell r="CF86">
            <v>3.3</v>
          </cell>
          <cell r="CG86">
            <v>1.5</v>
          </cell>
          <cell r="CH86">
            <v>-1.1000000000000001</v>
          </cell>
          <cell r="CI86">
            <v>-0.6</v>
          </cell>
          <cell r="CJ86">
            <v>2</v>
          </cell>
          <cell r="CM86">
            <v>1.9</v>
          </cell>
          <cell r="CP86">
            <v>0.3</v>
          </cell>
          <cell r="CS86">
            <v>0</v>
          </cell>
          <cell r="CV86">
            <v>0</v>
          </cell>
          <cell r="CW86">
            <v>0</v>
          </cell>
          <cell r="CX86">
            <v>0.6</v>
          </cell>
          <cell r="CY86">
            <v>2.8</v>
          </cell>
          <cell r="CZ86">
            <v>2.4</v>
          </cell>
          <cell r="DA86">
            <v>1.4</v>
          </cell>
          <cell r="DB86">
            <v>0.7</v>
          </cell>
          <cell r="DC86">
            <v>1.3</v>
          </cell>
          <cell r="DD86">
            <v>1.5</v>
          </cell>
          <cell r="DE86">
            <v>1.1000000000000001</v>
          </cell>
          <cell r="DF86">
            <v>0.9</v>
          </cell>
          <cell r="DG86">
            <v>3827</v>
          </cell>
          <cell r="DH86">
            <v>718</v>
          </cell>
          <cell r="DI86">
            <v>4402</v>
          </cell>
          <cell r="DN86">
            <v>3715</v>
          </cell>
          <cell r="DP86">
            <v>4424</v>
          </cell>
          <cell r="DQ86">
            <v>3907</v>
          </cell>
          <cell r="DR86">
            <v>3422</v>
          </cell>
          <cell r="DS86">
            <v>2301</v>
          </cell>
          <cell r="DT86">
            <v>2950</v>
          </cell>
          <cell r="DV86">
            <v>17022</v>
          </cell>
          <cell r="DW86">
            <v>2235</v>
          </cell>
          <cell r="DX86">
            <v>74</v>
          </cell>
          <cell r="DY86">
            <v>2043</v>
          </cell>
          <cell r="DZ86">
            <v>4189</v>
          </cell>
          <cell r="ED86">
            <v>8896</v>
          </cell>
          <cell r="EE86">
            <v>5643</v>
          </cell>
          <cell r="EF86">
            <v>5282</v>
          </cell>
          <cell r="EG86">
            <v>3593</v>
          </cell>
          <cell r="EH86">
            <v>1832</v>
          </cell>
          <cell r="EI86">
            <v>318</v>
          </cell>
          <cell r="EJ86">
            <v>1046</v>
          </cell>
          <cell r="EK86">
            <v>2753</v>
          </cell>
          <cell r="EL86">
            <v>6001</v>
          </cell>
          <cell r="EO86">
            <v>1142</v>
          </cell>
          <cell r="ER86">
            <v>5321</v>
          </cell>
          <cell r="EU86">
            <v>2619</v>
          </cell>
          <cell r="EX86">
            <v>4115</v>
          </cell>
          <cell r="EY86">
            <v>2624</v>
          </cell>
          <cell r="EZ86">
            <v>8628</v>
          </cell>
          <cell r="FA86">
            <v>7654</v>
          </cell>
          <cell r="FB86">
            <v>6005</v>
          </cell>
          <cell r="FC86">
            <v>956</v>
          </cell>
          <cell r="FD86">
            <v>2907</v>
          </cell>
          <cell r="FE86">
            <v>12428</v>
          </cell>
          <cell r="FF86">
            <v>114374</v>
          </cell>
          <cell r="FG86">
            <v>11795</v>
          </cell>
          <cell r="FH86">
            <v>1183</v>
          </cell>
          <cell r="FI86">
            <v>127222</v>
          </cell>
          <cell r="FJ86">
            <v>-3.6</v>
          </cell>
          <cell r="FK86">
            <v>2.1</v>
          </cell>
          <cell r="FL86">
            <v>-3</v>
          </cell>
          <cell r="FQ86">
            <v>1.1000000000000001</v>
          </cell>
          <cell r="FS86">
            <v>1.1000000000000001</v>
          </cell>
          <cell r="FT86">
            <v>-0.1</v>
          </cell>
          <cell r="FU86">
            <v>4</v>
          </cell>
          <cell r="FV86">
            <v>2.4</v>
          </cell>
          <cell r="FW86">
            <v>4.2</v>
          </cell>
          <cell r="FY86">
            <v>2.5</v>
          </cell>
          <cell r="FZ86">
            <v>2.5</v>
          </cell>
          <cell r="GA86">
            <v>2</v>
          </cell>
          <cell r="GB86">
            <v>3.5</v>
          </cell>
          <cell r="GC86">
            <v>2.9</v>
          </cell>
          <cell r="GG86">
            <v>-0.6</v>
          </cell>
          <cell r="GH86">
            <v>1.9</v>
          </cell>
          <cell r="GI86">
            <v>3.7</v>
          </cell>
          <cell r="GJ86">
            <v>0.9</v>
          </cell>
          <cell r="GK86">
            <v>5.3</v>
          </cell>
          <cell r="GL86">
            <v>3</v>
          </cell>
          <cell r="GM86">
            <v>4</v>
          </cell>
          <cell r="GN86">
            <v>-0.4</v>
          </cell>
          <cell r="GO86">
            <v>3.9</v>
          </cell>
          <cell r="GR86">
            <v>1.4</v>
          </cell>
          <cell r="GU86">
            <v>0</v>
          </cell>
          <cell r="GX86">
            <v>-0.7</v>
          </cell>
          <cell r="HA86">
            <v>-0.7</v>
          </cell>
          <cell r="HB86">
            <v>-0.7</v>
          </cell>
          <cell r="HC86">
            <v>0.2</v>
          </cell>
          <cell r="HD86">
            <v>6.6</v>
          </cell>
          <cell r="HE86">
            <v>2.5</v>
          </cell>
          <cell r="HF86">
            <v>2.6</v>
          </cell>
          <cell r="HG86">
            <v>1.5</v>
          </cell>
          <cell r="HH86">
            <v>1.3</v>
          </cell>
          <cell r="HI86">
            <v>1.6</v>
          </cell>
          <cell r="HJ86">
            <v>2</v>
          </cell>
          <cell r="HK86">
            <v>0.9</v>
          </cell>
          <cell r="HL86">
            <v>1941</v>
          </cell>
          <cell r="HM86">
            <v>735</v>
          </cell>
          <cell r="HN86">
            <v>2466</v>
          </cell>
          <cell r="HS86">
            <v>3711</v>
          </cell>
          <cell r="HU86">
            <v>4417</v>
          </cell>
          <cell r="HV86">
            <v>3758</v>
          </cell>
          <cell r="HW86">
            <v>3406</v>
          </cell>
          <cell r="HX86">
            <v>2274</v>
          </cell>
          <cell r="HY86">
            <v>2986</v>
          </cell>
          <cell r="IA86">
            <v>16902</v>
          </cell>
          <cell r="IB86">
            <v>2283</v>
          </cell>
          <cell r="IC86">
            <v>79</v>
          </cell>
          <cell r="ID86">
            <v>1907</v>
          </cell>
          <cell r="IE86">
            <v>4167</v>
          </cell>
          <cell r="II86">
            <v>9595</v>
          </cell>
          <cell r="IJ86">
            <v>5599</v>
          </cell>
          <cell r="IK86">
            <v>5239</v>
          </cell>
          <cell r="IL86">
            <v>3409</v>
          </cell>
          <cell r="IM86">
            <v>1794</v>
          </cell>
          <cell r="IN86">
            <v>310</v>
          </cell>
          <cell r="IO86">
            <v>1050</v>
          </cell>
          <cell r="IP86">
            <v>2719</v>
          </cell>
          <cell r="IQ86">
            <v>5892</v>
          </cell>
        </row>
        <row r="87">
          <cell r="B87">
            <v>4728</v>
          </cell>
          <cell r="C87">
            <v>691</v>
          </cell>
          <cell r="D87">
            <v>5316</v>
          </cell>
          <cell r="I87">
            <v>3740</v>
          </cell>
          <cell r="K87">
            <v>4451</v>
          </cell>
          <cell r="L87">
            <v>3936</v>
          </cell>
          <cell r="M87">
            <v>3475</v>
          </cell>
          <cell r="N87">
            <v>2305</v>
          </cell>
          <cell r="O87">
            <v>2906</v>
          </cell>
          <cell r="Q87">
            <v>17093</v>
          </cell>
          <cell r="R87">
            <v>2256</v>
          </cell>
          <cell r="S87">
            <v>77</v>
          </cell>
          <cell r="T87">
            <v>2052</v>
          </cell>
          <cell r="U87">
            <v>4225</v>
          </cell>
          <cell r="Y87">
            <v>8924</v>
          </cell>
          <cell r="Z87">
            <v>5743</v>
          </cell>
          <cell r="AA87">
            <v>5290</v>
          </cell>
          <cell r="AB87">
            <v>3557</v>
          </cell>
          <cell r="AC87">
            <v>1788</v>
          </cell>
          <cell r="AD87">
            <v>323</v>
          </cell>
          <cell r="AE87">
            <v>1028</v>
          </cell>
          <cell r="AF87">
            <v>2818</v>
          </cell>
          <cell r="AG87">
            <v>5940</v>
          </cell>
          <cell r="AJ87">
            <v>1164</v>
          </cell>
          <cell r="AM87">
            <v>5393</v>
          </cell>
          <cell r="AP87">
            <v>2650</v>
          </cell>
          <cell r="AS87">
            <v>4164</v>
          </cell>
          <cell r="AT87">
            <v>2655</v>
          </cell>
          <cell r="AU87">
            <v>8722</v>
          </cell>
          <cell r="AV87">
            <v>7522</v>
          </cell>
          <cell r="AW87">
            <v>6101</v>
          </cell>
          <cell r="AX87">
            <v>958</v>
          </cell>
          <cell r="AY87">
            <v>2938</v>
          </cell>
          <cell r="AZ87">
            <v>12588</v>
          </cell>
          <cell r="BA87">
            <v>116380</v>
          </cell>
          <cell r="BB87">
            <v>11865</v>
          </cell>
          <cell r="BC87">
            <v>993</v>
          </cell>
          <cell r="BD87">
            <v>128961</v>
          </cell>
          <cell r="BE87">
            <v>12.1</v>
          </cell>
          <cell r="BF87">
            <v>-1</v>
          </cell>
          <cell r="BG87">
            <v>10.9</v>
          </cell>
          <cell r="BL87">
            <v>1</v>
          </cell>
          <cell r="BN87">
            <v>0.9</v>
          </cell>
          <cell r="BO87">
            <v>0.7</v>
          </cell>
          <cell r="BP87">
            <v>2.1</v>
          </cell>
          <cell r="BQ87">
            <v>1.5</v>
          </cell>
          <cell r="BR87">
            <v>0.5</v>
          </cell>
          <cell r="BT87">
            <v>1.3</v>
          </cell>
          <cell r="BU87">
            <v>1.5</v>
          </cell>
          <cell r="BV87">
            <v>4.4000000000000004</v>
          </cell>
          <cell r="BW87">
            <v>1.2</v>
          </cell>
          <cell r="BX87">
            <v>1.5</v>
          </cell>
          <cell r="CB87">
            <v>0.7</v>
          </cell>
          <cell r="CC87">
            <v>1.5</v>
          </cell>
          <cell r="CD87">
            <v>1</v>
          </cell>
          <cell r="CE87">
            <v>-1.2</v>
          </cell>
          <cell r="CF87">
            <v>-0.8</v>
          </cell>
          <cell r="CG87">
            <v>1.7</v>
          </cell>
          <cell r="CH87">
            <v>0.4</v>
          </cell>
          <cell r="CI87">
            <v>1.6</v>
          </cell>
          <cell r="CJ87">
            <v>0.1</v>
          </cell>
          <cell r="CM87">
            <v>1.8</v>
          </cell>
          <cell r="CP87">
            <v>1.1000000000000001</v>
          </cell>
          <cell r="CS87">
            <v>0.8</v>
          </cell>
          <cell r="CV87">
            <v>0.8</v>
          </cell>
          <cell r="CW87">
            <v>0.8</v>
          </cell>
          <cell r="CX87">
            <v>0.8</v>
          </cell>
          <cell r="CY87">
            <v>0.8</v>
          </cell>
          <cell r="CZ87">
            <v>1.7</v>
          </cell>
          <cell r="DA87">
            <v>0.8</v>
          </cell>
          <cell r="DB87">
            <v>1.3</v>
          </cell>
          <cell r="DC87">
            <v>1.3</v>
          </cell>
          <cell r="DD87">
            <v>1.7</v>
          </cell>
          <cell r="DE87">
            <v>0.8</v>
          </cell>
          <cell r="DF87">
            <v>1.4</v>
          </cell>
          <cell r="DG87">
            <v>4964</v>
          </cell>
          <cell r="DH87">
            <v>670</v>
          </cell>
          <cell r="DI87">
            <v>5546</v>
          </cell>
          <cell r="DN87">
            <v>3767</v>
          </cell>
          <cell r="DP87">
            <v>4482</v>
          </cell>
          <cell r="DQ87">
            <v>3917</v>
          </cell>
          <cell r="DR87">
            <v>3517</v>
          </cell>
          <cell r="DS87">
            <v>2277</v>
          </cell>
          <cell r="DT87">
            <v>2879</v>
          </cell>
          <cell r="DV87">
            <v>17036</v>
          </cell>
          <cell r="DW87">
            <v>2255</v>
          </cell>
          <cell r="DX87">
            <v>76</v>
          </cell>
          <cell r="DY87">
            <v>2077</v>
          </cell>
          <cell r="DZ87">
            <v>4238</v>
          </cell>
          <cell r="ED87">
            <v>8796</v>
          </cell>
          <cell r="EE87">
            <v>5777</v>
          </cell>
          <cell r="EF87">
            <v>5311</v>
          </cell>
          <cell r="EG87">
            <v>3640</v>
          </cell>
          <cell r="EH87">
            <v>1779</v>
          </cell>
          <cell r="EI87">
            <v>329</v>
          </cell>
          <cell r="EJ87">
            <v>1017</v>
          </cell>
          <cell r="EK87">
            <v>2802</v>
          </cell>
          <cell r="EL87">
            <v>5927</v>
          </cell>
          <cell r="EO87">
            <v>1166</v>
          </cell>
          <cell r="ER87">
            <v>5394</v>
          </cell>
          <cell r="EU87">
            <v>2647</v>
          </cell>
          <cell r="EX87">
            <v>4159</v>
          </cell>
          <cell r="EY87">
            <v>2652</v>
          </cell>
          <cell r="EZ87">
            <v>8742</v>
          </cell>
          <cell r="FA87">
            <v>7500</v>
          </cell>
          <cell r="FB87">
            <v>6115</v>
          </cell>
          <cell r="FC87">
            <v>956</v>
          </cell>
          <cell r="FD87">
            <v>2931</v>
          </cell>
          <cell r="FE87">
            <v>12582</v>
          </cell>
          <cell r="FF87">
            <v>116543</v>
          </cell>
          <cell r="FG87">
            <v>11973</v>
          </cell>
          <cell r="FH87">
            <v>928</v>
          </cell>
          <cell r="FI87">
            <v>128986</v>
          </cell>
          <cell r="FJ87">
            <v>29.7</v>
          </cell>
          <cell r="FK87">
            <v>-6.7</v>
          </cell>
          <cell r="FL87">
            <v>26</v>
          </cell>
          <cell r="FQ87">
            <v>1.4</v>
          </cell>
          <cell r="FS87">
            <v>1.3</v>
          </cell>
          <cell r="FT87">
            <v>0.3</v>
          </cell>
          <cell r="FU87">
            <v>2.8</v>
          </cell>
          <cell r="FV87">
            <v>-1.1000000000000001</v>
          </cell>
          <cell r="FW87">
            <v>-2.4</v>
          </cell>
          <cell r="FY87">
            <v>0.1</v>
          </cell>
          <cell r="FZ87">
            <v>0.9</v>
          </cell>
          <cell r="GA87">
            <v>2</v>
          </cell>
          <cell r="GB87">
            <v>1.6</v>
          </cell>
          <cell r="GC87">
            <v>1.2</v>
          </cell>
          <cell r="GG87">
            <v>-1.1000000000000001</v>
          </cell>
          <cell r="GH87">
            <v>2.4</v>
          </cell>
          <cell r="GI87">
            <v>0.5</v>
          </cell>
          <cell r="GJ87">
            <v>1.3</v>
          </cell>
          <cell r="GK87">
            <v>-2.9</v>
          </cell>
          <cell r="GL87">
            <v>3.5</v>
          </cell>
          <cell r="GM87">
            <v>-2.8</v>
          </cell>
          <cell r="GN87">
            <v>1.8</v>
          </cell>
          <cell r="GO87">
            <v>-1.2</v>
          </cell>
          <cell r="GR87">
            <v>2.1</v>
          </cell>
          <cell r="GU87">
            <v>1.4</v>
          </cell>
          <cell r="GX87">
            <v>1.1000000000000001</v>
          </cell>
          <cell r="HA87">
            <v>1.1000000000000001</v>
          </cell>
          <cell r="HB87">
            <v>1.1000000000000001</v>
          </cell>
          <cell r="HC87">
            <v>1.3</v>
          </cell>
          <cell r="HD87">
            <v>-2</v>
          </cell>
          <cell r="HE87">
            <v>1.8</v>
          </cell>
          <cell r="HF87">
            <v>0</v>
          </cell>
          <cell r="HG87">
            <v>0.8</v>
          </cell>
          <cell r="HH87">
            <v>1.2</v>
          </cell>
          <cell r="HI87">
            <v>1.9</v>
          </cell>
          <cell r="HJ87">
            <v>1.5</v>
          </cell>
          <cell r="HK87">
            <v>1.4</v>
          </cell>
          <cell r="HL87">
            <v>3417</v>
          </cell>
          <cell r="HM87">
            <v>691</v>
          </cell>
          <cell r="HN87">
            <v>3961</v>
          </cell>
          <cell r="HS87">
            <v>3829</v>
          </cell>
          <cell r="HU87">
            <v>4556</v>
          </cell>
          <cell r="HV87">
            <v>3895</v>
          </cell>
          <cell r="HW87">
            <v>3636</v>
          </cell>
          <cell r="HX87">
            <v>2332</v>
          </cell>
          <cell r="HY87">
            <v>2980</v>
          </cell>
          <cell r="IA87">
            <v>17474</v>
          </cell>
          <cell r="IB87">
            <v>2475</v>
          </cell>
          <cell r="IC87">
            <v>90</v>
          </cell>
          <cell r="ID87">
            <v>1921</v>
          </cell>
          <cell r="IE87">
            <v>4429</v>
          </cell>
          <cell r="II87">
            <v>8571</v>
          </cell>
          <cell r="IJ87">
            <v>5756</v>
          </cell>
          <cell r="IK87">
            <v>5261</v>
          </cell>
          <cell r="IL87">
            <v>3545</v>
          </cell>
          <cell r="IM87">
            <v>1863</v>
          </cell>
          <cell r="IN87">
            <v>343</v>
          </cell>
          <cell r="IO87">
            <v>1052</v>
          </cell>
          <cell r="IP87">
            <v>2820</v>
          </cell>
          <cell r="IQ87">
            <v>6161</v>
          </cell>
        </row>
        <row r="88">
          <cell r="B88">
            <v>5104</v>
          </cell>
          <cell r="C88">
            <v>690</v>
          </cell>
          <cell r="D88">
            <v>5703</v>
          </cell>
          <cell r="I88">
            <v>3751</v>
          </cell>
          <cell r="K88">
            <v>4456</v>
          </cell>
          <cell r="L88">
            <v>3950</v>
          </cell>
          <cell r="M88">
            <v>3507</v>
          </cell>
          <cell r="N88">
            <v>2342</v>
          </cell>
          <cell r="O88">
            <v>2945</v>
          </cell>
          <cell r="Q88">
            <v>17292</v>
          </cell>
          <cell r="R88">
            <v>2279</v>
          </cell>
          <cell r="S88">
            <v>80</v>
          </cell>
          <cell r="T88">
            <v>2128</v>
          </cell>
          <cell r="U88">
            <v>4309</v>
          </cell>
          <cell r="Y88">
            <v>9036</v>
          </cell>
          <cell r="Z88">
            <v>5826</v>
          </cell>
          <cell r="AA88">
            <v>5301</v>
          </cell>
          <cell r="AB88">
            <v>3483</v>
          </cell>
          <cell r="AC88">
            <v>1719</v>
          </cell>
          <cell r="AD88">
            <v>333</v>
          </cell>
          <cell r="AE88">
            <v>1032</v>
          </cell>
          <cell r="AF88">
            <v>2879</v>
          </cell>
          <cell r="AG88">
            <v>5855</v>
          </cell>
          <cell r="AJ88">
            <v>1188</v>
          </cell>
          <cell r="AM88">
            <v>5481</v>
          </cell>
          <cell r="AP88">
            <v>2701</v>
          </cell>
          <cell r="AS88">
            <v>4244</v>
          </cell>
          <cell r="AT88">
            <v>2706</v>
          </cell>
          <cell r="AU88">
            <v>8801</v>
          </cell>
          <cell r="AV88">
            <v>7570</v>
          </cell>
          <cell r="AW88">
            <v>6162</v>
          </cell>
          <cell r="AX88">
            <v>964</v>
          </cell>
          <cell r="AY88">
            <v>2967</v>
          </cell>
          <cell r="AZ88">
            <v>12754</v>
          </cell>
          <cell r="BA88">
            <v>117969</v>
          </cell>
          <cell r="BB88">
            <v>11931</v>
          </cell>
          <cell r="BC88">
            <v>1465</v>
          </cell>
          <cell r="BD88">
            <v>130818</v>
          </cell>
          <cell r="BE88">
            <v>8</v>
          </cell>
          <cell r="BF88">
            <v>-0.2</v>
          </cell>
          <cell r="BG88">
            <v>7.3</v>
          </cell>
          <cell r="BL88">
            <v>0.3</v>
          </cell>
          <cell r="BN88">
            <v>0.1</v>
          </cell>
          <cell r="BO88">
            <v>0.4</v>
          </cell>
          <cell r="BP88">
            <v>0.9</v>
          </cell>
          <cell r="BQ88">
            <v>1.6</v>
          </cell>
          <cell r="BR88">
            <v>1.3</v>
          </cell>
          <cell r="BT88">
            <v>1.2</v>
          </cell>
          <cell r="BU88">
            <v>1</v>
          </cell>
          <cell r="BV88">
            <v>3.5</v>
          </cell>
          <cell r="BW88">
            <v>3.7</v>
          </cell>
          <cell r="BX88">
            <v>2</v>
          </cell>
          <cell r="CB88">
            <v>1.3</v>
          </cell>
          <cell r="CC88">
            <v>1.4</v>
          </cell>
          <cell r="CD88">
            <v>0.2</v>
          </cell>
          <cell r="CE88">
            <v>-2.1</v>
          </cell>
          <cell r="CF88">
            <v>-3.9</v>
          </cell>
          <cell r="CG88">
            <v>3.1</v>
          </cell>
          <cell r="CH88">
            <v>0.3</v>
          </cell>
          <cell r="CI88">
            <v>2.1</v>
          </cell>
          <cell r="CJ88">
            <v>-1.4</v>
          </cell>
          <cell r="CM88">
            <v>2.1</v>
          </cell>
          <cell r="CP88">
            <v>1.6</v>
          </cell>
          <cell r="CS88">
            <v>1.9</v>
          </cell>
          <cell r="CV88">
            <v>1.9</v>
          </cell>
          <cell r="CW88">
            <v>1.9</v>
          </cell>
          <cell r="CX88">
            <v>0.9</v>
          </cell>
          <cell r="CY88">
            <v>0.6</v>
          </cell>
          <cell r="CZ88">
            <v>1</v>
          </cell>
          <cell r="DA88">
            <v>0.6</v>
          </cell>
          <cell r="DB88">
            <v>1</v>
          </cell>
          <cell r="DC88">
            <v>1.3</v>
          </cell>
          <cell r="DD88">
            <v>1.4</v>
          </cell>
          <cell r="DE88">
            <v>0.6</v>
          </cell>
          <cell r="DF88">
            <v>1.4</v>
          </cell>
          <cell r="DG88">
            <v>5247</v>
          </cell>
          <cell r="DH88">
            <v>695</v>
          </cell>
          <cell r="DI88">
            <v>5854</v>
          </cell>
          <cell r="DN88">
            <v>3730</v>
          </cell>
          <cell r="DP88">
            <v>4434</v>
          </cell>
          <cell r="DQ88">
            <v>3975</v>
          </cell>
          <cell r="DR88">
            <v>3464</v>
          </cell>
          <cell r="DS88">
            <v>2344</v>
          </cell>
          <cell r="DT88">
            <v>2938</v>
          </cell>
          <cell r="DV88">
            <v>17267</v>
          </cell>
          <cell r="DW88">
            <v>2273</v>
          </cell>
          <cell r="DX88">
            <v>82</v>
          </cell>
          <cell r="DY88">
            <v>2078</v>
          </cell>
          <cell r="DZ88">
            <v>4269</v>
          </cell>
          <cell r="ED88">
            <v>9092</v>
          </cell>
          <cell r="EE88">
            <v>5887</v>
          </cell>
          <cell r="EF88">
            <v>5276</v>
          </cell>
          <cell r="EG88">
            <v>3394</v>
          </cell>
          <cell r="EH88">
            <v>1727</v>
          </cell>
          <cell r="EI88">
            <v>325</v>
          </cell>
          <cell r="EJ88">
            <v>1033</v>
          </cell>
          <cell r="EK88">
            <v>2963</v>
          </cell>
          <cell r="EL88">
            <v>5883</v>
          </cell>
          <cell r="EO88">
            <v>1181</v>
          </cell>
          <cell r="ER88">
            <v>5482</v>
          </cell>
          <cell r="EU88">
            <v>2693</v>
          </cell>
          <cell r="EX88">
            <v>4231</v>
          </cell>
          <cell r="EY88">
            <v>2698</v>
          </cell>
          <cell r="EZ88">
            <v>8786</v>
          </cell>
          <cell r="FA88">
            <v>7433</v>
          </cell>
          <cell r="FB88">
            <v>6158</v>
          </cell>
          <cell r="FC88">
            <v>966</v>
          </cell>
          <cell r="FD88">
            <v>2975</v>
          </cell>
          <cell r="FE88">
            <v>12758</v>
          </cell>
          <cell r="FF88">
            <v>118182</v>
          </cell>
          <cell r="FG88">
            <v>11851</v>
          </cell>
          <cell r="FH88">
            <v>853</v>
          </cell>
          <cell r="FI88">
            <v>130054</v>
          </cell>
          <cell r="FJ88">
            <v>5.7</v>
          </cell>
          <cell r="FK88">
            <v>3.8</v>
          </cell>
          <cell r="FL88">
            <v>5.5</v>
          </cell>
          <cell r="FQ88">
            <v>-1</v>
          </cell>
          <cell r="FS88">
            <v>-1.1000000000000001</v>
          </cell>
          <cell r="FT88">
            <v>1.5</v>
          </cell>
          <cell r="FU88">
            <v>-1.5</v>
          </cell>
          <cell r="FV88">
            <v>2.9</v>
          </cell>
          <cell r="FW88">
            <v>2</v>
          </cell>
          <cell r="FY88">
            <v>1.4</v>
          </cell>
          <cell r="FZ88">
            <v>0.8</v>
          </cell>
          <cell r="GA88">
            <v>7.9</v>
          </cell>
          <cell r="GB88">
            <v>0</v>
          </cell>
          <cell r="GC88">
            <v>0.7</v>
          </cell>
          <cell r="GG88">
            <v>3.4</v>
          </cell>
          <cell r="GH88">
            <v>1.9</v>
          </cell>
          <cell r="GI88">
            <v>-0.7</v>
          </cell>
          <cell r="GJ88">
            <v>-6.8</v>
          </cell>
          <cell r="GK88">
            <v>-3</v>
          </cell>
          <cell r="GL88">
            <v>-1</v>
          </cell>
          <cell r="GM88">
            <v>1.6</v>
          </cell>
          <cell r="GN88">
            <v>5.7</v>
          </cell>
          <cell r="GO88">
            <v>-0.7</v>
          </cell>
          <cell r="GR88">
            <v>1.3</v>
          </cell>
          <cell r="GU88">
            <v>1.6</v>
          </cell>
          <cell r="GX88">
            <v>1.7</v>
          </cell>
          <cell r="HA88">
            <v>1.7</v>
          </cell>
          <cell r="HB88">
            <v>1.7</v>
          </cell>
          <cell r="HC88">
            <v>0.5</v>
          </cell>
          <cell r="HD88">
            <v>-0.9</v>
          </cell>
          <cell r="HE88">
            <v>0.7</v>
          </cell>
          <cell r="HF88">
            <v>1.1000000000000001</v>
          </cell>
          <cell r="HG88">
            <v>1.5</v>
          </cell>
          <cell r="HH88">
            <v>1.4</v>
          </cell>
          <cell r="HI88">
            <v>1.4</v>
          </cell>
          <cell r="HJ88">
            <v>-1</v>
          </cell>
          <cell r="HK88">
            <v>0.8</v>
          </cell>
          <cell r="HL88">
            <v>8055</v>
          </cell>
          <cell r="HM88">
            <v>706</v>
          </cell>
          <cell r="HN88">
            <v>8760</v>
          </cell>
          <cell r="HS88">
            <v>3811</v>
          </cell>
          <cell r="HU88">
            <v>4519</v>
          </cell>
          <cell r="HV88">
            <v>4274</v>
          </cell>
          <cell r="HW88">
            <v>3591</v>
          </cell>
          <cell r="HX88">
            <v>2444</v>
          </cell>
          <cell r="HY88">
            <v>3118</v>
          </cell>
          <cell r="IA88">
            <v>18195</v>
          </cell>
          <cell r="IB88">
            <v>2163</v>
          </cell>
          <cell r="IC88">
            <v>76</v>
          </cell>
          <cell r="ID88">
            <v>2190</v>
          </cell>
          <cell r="IE88">
            <v>4201</v>
          </cell>
          <cell r="II88">
            <v>9383</v>
          </cell>
          <cell r="IJ88">
            <v>6113</v>
          </cell>
          <cell r="IK88">
            <v>5724</v>
          </cell>
          <cell r="IL88">
            <v>3665</v>
          </cell>
          <cell r="IM88">
            <v>1819</v>
          </cell>
          <cell r="IN88">
            <v>325</v>
          </cell>
          <cell r="IO88">
            <v>1050</v>
          </cell>
          <cell r="IP88">
            <v>3049</v>
          </cell>
          <cell r="IQ88">
            <v>6091</v>
          </cell>
        </row>
        <row r="89">
          <cell r="B89">
            <v>5030</v>
          </cell>
          <cell r="C89">
            <v>700</v>
          </cell>
          <cell r="D89">
            <v>5633</v>
          </cell>
          <cell r="I89">
            <v>3794</v>
          </cell>
          <cell r="K89">
            <v>4497</v>
          </cell>
          <cell r="L89">
            <v>3963</v>
          </cell>
          <cell r="M89">
            <v>3507</v>
          </cell>
          <cell r="N89">
            <v>2413</v>
          </cell>
          <cell r="O89">
            <v>3014</v>
          </cell>
          <cell r="Q89">
            <v>17541</v>
          </cell>
          <cell r="R89">
            <v>2308</v>
          </cell>
          <cell r="S89">
            <v>84</v>
          </cell>
          <cell r="T89">
            <v>2194</v>
          </cell>
          <cell r="U89">
            <v>4395</v>
          </cell>
          <cell r="Y89">
            <v>9197</v>
          </cell>
          <cell r="Z89">
            <v>5861</v>
          </cell>
          <cell r="AA89">
            <v>5304</v>
          </cell>
          <cell r="AB89">
            <v>3425</v>
          </cell>
          <cell r="AC89">
            <v>1613</v>
          </cell>
          <cell r="AD89">
            <v>347</v>
          </cell>
          <cell r="AE89">
            <v>1038</v>
          </cell>
          <cell r="AF89">
            <v>2931</v>
          </cell>
          <cell r="AG89">
            <v>5707</v>
          </cell>
          <cell r="AJ89">
            <v>1214</v>
          </cell>
          <cell r="AM89">
            <v>5577</v>
          </cell>
          <cell r="AP89">
            <v>2766</v>
          </cell>
          <cell r="AS89">
            <v>4346</v>
          </cell>
          <cell r="AT89">
            <v>2771</v>
          </cell>
          <cell r="AU89">
            <v>8855</v>
          </cell>
          <cell r="AV89">
            <v>7745</v>
          </cell>
          <cell r="AW89">
            <v>6197</v>
          </cell>
          <cell r="AX89">
            <v>968</v>
          </cell>
          <cell r="AY89">
            <v>2963</v>
          </cell>
          <cell r="AZ89">
            <v>12919</v>
          </cell>
          <cell r="BA89">
            <v>118943</v>
          </cell>
          <cell r="BB89">
            <v>11993</v>
          </cell>
          <cell r="BC89">
            <v>1926</v>
          </cell>
          <cell r="BD89">
            <v>131968</v>
          </cell>
          <cell r="BE89">
            <v>-1.4</v>
          </cell>
          <cell r="BF89">
            <v>1.5</v>
          </cell>
          <cell r="BG89">
            <v>-1.2</v>
          </cell>
          <cell r="BL89">
            <v>1.1000000000000001</v>
          </cell>
          <cell r="BN89">
            <v>0.9</v>
          </cell>
          <cell r="BO89">
            <v>0.3</v>
          </cell>
          <cell r="BP89">
            <v>0</v>
          </cell>
          <cell r="BQ89">
            <v>3</v>
          </cell>
          <cell r="BR89">
            <v>2.2999999999999998</v>
          </cell>
          <cell r="BT89">
            <v>1.4</v>
          </cell>
          <cell r="BU89">
            <v>1.3</v>
          </cell>
          <cell r="BV89">
            <v>4.5999999999999996</v>
          </cell>
          <cell r="BW89">
            <v>3.1</v>
          </cell>
          <cell r="BX89">
            <v>2</v>
          </cell>
          <cell r="CB89">
            <v>1.8</v>
          </cell>
          <cell r="CC89">
            <v>0.6</v>
          </cell>
          <cell r="CD89">
            <v>0.1</v>
          </cell>
          <cell r="CE89">
            <v>-1.7</v>
          </cell>
          <cell r="CF89">
            <v>-6.1</v>
          </cell>
          <cell r="CG89">
            <v>4.2</v>
          </cell>
          <cell r="CH89">
            <v>0.6</v>
          </cell>
          <cell r="CI89">
            <v>1.8</v>
          </cell>
          <cell r="CJ89">
            <v>-2.5</v>
          </cell>
          <cell r="CM89">
            <v>2.2000000000000002</v>
          </cell>
          <cell r="CP89">
            <v>1.8</v>
          </cell>
          <cell r="CS89">
            <v>2.4</v>
          </cell>
          <cell r="CV89">
            <v>2.4</v>
          </cell>
          <cell r="CW89">
            <v>2.4</v>
          </cell>
          <cell r="CX89">
            <v>0.6</v>
          </cell>
          <cell r="CY89">
            <v>2.2999999999999998</v>
          </cell>
          <cell r="CZ89">
            <v>0.6</v>
          </cell>
          <cell r="DA89">
            <v>0.4</v>
          </cell>
          <cell r="DB89">
            <v>-0.1</v>
          </cell>
          <cell r="DC89">
            <v>1.3</v>
          </cell>
          <cell r="DD89">
            <v>0.8</v>
          </cell>
          <cell r="DE89">
            <v>0.5</v>
          </cell>
          <cell r="DF89">
            <v>0.9</v>
          </cell>
          <cell r="DG89">
            <v>5007</v>
          </cell>
          <cell r="DH89">
            <v>706</v>
          </cell>
          <cell r="DI89">
            <v>5613</v>
          </cell>
          <cell r="DN89">
            <v>3770</v>
          </cell>
          <cell r="DP89">
            <v>4466</v>
          </cell>
          <cell r="DQ89">
            <v>3966</v>
          </cell>
          <cell r="DR89">
            <v>3514</v>
          </cell>
          <cell r="DS89">
            <v>2410</v>
          </cell>
          <cell r="DT89">
            <v>3010</v>
          </cell>
          <cell r="DV89">
            <v>17580</v>
          </cell>
          <cell r="DW89">
            <v>2313</v>
          </cell>
          <cell r="DX89">
            <v>83</v>
          </cell>
          <cell r="DY89">
            <v>2241</v>
          </cell>
          <cell r="DZ89">
            <v>4433</v>
          </cell>
          <cell r="ED89">
            <v>9200</v>
          </cell>
          <cell r="EE89">
            <v>5780</v>
          </cell>
          <cell r="EF89">
            <v>5305</v>
          </cell>
          <cell r="EG89">
            <v>3454</v>
          </cell>
          <cell r="EH89">
            <v>1620</v>
          </cell>
          <cell r="EI89">
            <v>342</v>
          </cell>
          <cell r="EJ89">
            <v>1053</v>
          </cell>
          <cell r="EK89">
            <v>2850</v>
          </cell>
          <cell r="EL89">
            <v>5684</v>
          </cell>
          <cell r="EO89">
            <v>1217</v>
          </cell>
          <cell r="ER89">
            <v>5584</v>
          </cell>
          <cell r="EU89">
            <v>2772</v>
          </cell>
          <cell r="EX89">
            <v>4355</v>
          </cell>
          <cell r="EY89">
            <v>2777</v>
          </cell>
          <cell r="EZ89">
            <v>8849</v>
          </cell>
          <cell r="FA89">
            <v>7772</v>
          </cell>
          <cell r="FB89">
            <v>6188</v>
          </cell>
          <cell r="FC89">
            <v>963</v>
          </cell>
          <cell r="FD89">
            <v>2978</v>
          </cell>
          <cell r="FE89">
            <v>12920</v>
          </cell>
          <cell r="FF89">
            <v>118831</v>
          </cell>
          <cell r="FG89">
            <v>11938</v>
          </cell>
          <cell r="FH89">
            <v>2666</v>
          </cell>
          <cell r="FI89">
            <v>133729</v>
          </cell>
          <cell r="FJ89">
            <v>-4.5999999999999996</v>
          </cell>
          <cell r="FK89">
            <v>1.6</v>
          </cell>
          <cell r="FL89">
            <v>-4.0999999999999996</v>
          </cell>
          <cell r="FQ89">
            <v>1.1000000000000001</v>
          </cell>
          <cell r="FS89">
            <v>0.7</v>
          </cell>
          <cell r="FT89">
            <v>-0.2</v>
          </cell>
          <cell r="FU89">
            <v>1.4</v>
          </cell>
          <cell r="FV89">
            <v>2.9</v>
          </cell>
          <cell r="FW89">
            <v>2.5</v>
          </cell>
          <cell r="FY89">
            <v>1.8</v>
          </cell>
          <cell r="FZ89">
            <v>1.8</v>
          </cell>
          <cell r="GA89">
            <v>1.9</v>
          </cell>
          <cell r="GB89">
            <v>7.8</v>
          </cell>
          <cell r="GC89">
            <v>3.8</v>
          </cell>
          <cell r="GG89">
            <v>1.2</v>
          </cell>
          <cell r="GH89">
            <v>-1.8</v>
          </cell>
          <cell r="GI89">
            <v>0.6</v>
          </cell>
          <cell r="GJ89">
            <v>1.8</v>
          </cell>
          <cell r="GK89">
            <v>-6.2</v>
          </cell>
          <cell r="GL89">
            <v>5.0999999999999996</v>
          </cell>
          <cell r="GM89">
            <v>1.9</v>
          </cell>
          <cell r="GN89">
            <v>-3.8</v>
          </cell>
          <cell r="GO89">
            <v>-3.4</v>
          </cell>
          <cell r="GR89">
            <v>3</v>
          </cell>
          <cell r="GU89">
            <v>1.9</v>
          </cell>
          <cell r="GX89">
            <v>2.9</v>
          </cell>
          <cell r="HA89">
            <v>2.9</v>
          </cell>
          <cell r="HB89">
            <v>2.9</v>
          </cell>
          <cell r="HC89">
            <v>0.7</v>
          </cell>
          <cell r="HD89">
            <v>4.5999999999999996</v>
          </cell>
          <cell r="HE89">
            <v>0.5</v>
          </cell>
          <cell r="HF89">
            <v>-0.4</v>
          </cell>
          <cell r="HG89">
            <v>0.1</v>
          </cell>
          <cell r="HH89">
            <v>1.3</v>
          </cell>
          <cell r="HI89">
            <v>0.5</v>
          </cell>
          <cell r="HJ89">
            <v>0.7</v>
          </cell>
          <cell r="HK89">
            <v>2.8</v>
          </cell>
          <cell r="HL89">
            <v>6429</v>
          </cell>
          <cell r="HM89">
            <v>655</v>
          </cell>
          <cell r="HN89">
            <v>7048</v>
          </cell>
          <cell r="HS89">
            <v>3634</v>
          </cell>
          <cell r="HU89">
            <v>4320</v>
          </cell>
          <cell r="HV89">
            <v>3840</v>
          </cell>
          <cell r="HW89">
            <v>3282</v>
          </cell>
          <cell r="HX89">
            <v>2281</v>
          </cell>
          <cell r="HY89">
            <v>2688</v>
          </cell>
          <cell r="IA89">
            <v>16319</v>
          </cell>
          <cell r="IB89">
            <v>2153</v>
          </cell>
          <cell r="IC89">
            <v>70</v>
          </cell>
          <cell r="ID89">
            <v>2436</v>
          </cell>
          <cell r="IE89">
            <v>4343</v>
          </cell>
          <cell r="II89">
            <v>8455</v>
          </cell>
          <cell r="IJ89">
            <v>5612</v>
          </cell>
          <cell r="IK89">
            <v>4949</v>
          </cell>
          <cell r="IL89">
            <v>3453</v>
          </cell>
          <cell r="IM89">
            <v>1486</v>
          </cell>
          <cell r="IN89">
            <v>339</v>
          </cell>
          <cell r="IO89">
            <v>992</v>
          </cell>
          <cell r="IP89">
            <v>2773</v>
          </cell>
          <cell r="IQ89">
            <v>5363</v>
          </cell>
        </row>
        <row r="90">
          <cell r="B90">
            <v>4675</v>
          </cell>
          <cell r="C90">
            <v>717</v>
          </cell>
          <cell r="D90">
            <v>5276</v>
          </cell>
          <cell r="I90">
            <v>3877</v>
          </cell>
          <cell r="K90">
            <v>4586</v>
          </cell>
          <cell r="L90">
            <v>3950</v>
          </cell>
          <cell r="M90">
            <v>3531</v>
          </cell>
          <cell r="N90">
            <v>2472</v>
          </cell>
          <cell r="O90">
            <v>3107</v>
          </cell>
          <cell r="Q90">
            <v>17795</v>
          </cell>
          <cell r="R90">
            <v>2344</v>
          </cell>
          <cell r="S90">
            <v>88</v>
          </cell>
          <cell r="T90">
            <v>2255</v>
          </cell>
          <cell r="U90">
            <v>4489</v>
          </cell>
          <cell r="Y90">
            <v>9283</v>
          </cell>
          <cell r="Z90">
            <v>5937</v>
          </cell>
          <cell r="AA90">
            <v>5331</v>
          </cell>
          <cell r="AB90">
            <v>3425</v>
          </cell>
          <cell r="AC90">
            <v>1591</v>
          </cell>
          <cell r="AD90">
            <v>361</v>
          </cell>
          <cell r="AE90">
            <v>1061</v>
          </cell>
          <cell r="AF90">
            <v>3001</v>
          </cell>
          <cell r="AG90">
            <v>5740</v>
          </cell>
          <cell r="AJ90">
            <v>1236</v>
          </cell>
          <cell r="AM90">
            <v>5684</v>
          </cell>
          <cell r="AP90">
            <v>2815</v>
          </cell>
          <cell r="AS90">
            <v>4422</v>
          </cell>
          <cell r="AT90">
            <v>2820</v>
          </cell>
          <cell r="AU90">
            <v>8836</v>
          </cell>
          <cell r="AV90">
            <v>8031</v>
          </cell>
          <cell r="AW90">
            <v>6238</v>
          </cell>
          <cell r="AX90">
            <v>972</v>
          </cell>
          <cell r="AY90">
            <v>2941</v>
          </cell>
          <cell r="AZ90">
            <v>13083</v>
          </cell>
          <cell r="BA90">
            <v>119770</v>
          </cell>
          <cell r="BB90">
            <v>12113</v>
          </cell>
          <cell r="BC90">
            <v>1914</v>
          </cell>
          <cell r="BD90">
            <v>132586</v>
          </cell>
          <cell r="BE90">
            <v>-7.1</v>
          </cell>
          <cell r="BF90">
            <v>2.2999999999999998</v>
          </cell>
          <cell r="BG90">
            <v>-6.3</v>
          </cell>
          <cell r="BL90">
            <v>2.2000000000000002</v>
          </cell>
          <cell r="BN90">
            <v>2</v>
          </cell>
          <cell r="BO90">
            <v>-0.3</v>
          </cell>
          <cell r="BP90">
            <v>0.7</v>
          </cell>
          <cell r="BQ90">
            <v>2.5</v>
          </cell>
          <cell r="BR90">
            <v>3.1</v>
          </cell>
          <cell r="BT90">
            <v>1.4</v>
          </cell>
          <cell r="BU90">
            <v>1.5</v>
          </cell>
          <cell r="BV90">
            <v>5.7</v>
          </cell>
          <cell r="BW90">
            <v>2.8</v>
          </cell>
          <cell r="BX90">
            <v>2.1</v>
          </cell>
          <cell r="CB90">
            <v>0.9</v>
          </cell>
          <cell r="CC90">
            <v>1.3</v>
          </cell>
          <cell r="CD90">
            <v>0.5</v>
          </cell>
          <cell r="CE90">
            <v>0</v>
          </cell>
          <cell r="CF90">
            <v>-1.4</v>
          </cell>
          <cell r="CG90">
            <v>4.2</v>
          </cell>
          <cell r="CH90">
            <v>2.2999999999999998</v>
          </cell>
          <cell r="CI90">
            <v>2.4</v>
          </cell>
          <cell r="CJ90">
            <v>0.6</v>
          </cell>
          <cell r="CM90">
            <v>1.9</v>
          </cell>
          <cell r="CP90">
            <v>1.9</v>
          </cell>
          <cell r="CS90">
            <v>1.8</v>
          </cell>
          <cell r="CV90">
            <v>1.8</v>
          </cell>
          <cell r="CW90">
            <v>1.8</v>
          </cell>
          <cell r="CX90">
            <v>-0.2</v>
          </cell>
          <cell r="CY90">
            <v>3.7</v>
          </cell>
          <cell r="CZ90">
            <v>0.7</v>
          </cell>
          <cell r="DA90">
            <v>0.4</v>
          </cell>
          <cell r="DB90">
            <v>-0.8</v>
          </cell>
          <cell r="DC90">
            <v>1.3</v>
          </cell>
          <cell r="DD90">
            <v>0.7</v>
          </cell>
          <cell r="DE90">
            <v>1</v>
          </cell>
          <cell r="DF90">
            <v>0.5</v>
          </cell>
          <cell r="DG90">
            <v>4627</v>
          </cell>
          <cell r="DH90">
            <v>709</v>
          </cell>
          <cell r="DI90">
            <v>5221</v>
          </cell>
          <cell r="DN90">
            <v>3871</v>
          </cell>
          <cell r="DP90">
            <v>4576</v>
          </cell>
          <cell r="DQ90">
            <v>3915</v>
          </cell>
          <cell r="DR90">
            <v>3572</v>
          </cell>
          <cell r="DS90">
            <v>2473</v>
          </cell>
          <cell r="DT90">
            <v>3112</v>
          </cell>
          <cell r="DV90">
            <v>17735</v>
          </cell>
          <cell r="DW90">
            <v>2336</v>
          </cell>
          <cell r="DX90">
            <v>86</v>
          </cell>
          <cell r="DY90">
            <v>2250</v>
          </cell>
          <cell r="DZ90">
            <v>4473</v>
          </cell>
          <cell r="ED90">
            <v>9314</v>
          </cell>
          <cell r="EE90">
            <v>5965</v>
          </cell>
          <cell r="EF90">
            <v>5322</v>
          </cell>
          <cell r="EG90">
            <v>3414</v>
          </cell>
          <cell r="EH90">
            <v>1571</v>
          </cell>
          <cell r="EI90">
            <v>376</v>
          </cell>
          <cell r="EJ90">
            <v>1033</v>
          </cell>
          <cell r="EK90">
            <v>3029</v>
          </cell>
          <cell r="EL90">
            <v>5742</v>
          </cell>
          <cell r="EO90">
            <v>1242</v>
          </cell>
          <cell r="ER90">
            <v>5685</v>
          </cell>
          <cell r="EU90">
            <v>2827</v>
          </cell>
          <cell r="EX90">
            <v>4442</v>
          </cell>
          <cell r="EY90">
            <v>2832</v>
          </cell>
          <cell r="EZ90">
            <v>8888</v>
          </cell>
          <cell r="FA90">
            <v>8086</v>
          </cell>
          <cell r="FB90">
            <v>6246</v>
          </cell>
          <cell r="FC90">
            <v>978</v>
          </cell>
          <cell r="FD90">
            <v>2941</v>
          </cell>
          <cell r="FE90">
            <v>13085</v>
          </cell>
          <cell r="FF90">
            <v>119774</v>
          </cell>
          <cell r="FG90">
            <v>12210</v>
          </cell>
          <cell r="FH90">
            <v>1881</v>
          </cell>
          <cell r="FI90">
            <v>131565</v>
          </cell>
          <cell r="FJ90">
            <v>-7.6</v>
          </cell>
          <cell r="FK90">
            <v>0.5</v>
          </cell>
          <cell r="FL90">
            <v>-7</v>
          </cell>
          <cell r="FQ90">
            <v>2.7</v>
          </cell>
          <cell r="FS90">
            <v>2.5</v>
          </cell>
          <cell r="FT90">
            <v>-1.3</v>
          </cell>
          <cell r="FU90">
            <v>1.7</v>
          </cell>
          <cell r="FV90">
            <v>2.6</v>
          </cell>
          <cell r="FW90">
            <v>3.4</v>
          </cell>
          <cell r="FY90">
            <v>0.9</v>
          </cell>
          <cell r="FZ90">
            <v>1</v>
          </cell>
          <cell r="GA90">
            <v>3.7</v>
          </cell>
          <cell r="GB90">
            <v>0.4</v>
          </cell>
          <cell r="GC90">
            <v>0.9</v>
          </cell>
          <cell r="GG90">
            <v>1.2</v>
          </cell>
          <cell r="GH90">
            <v>3.2</v>
          </cell>
          <cell r="GI90">
            <v>0.3</v>
          </cell>
          <cell r="GJ90">
            <v>-1.1000000000000001</v>
          </cell>
          <cell r="GK90">
            <v>-3.1</v>
          </cell>
          <cell r="GL90">
            <v>9.8000000000000007</v>
          </cell>
          <cell r="GM90">
            <v>-1.9</v>
          </cell>
          <cell r="GN90">
            <v>6.3</v>
          </cell>
          <cell r="GO90">
            <v>1</v>
          </cell>
          <cell r="GR90">
            <v>2</v>
          </cell>
          <cell r="GU90">
            <v>1.8</v>
          </cell>
          <cell r="GX90">
            <v>2</v>
          </cell>
          <cell r="HA90">
            <v>2</v>
          </cell>
          <cell r="HB90">
            <v>2</v>
          </cell>
          <cell r="HC90">
            <v>0.4</v>
          </cell>
          <cell r="HD90">
            <v>4</v>
          </cell>
          <cell r="HE90">
            <v>0.9</v>
          </cell>
          <cell r="HF90">
            <v>1.6</v>
          </cell>
          <cell r="HG90">
            <v>-1.2</v>
          </cell>
          <cell r="HH90">
            <v>1.3</v>
          </cell>
          <cell r="HI90">
            <v>0.8</v>
          </cell>
          <cell r="HJ90">
            <v>2.2999999999999998</v>
          </cell>
          <cell r="HK90">
            <v>-1.6</v>
          </cell>
          <cell r="HL90">
            <v>1944</v>
          </cell>
          <cell r="HM90">
            <v>728</v>
          </cell>
          <cell r="HN90">
            <v>2464</v>
          </cell>
          <cell r="HS90">
            <v>3863</v>
          </cell>
          <cell r="HU90">
            <v>4563</v>
          </cell>
          <cell r="HV90">
            <v>3764</v>
          </cell>
          <cell r="HW90">
            <v>3558</v>
          </cell>
          <cell r="HX90">
            <v>2447</v>
          </cell>
          <cell r="HY90">
            <v>3152</v>
          </cell>
          <cell r="IA90">
            <v>17628</v>
          </cell>
          <cell r="IB90">
            <v>2386</v>
          </cell>
          <cell r="IC90">
            <v>91</v>
          </cell>
          <cell r="ID90">
            <v>2097</v>
          </cell>
          <cell r="IE90">
            <v>4441</v>
          </cell>
          <cell r="II90">
            <v>9994</v>
          </cell>
          <cell r="IJ90">
            <v>5928</v>
          </cell>
          <cell r="IK90">
            <v>5280</v>
          </cell>
          <cell r="IL90">
            <v>3239</v>
          </cell>
          <cell r="IM90">
            <v>1529</v>
          </cell>
          <cell r="IN90">
            <v>364</v>
          </cell>
          <cell r="IO90">
            <v>1041</v>
          </cell>
          <cell r="IP90">
            <v>3001</v>
          </cell>
          <cell r="IQ90">
            <v>5621</v>
          </cell>
        </row>
        <row r="91">
          <cell r="B91">
            <v>4380</v>
          </cell>
          <cell r="C91">
            <v>731</v>
          </cell>
          <cell r="D91">
            <v>4981</v>
          </cell>
          <cell r="I91">
            <v>3906</v>
          </cell>
          <cell r="K91">
            <v>4610</v>
          </cell>
          <cell r="L91">
            <v>3925</v>
          </cell>
          <cell r="M91">
            <v>3594</v>
          </cell>
          <cell r="N91">
            <v>2529</v>
          </cell>
          <cell r="O91">
            <v>3176</v>
          </cell>
          <cell r="Q91">
            <v>18026</v>
          </cell>
          <cell r="R91">
            <v>2383</v>
          </cell>
          <cell r="S91">
            <v>94</v>
          </cell>
          <cell r="T91">
            <v>2297</v>
          </cell>
          <cell r="U91">
            <v>4575</v>
          </cell>
          <cell r="Y91">
            <v>9279</v>
          </cell>
          <cell r="Z91">
            <v>6073</v>
          </cell>
          <cell r="AA91">
            <v>5377</v>
          </cell>
          <cell r="AB91">
            <v>3467</v>
          </cell>
          <cell r="AC91">
            <v>1635</v>
          </cell>
          <cell r="AD91">
            <v>373</v>
          </cell>
          <cell r="AE91">
            <v>1099</v>
          </cell>
          <cell r="AF91">
            <v>3098</v>
          </cell>
          <cell r="AG91">
            <v>5916</v>
          </cell>
          <cell r="AJ91">
            <v>1256</v>
          </cell>
          <cell r="AM91">
            <v>5809</v>
          </cell>
          <cell r="AP91">
            <v>2833</v>
          </cell>
          <cell r="AS91">
            <v>4451</v>
          </cell>
          <cell r="AT91">
            <v>2838</v>
          </cell>
          <cell r="AU91">
            <v>8751</v>
          </cell>
          <cell r="AV91">
            <v>8278</v>
          </cell>
          <cell r="AW91">
            <v>6272</v>
          </cell>
          <cell r="AX91">
            <v>979</v>
          </cell>
          <cell r="AY91">
            <v>2941</v>
          </cell>
          <cell r="AZ91">
            <v>13249</v>
          </cell>
          <cell r="BA91">
            <v>120669</v>
          </cell>
          <cell r="BB91">
            <v>12227</v>
          </cell>
          <cell r="BC91">
            <v>1580</v>
          </cell>
          <cell r="BD91">
            <v>133358</v>
          </cell>
          <cell r="BE91">
            <v>-6.3</v>
          </cell>
          <cell r="BF91">
            <v>2.1</v>
          </cell>
          <cell r="BG91">
            <v>-5.6</v>
          </cell>
          <cell r="BL91">
            <v>0.8</v>
          </cell>
          <cell r="BN91">
            <v>0.5</v>
          </cell>
          <cell r="BO91">
            <v>-0.6</v>
          </cell>
          <cell r="BP91">
            <v>1.8</v>
          </cell>
          <cell r="BQ91">
            <v>2.2999999999999998</v>
          </cell>
          <cell r="BR91">
            <v>2.2000000000000002</v>
          </cell>
          <cell r="BT91">
            <v>1.3</v>
          </cell>
          <cell r="BU91">
            <v>1.7</v>
          </cell>
          <cell r="BV91">
            <v>6</v>
          </cell>
          <cell r="BW91">
            <v>1.9</v>
          </cell>
          <cell r="BX91">
            <v>1.9</v>
          </cell>
          <cell r="CB91">
            <v>0</v>
          </cell>
          <cell r="CC91">
            <v>2.2999999999999998</v>
          </cell>
          <cell r="CD91">
            <v>0.9</v>
          </cell>
          <cell r="CE91">
            <v>1.2</v>
          </cell>
          <cell r="CF91">
            <v>2.8</v>
          </cell>
          <cell r="CG91">
            <v>3.3</v>
          </cell>
          <cell r="CH91">
            <v>3.5</v>
          </cell>
          <cell r="CI91">
            <v>3.2</v>
          </cell>
          <cell r="CJ91">
            <v>3.1</v>
          </cell>
          <cell r="CM91">
            <v>1.6</v>
          </cell>
          <cell r="CP91">
            <v>2.2000000000000002</v>
          </cell>
          <cell r="CS91">
            <v>0.6</v>
          </cell>
          <cell r="CV91">
            <v>0.6</v>
          </cell>
          <cell r="CW91">
            <v>0.6</v>
          </cell>
          <cell r="CX91">
            <v>-1</v>
          </cell>
          <cell r="CY91">
            <v>3.1</v>
          </cell>
          <cell r="CZ91">
            <v>0.5</v>
          </cell>
          <cell r="DA91">
            <v>0.8</v>
          </cell>
          <cell r="DB91">
            <v>0</v>
          </cell>
          <cell r="DC91">
            <v>1.3</v>
          </cell>
          <cell r="DD91">
            <v>0.8</v>
          </cell>
          <cell r="DE91">
            <v>0.9</v>
          </cell>
          <cell r="DF91">
            <v>0.6</v>
          </cell>
          <cell r="DG91">
            <v>4301</v>
          </cell>
          <cell r="DH91">
            <v>735</v>
          </cell>
          <cell r="DI91">
            <v>4903</v>
          </cell>
          <cell r="DN91">
            <v>3933</v>
          </cell>
          <cell r="DP91">
            <v>4645</v>
          </cell>
          <cell r="DQ91">
            <v>3999</v>
          </cell>
          <cell r="DR91">
            <v>3486</v>
          </cell>
          <cell r="DS91">
            <v>2563</v>
          </cell>
          <cell r="DT91">
            <v>3181</v>
          </cell>
          <cell r="DV91">
            <v>18135</v>
          </cell>
          <cell r="DW91">
            <v>2388</v>
          </cell>
          <cell r="DX91">
            <v>95</v>
          </cell>
          <cell r="DY91">
            <v>2282</v>
          </cell>
          <cell r="DZ91">
            <v>4574</v>
          </cell>
          <cell r="ED91">
            <v>9272</v>
          </cell>
          <cell r="EE91">
            <v>6028</v>
          </cell>
          <cell r="EF91">
            <v>5400</v>
          </cell>
          <cell r="EG91">
            <v>3466</v>
          </cell>
          <cell r="EH91">
            <v>1532</v>
          </cell>
          <cell r="EI91">
            <v>362</v>
          </cell>
          <cell r="EJ91">
            <v>1111</v>
          </cell>
          <cell r="EK91">
            <v>3075</v>
          </cell>
          <cell r="EL91">
            <v>5673</v>
          </cell>
          <cell r="EO91">
            <v>1252</v>
          </cell>
          <cell r="ER91">
            <v>5771</v>
          </cell>
          <cell r="EU91">
            <v>2835</v>
          </cell>
          <cell r="EX91">
            <v>4453</v>
          </cell>
          <cell r="EY91">
            <v>2840</v>
          </cell>
          <cell r="EZ91">
            <v>8747</v>
          </cell>
          <cell r="FA91">
            <v>8246</v>
          </cell>
          <cell r="FB91">
            <v>6254</v>
          </cell>
          <cell r="FC91">
            <v>977</v>
          </cell>
          <cell r="FD91">
            <v>2913</v>
          </cell>
          <cell r="FE91">
            <v>13246</v>
          </cell>
          <cell r="FF91">
            <v>120273</v>
          </cell>
          <cell r="FG91">
            <v>12124</v>
          </cell>
          <cell r="FH91">
            <v>1586</v>
          </cell>
          <cell r="FI91">
            <v>132773</v>
          </cell>
          <cell r="FJ91">
            <v>-7</v>
          </cell>
          <cell r="FK91">
            <v>3.7</v>
          </cell>
          <cell r="FL91">
            <v>-6.1</v>
          </cell>
          <cell r="FQ91">
            <v>1.6</v>
          </cell>
          <cell r="FS91">
            <v>1.5</v>
          </cell>
          <cell r="FT91">
            <v>2.1</v>
          </cell>
          <cell r="FU91">
            <v>-2.4</v>
          </cell>
          <cell r="FV91">
            <v>3.6</v>
          </cell>
          <cell r="FW91">
            <v>2.2000000000000002</v>
          </cell>
          <cell r="FY91">
            <v>2.2999999999999998</v>
          </cell>
          <cell r="FZ91">
            <v>2.2000000000000002</v>
          </cell>
          <cell r="GA91">
            <v>10.5</v>
          </cell>
          <cell r="GB91">
            <v>1.4</v>
          </cell>
          <cell r="GC91">
            <v>2.2999999999999998</v>
          </cell>
          <cell r="GG91">
            <v>-0.4</v>
          </cell>
          <cell r="GH91">
            <v>1.1000000000000001</v>
          </cell>
          <cell r="GI91">
            <v>1.5</v>
          </cell>
          <cell r="GJ91">
            <v>1.5</v>
          </cell>
          <cell r="GK91">
            <v>-2.5</v>
          </cell>
          <cell r="GL91">
            <v>-3.5</v>
          </cell>
          <cell r="GM91">
            <v>7.6</v>
          </cell>
          <cell r="GN91">
            <v>1.5</v>
          </cell>
          <cell r="GO91">
            <v>-1.2</v>
          </cell>
          <cell r="GR91">
            <v>0.8</v>
          </cell>
          <cell r="GU91">
            <v>1.5</v>
          </cell>
          <cell r="GX91">
            <v>0.3</v>
          </cell>
          <cell r="HA91">
            <v>0.3</v>
          </cell>
          <cell r="HB91">
            <v>0.3</v>
          </cell>
          <cell r="HC91">
            <v>-1.6</v>
          </cell>
          <cell r="HD91">
            <v>2</v>
          </cell>
          <cell r="HE91">
            <v>0.1</v>
          </cell>
          <cell r="HF91">
            <v>-0.2</v>
          </cell>
          <cell r="HG91">
            <v>-1</v>
          </cell>
          <cell r="HH91">
            <v>1.2</v>
          </cell>
          <cell r="HI91">
            <v>0.4</v>
          </cell>
          <cell r="HJ91">
            <v>-0.7</v>
          </cell>
          <cell r="HK91">
            <v>0.9</v>
          </cell>
          <cell r="HL91">
            <v>3118</v>
          </cell>
          <cell r="HM91">
            <v>761</v>
          </cell>
          <cell r="HN91">
            <v>3698</v>
          </cell>
          <cell r="HS91">
            <v>4005</v>
          </cell>
          <cell r="HU91">
            <v>4728</v>
          </cell>
          <cell r="HV91">
            <v>3981</v>
          </cell>
          <cell r="HW91">
            <v>3595</v>
          </cell>
          <cell r="HX91">
            <v>2625</v>
          </cell>
          <cell r="HY91">
            <v>3304</v>
          </cell>
          <cell r="IA91">
            <v>18657</v>
          </cell>
          <cell r="IB91">
            <v>2616</v>
          </cell>
          <cell r="IC91">
            <v>112</v>
          </cell>
          <cell r="ID91">
            <v>2116</v>
          </cell>
          <cell r="IE91">
            <v>4773</v>
          </cell>
          <cell r="II91">
            <v>9066</v>
          </cell>
          <cell r="IJ91">
            <v>6057</v>
          </cell>
          <cell r="IK91">
            <v>5351</v>
          </cell>
          <cell r="IL91">
            <v>3374</v>
          </cell>
          <cell r="IM91">
            <v>1598</v>
          </cell>
          <cell r="IN91">
            <v>379</v>
          </cell>
          <cell r="IO91">
            <v>1137</v>
          </cell>
          <cell r="IP91">
            <v>3095</v>
          </cell>
          <cell r="IQ91">
            <v>5879</v>
          </cell>
        </row>
        <row r="92">
          <cell r="B92">
            <v>4263</v>
          </cell>
          <cell r="C92">
            <v>745</v>
          </cell>
          <cell r="D92">
            <v>4869</v>
          </cell>
          <cell r="I92">
            <v>3786</v>
          </cell>
          <cell r="K92">
            <v>4450</v>
          </cell>
          <cell r="L92">
            <v>3929</v>
          </cell>
          <cell r="M92">
            <v>3641</v>
          </cell>
          <cell r="N92">
            <v>2571</v>
          </cell>
          <cell r="O92">
            <v>3186</v>
          </cell>
          <cell r="Q92">
            <v>18180</v>
          </cell>
          <cell r="R92">
            <v>2412</v>
          </cell>
          <cell r="S92">
            <v>99</v>
          </cell>
          <cell r="T92">
            <v>2328</v>
          </cell>
          <cell r="U92">
            <v>4641</v>
          </cell>
          <cell r="Y92">
            <v>9245</v>
          </cell>
          <cell r="Z92">
            <v>6174</v>
          </cell>
          <cell r="AA92">
            <v>5411</v>
          </cell>
          <cell r="AB92">
            <v>3505</v>
          </cell>
          <cell r="AC92">
            <v>1665</v>
          </cell>
          <cell r="AD92">
            <v>380</v>
          </cell>
          <cell r="AE92">
            <v>1137</v>
          </cell>
          <cell r="AF92">
            <v>3166</v>
          </cell>
          <cell r="AG92">
            <v>6036</v>
          </cell>
          <cell r="AJ92">
            <v>1276</v>
          </cell>
          <cell r="AM92">
            <v>5920</v>
          </cell>
          <cell r="AP92">
            <v>2854</v>
          </cell>
          <cell r="AS92">
            <v>4484</v>
          </cell>
          <cell r="AT92">
            <v>2859</v>
          </cell>
          <cell r="AU92">
            <v>8680</v>
          </cell>
          <cell r="AV92">
            <v>8404</v>
          </cell>
          <cell r="AW92">
            <v>6298</v>
          </cell>
          <cell r="AX92">
            <v>989</v>
          </cell>
          <cell r="AY92">
            <v>2986</v>
          </cell>
          <cell r="AZ92">
            <v>13424</v>
          </cell>
          <cell r="BA92">
            <v>121282</v>
          </cell>
          <cell r="BB92">
            <v>12138</v>
          </cell>
          <cell r="BC92">
            <v>1643</v>
          </cell>
          <cell r="BD92">
            <v>134564</v>
          </cell>
          <cell r="BE92">
            <v>-2.7</v>
          </cell>
          <cell r="BF92">
            <v>1.8</v>
          </cell>
          <cell r="BG92">
            <v>-2.2999999999999998</v>
          </cell>
          <cell r="BL92">
            <v>-3.1</v>
          </cell>
          <cell r="BN92">
            <v>-3.5</v>
          </cell>
          <cell r="BO92">
            <v>0.1</v>
          </cell>
          <cell r="BP92">
            <v>1.3</v>
          </cell>
          <cell r="BQ92">
            <v>1.7</v>
          </cell>
          <cell r="BR92">
            <v>0.3</v>
          </cell>
          <cell r="BT92">
            <v>0.9</v>
          </cell>
          <cell r="BU92">
            <v>1.2</v>
          </cell>
          <cell r="BV92">
            <v>5.4</v>
          </cell>
          <cell r="BW92">
            <v>1.3</v>
          </cell>
          <cell r="BX92">
            <v>1.4</v>
          </cell>
          <cell r="CB92">
            <v>-0.4</v>
          </cell>
          <cell r="CC92">
            <v>1.7</v>
          </cell>
          <cell r="CD92">
            <v>0.6</v>
          </cell>
          <cell r="CE92">
            <v>1.1000000000000001</v>
          </cell>
          <cell r="CF92">
            <v>1.8</v>
          </cell>
          <cell r="CG92">
            <v>1.8</v>
          </cell>
          <cell r="CH92">
            <v>3.5</v>
          </cell>
          <cell r="CI92">
            <v>2.2000000000000002</v>
          </cell>
          <cell r="CJ92">
            <v>2</v>
          </cell>
          <cell r="CM92">
            <v>1.6</v>
          </cell>
          <cell r="CP92">
            <v>1.9</v>
          </cell>
          <cell r="CS92">
            <v>0.7</v>
          </cell>
          <cell r="CV92">
            <v>0.7</v>
          </cell>
          <cell r="CW92">
            <v>0.7</v>
          </cell>
          <cell r="CX92">
            <v>-0.8</v>
          </cell>
          <cell r="CY92">
            <v>1.5</v>
          </cell>
          <cell r="CZ92">
            <v>0.4</v>
          </cell>
          <cell r="DA92">
            <v>1</v>
          </cell>
          <cell r="DB92">
            <v>1.5</v>
          </cell>
          <cell r="DC92">
            <v>1.3</v>
          </cell>
          <cell r="DD92">
            <v>0.5</v>
          </cell>
          <cell r="DE92">
            <v>-0.7</v>
          </cell>
          <cell r="DF92">
            <v>0.9</v>
          </cell>
          <cell r="DG92">
            <v>4342</v>
          </cell>
          <cell r="DH92">
            <v>746</v>
          </cell>
          <cell r="DI92">
            <v>4952</v>
          </cell>
          <cell r="DN92">
            <v>3877</v>
          </cell>
          <cell r="DP92">
            <v>4562</v>
          </cell>
          <cell r="DQ92">
            <v>3848</v>
          </cell>
          <cell r="DR92">
            <v>3737</v>
          </cell>
          <cell r="DS92">
            <v>2481</v>
          </cell>
          <cell r="DT92">
            <v>3195</v>
          </cell>
          <cell r="DV92">
            <v>18014</v>
          </cell>
          <cell r="DW92">
            <v>2411</v>
          </cell>
          <cell r="DX92">
            <v>99</v>
          </cell>
          <cell r="DY92">
            <v>2337</v>
          </cell>
          <cell r="DZ92">
            <v>4645</v>
          </cell>
          <cell r="ED92">
            <v>9255</v>
          </cell>
          <cell r="EE92">
            <v>6241</v>
          </cell>
          <cell r="EF92">
            <v>5384</v>
          </cell>
          <cell r="EG92">
            <v>3512</v>
          </cell>
          <cell r="EH92">
            <v>1882</v>
          </cell>
          <cell r="EI92">
            <v>380</v>
          </cell>
          <cell r="EJ92">
            <v>1138</v>
          </cell>
          <cell r="EK92">
            <v>3204</v>
          </cell>
          <cell r="EL92">
            <v>6489</v>
          </cell>
          <cell r="EO92">
            <v>1275</v>
          </cell>
          <cell r="ER92">
            <v>5954</v>
          </cell>
          <cell r="EU92">
            <v>2847</v>
          </cell>
          <cell r="EX92">
            <v>4473</v>
          </cell>
          <cell r="EY92">
            <v>2852</v>
          </cell>
          <cell r="EZ92">
            <v>8639</v>
          </cell>
          <cell r="FA92">
            <v>8425</v>
          </cell>
          <cell r="FB92">
            <v>6349</v>
          </cell>
          <cell r="FC92">
            <v>982</v>
          </cell>
          <cell r="FD92">
            <v>2985</v>
          </cell>
          <cell r="FE92">
            <v>13422</v>
          </cell>
          <cell r="FF92">
            <v>122002</v>
          </cell>
          <cell r="FG92">
            <v>12298</v>
          </cell>
          <cell r="FH92">
            <v>936</v>
          </cell>
          <cell r="FI92">
            <v>135321</v>
          </cell>
          <cell r="FJ92">
            <v>0.9</v>
          </cell>
          <cell r="FK92">
            <v>1.5</v>
          </cell>
          <cell r="FL92">
            <v>1</v>
          </cell>
          <cell r="FQ92">
            <v>-1.4</v>
          </cell>
          <cell r="FS92">
            <v>-1.8</v>
          </cell>
          <cell r="FT92">
            <v>-3.8</v>
          </cell>
          <cell r="FU92">
            <v>7.2</v>
          </cell>
          <cell r="FV92">
            <v>-3.2</v>
          </cell>
          <cell r="FW92">
            <v>0.4</v>
          </cell>
          <cell r="FY92">
            <v>-0.7</v>
          </cell>
          <cell r="FZ92">
            <v>1</v>
          </cell>
          <cell r="GA92">
            <v>3.3</v>
          </cell>
          <cell r="GB92">
            <v>2.4</v>
          </cell>
          <cell r="GC92">
            <v>1.5</v>
          </cell>
          <cell r="GG92">
            <v>-0.2</v>
          </cell>
          <cell r="GH92">
            <v>3.5</v>
          </cell>
          <cell r="GI92">
            <v>-0.3</v>
          </cell>
          <cell r="GJ92">
            <v>1.3</v>
          </cell>
          <cell r="GK92">
            <v>22.9</v>
          </cell>
          <cell r="GL92">
            <v>5</v>
          </cell>
          <cell r="GM92">
            <v>2.4</v>
          </cell>
          <cell r="GN92">
            <v>4.2</v>
          </cell>
          <cell r="GO92">
            <v>14.4</v>
          </cell>
          <cell r="GR92">
            <v>1.8</v>
          </cell>
          <cell r="GU92">
            <v>3.2</v>
          </cell>
          <cell r="GX92">
            <v>0.4</v>
          </cell>
          <cell r="HA92">
            <v>0.4</v>
          </cell>
          <cell r="HB92">
            <v>0.4</v>
          </cell>
          <cell r="HC92">
            <v>-1.2</v>
          </cell>
          <cell r="HD92">
            <v>2.2000000000000002</v>
          </cell>
          <cell r="HE92">
            <v>1.5</v>
          </cell>
          <cell r="HF92">
            <v>0.5</v>
          </cell>
          <cell r="HG92">
            <v>2.5</v>
          </cell>
          <cell r="HH92">
            <v>1.3</v>
          </cell>
          <cell r="HI92">
            <v>1.4</v>
          </cell>
          <cell r="HJ92">
            <v>1.4</v>
          </cell>
          <cell r="HK92">
            <v>1.9</v>
          </cell>
          <cell r="HL92">
            <v>8591</v>
          </cell>
          <cell r="HM92">
            <v>754</v>
          </cell>
          <cell r="HN92">
            <v>9344</v>
          </cell>
          <cell r="HS92">
            <v>3953</v>
          </cell>
          <cell r="HU92">
            <v>4633</v>
          </cell>
          <cell r="HV92">
            <v>4149</v>
          </cell>
          <cell r="HW92">
            <v>3879</v>
          </cell>
          <cell r="HX92">
            <v>2590</v>
          </cell>
          <cell r="HY92">
            <v>3384</v>
          </cell>
          <cell r="IA92">
            <v>18945</v>
          </cell>
          <cell r="IB92">
            <v>2296</v>
          </cell>
          <cell r="IC92">
            <v>91</v>
          </cell>
          <cell r="ID92">
            <v>2469</v>
          </cell>
          <cell r="IE92">
            <v>4579</v>
          </cell>
          <cell r="II92">
            <v>9561</v>
          </cell>
          <cell r="IJ92">
            <v>6482</v>
          </cell>
          <cell r="IK92">
            <v>5837</v>
          </cell>
          <cell r="IL92">
            <v>3796</v>
          </cell>
          <cell r="IM92">
            <v>1970</v>
          </cell>
          <cell r="IN92">
            <v>378</v>
          </cell>
          <cell r="IO92">
            <v>1164</v>
          </cell>
          <cell r="IP92">
            <v>3299</v>
          </cell>
          <cell r="IQ92">
            <v>6685</v>
          </cell>
        </row>
        <row r="93">
          <cell r="B93">
            <v>4221</v>
          </cell>
          <cell r="C93">
            <v>759</v>
          </cell>
          <cell r="D93">
            <v>4834</v>
          </cell>
          <cell r="I93">
            <v>3626</v>
          </cell>
          <cell r="K93">
            <v>4234</v>
          </cell>
          <cell r="L93">
            <v>3966</v>
          </cell>
          <cell r="M93">
            <v>3636</v>
          </cell>
          <cell r="N93">
            <v>2568</v>
          </cell>
          <cell r="O93">
            <v>3141</v>
          </cell>
          <cell r="Q93">
            <v>18188</v>
          </cell>
          <cell r="R93">
            <v>2428</v>
          </cell>
          <cell r="S93">
            <v>101</v>
          </cell>
          <cell r="T93">
            <v>2362</v>
          </cell>
          <cell r="U93">
            <v>4686</v>
          </cell>
          <cell r="Y93">
            <v>9313</v>
          </cell>
          <cell r="Z93">
            <v>6197</v>
          </cell>
          <cell r="AA93">
            <v>5448</v>
          </cell>
          <cell r="AB93">
            <v>3540</v>
          </cell>
          <cell r="AC93">
            <v>1665</v>
          </cell>
          <cell r="AD93">
            <v>382</v>
          </cell>
          <cell r="AE93">
            <v>1150</v>
          </cell>
          <cell r="AF93">
            <v>3168</v>
          </cell>
          <cell r="AG93">
            <v>6048</v>
          </cell>
          <cell r="AJ93">
            <v>1304</v>
          </cell>
          <cell r="AM93">
            <v>5942</v>
          </cell>
          <cell r="AP93">
            <v>2895</v>
          </cell>
          <cell r="AS93">
            <v>4549</v>
          </cell>
          <cell r="AT93">
            <v>2900</v>
          </cell>
          <cell r="AU93">
            <v>8687</v>
          </cell>
          <cell r="AV93">
            <v>8471</v>
          </cell>
          <cell r="AW93">
            <v>6340</v>
          </cell>
          <cell r="AX93">
            <v>999</v>
          </cell>
          <cell r="AY93">
            <v>3054</v>
          </cell>
          <cell r="AZ93">
            <v>13603</v>
          </cell>
          <cell r="BA93">
            <v>121561</v>
          </cell>
          <cell r="BB93">
            <v>12029</v>
          </cell>
          <cell r="BC93">
            <v>2246</v>
          </cell>
          <cell r="BD93">
            <v>135760</v>
          </cell>
          <cell r="BE93">
            <v>-1</v>
          </cell>
          <cell r="BF93">
            <v>1.8</v>
          </cell>
          <cell r="BG93">
            <v>-0.7</v>
          </cell>
          <cell r="BL93">
            <v>-4.2</v>
          </cell>
          <cell r="BN93">
            <v>-4.9000000000000004</v>
          </cell>
          <cell r="BO93">
            <v>0.9</v>
          </cell>
          <cell r="BP93">
            <v>-0.1</v>
          </cell>
          <cell r="BQ93">
            <v>-0.1</v>
          </cell>
          <cell r="BR93">
            <v>-1.4</v>
          </cell>
          <cell r="BT93">
            <v>0</v>
          </cell>
          <cell r="BU93">
            <v>0.7</v>
          </cell>
          <cell r="BV93">
            <v>2.1</v>
          </cell>
          <cell r="BW93">
            <v>1.5</v>
          </cell>
          <cell r="BX93">
            <v>1</v>
          </cell>
          <cell r="CB93">
            <v>0.7</v>
          </cell>
          <cell r="CC93">
            <v>0.4</v>
          </cell>
          <cell r="CD93">
            <v>0.7</v>
          </cell>
          <cell r="CE93">
            <v>1</v>
          </cell>
          <cell r="CF93">
            <v>0</v>
          </cell>
          <cell r="CG93">
            <v>0.7</v>
          </cell>
          <cell r="CH93">
            <v>1.2</v>
          </cell>
          <cell r="CI93">
            <v>0.1</v>
          </cell>
          <cell r="CJ93">
            <v>0.2</v>
          </cell>
          <cell r="CM93">
            <v>2.2000000000000002</v>
          </cell>
          <cell r="CP93">
            <v>0.4</v>
          </cell>
          <cell r="CS93">
            <v>1.4</v>
          </cell>
          <cell r="CV93">
            <v>1.4</v>
          </cell>
          <cell r="CW93">
            <v>1.4</v>
          </cell>
          <cell r="CX93">
            <v>0.1</v>
          </cell>
          <cell r="CY93">
            <v>0.8</v>
          </cell>
          <cell r="CZ93">
            <v>0.7</v>
          </cell>
          <cell r="DA93">
            <v>1</v>
          </cell>
          <cell r="DB93">
            <v>2.2999999999999998</v>
          </cell>
          <cell r="DC93">
            <v>1.3</v>
          </cell>
          <cell r="DD93">
            <v>0.2</v>
          </cell>
          <cell r="DE93">
            <v>-0.9</v>
          </cell>
          <cell r="DF93">
            <v>0.9</v>
          </cell>
          <cell r="DG93">
            <v>4083</v>
          </cell>
          <cell r="DH93">
            <v>761</v>
          </cell>
          <cell r="DI93">
            <v>4693</v>
          </cell>
          <cell r="DN93">
            <v>3550</v>
          </cell>
          <cell r="DP93">
            <v>4145</v>
          </cell>
          <cell r="DQ93">
            <v>3983</v>
          </cell>
          <cell r="DR93">
            <v>3650</v>
          </cell>
          <cell r="DS93">
            <v>2701</v>
          </cell>
          <cell r="DT93">
            <v>3168</v>
          </cell>
          <cell r="DV93">
            <v>18451</v>
          </cell>
          <cell r="DW93">
            <v>2446</v>
          </cell>
          <cell r="DX93">
            <v>100</v>
          </cell>
          <cell r="DY93">
            <v>2361</v>
          </cell>
          <cell r="DZ93">
            <v>4707</v>
          </cell>
          <cell r="ED93">
            <v>9300</v>
          </cell>
          <cell r="EE93">
            <v>6220</v>
          </cell>
          <cell r="EF93">
            <v>5501</v>
          </cell>
          <cell r="EG93">
            <v>3547</v>
          </cell>
          <cell r="EH93">
            <v>1544</v>
          </cell>
          <cell r="EI93">
            <v>388</v>
          </cell>
          <cell r="EJ93">
            <v>1163</v>
          </cell>
          <cell r="EK93">
            <v>3183</v>
          </cell>
          <cell r="EL93">
            <v>5835</v>
          </cell>
          <cell r="EO93">
            <v>1307</v>
          </cell>
          <cell r="ER93">
            <v>5983</v>
          </cell>
          <cell r="EU93">
            <v>2867</v>
          </cell>
          <cell r="EX93">
            <v>4504</v>
          </cell>
          <cell r="EY93">
            <v>2872</v>
          </cell>
          <cell r="EZ93">
            <v>8670</v>
          </cell>
          <cell r="FA93">
            <v>8531</v>
          </cell>
          <cell r="FB93">
            <v>6264</v>
          </cell>
          <cell r="FC93">
            <v>1013</v>
          </cell>
          <cell r="FD93">
            <v>3072</v>
          </cell>
          <cell r="FE93">
            <v>13605</v>
          </cell>
          <cell r="FF93">
            <v>121487</v>
          </cell>
          <cell r="FG93">
            <v>12037</v>
          </cell>
          <cell r="FH93">
            <v>2745</v>
          </cell>
          <cell r="FI93">
            <v>135864</v>
          </cell>
          <cell r="FJ93">
            <v>-6</v>
          </cell>
          <cell r="FK93">
            <v>2</v>
          </cell>
          <cell r="FL93">
            <v>-5.2</v>
          </cell>
          <cell r="FQ93">
            <v>-8.4</v>
          </cell>
          <cell r="FS93">
            <v>-9.1</v>
          </cell>
          <cell r="FT93">
            <v>3.5</v>
          </cell>
          <cell r="FU93">
            <v>-2.2999999999999998</v>
          </cell>
          <cell r="FV93">
            <v>8.9</v>
          </cell>
          <cell r="FW93">
            <v>-0.8</v>
          </cell>
          <cell r="FY93">
            <v>2.4</v>
          </cell>
          <cell r="FZ93">
            <v>1.5</v>
          </cell>
          <cell r="GA93">
            <v>1.6</v>
          </cell>
          <cell r="GB93">
            <v>1</v>
          </cell>
          <cell r="GC93">
            <v>1.3</v>
          </cell>
          <cell r="GG93">
            <v>0.5</v>
          </cell>
          <cell r="GH93">
            <v>-0.3</v>
          </cell>
          <cell r="GI93">
            <v>2.2000000000000002</v>
          </cell>
          <cell r="GJ93">
            <v>1</v>
          </cell>
          <cell r="GK93">
            <v>-18</v>
          </cell>
          <cell r="GL93">
            <v>2</v>
          </cell>
          <cell r="GM93">
            <v>2.2000000000000002</v>
          </cell>
          <cell r="GN93">
            <v>-0.7</v>
          </cell>
          <cell r="GO93">
            <v>-10.1</v>
          </cell>
          <cell r="GR93">
            <v>2.5</v>
          </cell>
          <cell r="GU93">
            <v>0.5</v>
          </cell>
          <cell r="GX93">
            <v>0.7</v>
          </cell>
          <cell r="HA93">
            <v>0.7</v>
          </cell>
          <cell r="HB93">
            <v>0.7</v>
          </cell>
          <cell r="HC93">
            <v>0.4</v>
          </cell>
          <cell r="HD93">
            <v>1.3</v>
          </cell>
          <cell r="HE93">
            <v>-1.3</v>
          </cell>
          <cell r="HF93">
            <v>3.2</v>
          </cell>
          <cell r="HG93">
            <v>2.9</v>
          </cell>
          <cell r="HH93">
            <v>1.4</v>
          </cell>
          <cell r="HI93">
            <v>-0.4</v>
          </cell>
          <cell r="HJ93">
            <v>-2.1</v>
          </cell>
          <cell r="HK93">
            <v>0.4</v>
          </cell>
          <cell r="HL93">
            <v>3527</v>
          </cell>
          <cell r="HM93">
            <v>706</v>
          </cell>
          <cell r="HN93">
            <v>4084</v>
          </cell>
          <cell r="HS93">
            <v>3419</v>
          </cell>
          <cell r="HU93">
            <v>4014</v>
          </cell>
          <cell r="HV93">
            <v>3858</v>
          </cell>
          <cell r="HW93">
            <v>3406</v>
          </cell>
          <cell r="HX93">
            <v>2550</v>
          </cell>
          <cell r="HY93">
            <v>2817</v>
          </cell>
          <cell r="IA93">
            <v>17096</v>
          </cell>
          <cell r="IB93">
            <v>2281</v>
          </cell>
          <cell r="IC93">
            <v>85</v>
          </cell>
          <cell r="ID93">
            <v>2562</v>
          </cell>
          <cell r="IE93">
            <v>4607</v>
          </cell>
          <cell r="II93">
            <v>8580</v>
          </cell>
          <cell r="IJ93">
            <v>5981</v>
          </cell>
          <cell r="IK93">
            <v>5143</v>
          </cell>
          <cell r="IL93">
            <v>3537</v>
          </cell>
          <cell r="IM93">
            <v>1425</v>
          </cell>
          <cell r="IN93">
            <v>385</v>
          </cell>
          <cell r="IO93">
            <v>1099</v>
          </cell>
          <cell r="IP93">
            <v>3093</v>
          </cell>
          <cell r="IQ93">
            <v>5536</v>
          </cell>
        </row>
        <row r="94">
          <cell r="B94">
            <v>4111</v>
          </cell>
          <cell r="C94">
            <v>780</v>
          </cell>
          <cell r="D94">
            <v>4734</v>
          </cell>
          <cell r="I94">
            <v>3554</v>
          </cell>
          <cell r="K94">
            <v>4126</v>
          </cell>
          <cell r="L94">
            <v>4037</v>
          </cell>
          <cell r="M94">
            <v>3585</v>
          </cell>
          <cell r="N94">
            <v>2550</v>
          </cell>
          <cell r="O94">
            <v>3092</v>
          </cell>
          <cell r="Q94">
            <v>18170</v>
          </cell>
          <cell r="R94">
            <v>2453</v>
          </cell>
          <cell r="S94">
            <v>98</v>
          </cell>
          <cell r="T94">
            <v>2390</v>
          </cell>
          <cell r="U94">
            <v>4728</v>
          </cell>
          <cell r="Y94">
            <v>9567</v>
          </cell>
          <cell r="Z94">
            <v>6196</v>
          </cell>
          <cell r="AA94">
            <v>5528</v>
          </cell>
          <cell r="AB94">
            <v>3566</v>
          </cell>
          <cell r="AC94">
            <v>1686</v>
          </cell>
          <cell r="AD94">
            <v>381</v>
          </cell>
          <cell r="AE94">
            <v>1152</v>
          </cell>
          <cell r="AF94">
            <v>3148</v>
          </cell>
          <cell r="AG94">
            <v>6078</v>
          </cell>
          <cell r="AJ94">
            <v>1339</v>
          </cell>
          <cell r="AM94">
            <v>5917</v>
          </cell>
          <cell r="AP94">
            <v>2951</v>
          </cell>
          <cell r="AS94">
            <v>4635</v>
          </cell>
          <cell r="AT94">
            <v>2956</v>
          </cell>
          <cell r="AU94">
            <v>8782</v>
          </cell>
          <cell r="AV94">
            <v>8554</v>
          </cell>
          <cell r="AW94">
            <v>6384</v>
          </cell>
          <cell r="AX94">
            <v>1008</v>
          </cell>
          <cell r="AY94">
            <v>3101</v>
          </cell>
          <cell r="AZ94">
            <v>13784</v>
          </cell>
          <cell r="BA94">
            <v>122191</v>
          </cell>
          <cell r="BB94">
            <v>11999</v>
          </cell>
          <cell r="BC94">
            <v>2557</v>
          </cell>
          <cell r="BD94">
            <v>136486</v>
          </cell>
          <cell r="BE94">
            <v>-2.6</v>
          </cell>
          <cell r="BF94">
            <v>2.8</v>
          </cell>
          <cell r="BG94">
            <v>-2.1</v>
          </cell>
          <cell r="BL94">
            <v>-2</v>
          </cell>
          <cell r="BN94">
            <v>-2.5</v>
          </cell>
          <cell r="BO94">
            <v>1.8</v>
          </cell>
          <cell r="BP94">
            <v>-1.4</v>
          </cell>
          <cell r="BQ94">
            <v>-0.7</v>
          </cell>
          <cell r="BR94">
            <v>-1.6</v>
          </cell>
          <cell r="BT94">
            <v>-0.1</v>
          </cell>
          <cell r="BU94">
            <v>1</v>
          </cell>
          <cell r="BV94">
            <v>-2.6</v>
          </cell>
          <cell r="BW94">
            <v>1.2</v>
          </cell>
          <cell r="BX94">
            <v>0.9</v>
          </cell>
          <cell r="CB94">
            <v>2.7</v>
          </cell>
          <cell r="CC94">
            <v>0</v>
          </cell>
          <cell r="CD94">
            <v>1.5</v>
          </cell>
          <cell r="CE94">
            <v>0.7</v>
          </cell>
          <cell r="CF94">
            <v>1.3</v>
          </cell>
          <cell r="CG94">
            <v>-0.3</v>
          </cell>
          <cell r="CH94">
            <v>0.1</v>
          </cell>
          <cell r="CI94">
            <v>-0.6</v>
          </cell>
          <cell r="CJ94">
            <v>0.5</v>
          </cell>
          <cell r="CM94">
            <v>2.7</v>
          </cell>
          <cell r="CP94">
            <v>-0.4</v>
          </cell>
          <cell r="CS94">
            <v>1.9</v>
          </cell>
          <cell r="CV94">
            <v>1.9</v>
          </cell>
          <cell r="CW94">
            <v>1.9</v>
          </cell>
          <cell r="CX94">
            <v>1.1000000000000001</v>
          </cell>
          <cell r="CY94">
            <v>1</v>
          </cell>
          <cell r="CZ94">
            <v>0.7</v>
          </cell>
          <cell r="DA94">
            <v>0.9</v>
          </cell>
          <cell r="DB94">
            <v>1.6</v>
          </cell>
          <cell r="DC94">
            <v>1.3</v>
          </cell>
          <cell r="DD94">
            <v>0.5</v>
          </cell>
          <cell r="DE94">
            <v>-0.3</v>
          </cell>
          <cell r="DF94">
            <v>0.5</v>
          </cell>
          <cell r="DG94">
            <v>4331</v>
          </cell>
          <cell r="DH94">
            <v>765</v>
          </cell>
          <cell r="DI94">
            <v>4952</v>
          </cell>
          <cell r="DN94">
            <v>3457</v>
          </cell>
          <cell r="DP94">
            <v>4004</v>
          </cell>
          <cell r="DQ94">
            <v>4062</v>
          </cell>
          <cell r="DR94">
            <v>3543</v>
          </cell>
          <cell r="DS94">
            <v>2485</v>
          </cell>
          <cell r="DT94">
            <v>3046</v>
          </cell>
          <cell r="DV94">
            <v>18018</v>
          </cell>
          <cell r="DW94">
            <v>2429</v>
          </cell>
          <cell r="DX94">
            <v>102</v>
          </cell>
          <cell r="DY94">
            <v>2384</v>
          </cell>
          <cell r="DZ94">
            <v>4701</v>
          </cell>
          <cell r="ED94">
            <v>9418</v>
          </cell>
          <cell r="EE94">
            <v>6096</v>
          </cell>
          <cell r="EF94">
            <v>5450</v>
          </cell>
          <cell r="EG94">
            <v>3558</v>
          </cell>
          <cell r="EH94">
            <v>1627</v>
          </cell>
          <cell r="EI94">
            <v>380</v>
          </cell>
          <cell r="EJ94">
            <v>1142</v>
          </cell>
          <cell r="EK94">
            <v>3094</v>
          </cell>
          <cell r="EL94">
            <v>5930</v>
          </cell>
          <cell r="EO94">
            <v>1332</v>
          </cell>
          <cell r="ER94">
            <v>5928</v>
          </cell>
          <cell r="EU94">
            <v>3001</v>
          </cell>
          <cell r="EX94">
            <v>4715</v>
          </cell>
          <cell r="EY94">
            <v>3006</v>
          </cell>
          <cell r="EZ94">
            <v>8831</v>
          </cell>
          <cell r="FA94">
            <v>8419</v>
          </cell>
          <cell r="FB94">
            <v>6428</v>
          </cell>
          <cell r="FC94">
            <v>996</v>
          </cell>
          <cell r="FD94">
            <v>3099</v>
          </cell>
          <cell r="FE94">
            <v>13788</v>
          </cell>
          <cell r="FF94">
            <v>121546</v>
          </cell>
          <cell r="FG94">
            <v>11668</v>
          </cell>
          <cell r="FH94">
            <v>2889</v>
          </cell>
          <cell r="FI94">
            <v>136285</v>
          </cell>
          <cell r="FJ94">
            <v>6.1</v>
          </cell>
          <cell r="FK94">
            <v>0.5</v>
          </cell>
          <cell r="FL94">
            <v>5.5</v>
          </cell>
          <cell r="FQ94">
            <v>-2.6</v>
          </cell>
          <cell r="FS94">
            <v>-3.4</v>
          </cell>
          <cell r="FT94">
            <v>2</v>
          </cell>
          <cell r="FU94">
            <v>-2.9</v>
          </cell>
          <cell r="FV94">
            <v>-8</v>
          </cell>
          <cell r="FW94">
            <v>-3.9</v>
          </cell>
          <cell r="FY94">
            <v>-2.2999999999999998</v>
          </cell>
          <cell r="FZ94">
            <v>-0.7</v>
          </cell>
          <cell r="GA94">
            <v>1.6</v>
          </cell>
          <cell r="GB94">
            <v>1</v>
          </cell>
          <cell r="GC94">
            <v>-0.1</v>
          </cell>
          <cell r="GG94">
            <v>1.3</v>
          </cell>
          <cell r="GH94">
            <v>-2</v>
          </cell>
          <cell r="GI94">
            <v>-0.9</v>
          </cell>
          <cell r="GJ94">
            <v>0.3</v>
          </cell>
          <cell r="GK94">
            <v>5.3</v>
          </cell>
          <cell r="GL94">
            <v>-2.1</v>
          </cell>
          <cell r="GM94">
            <v>-1.8</v>
          </cell>
          <cell r="GN94">
            <v>-2.8</v>
          </cell>
          <cell r="GO94">
            <v>1.6</v>
          </cell>
          <cell r="GR94">
            <v>1.8</v>
          </cell>
          <cell r="GU94">
            <v>-0.9</v>
          </cell>
          <cell r="GX94">
            <v>4.7</v>
          </cell>
          <cell r="HA94">
            <v>4.7</v>
          </cell>
          <cell r="HB94">
            <v>4.7</v>
          </cell>
          <cell r="HC94">
            <v>1.9</v>
          </cell>
          <cell r="HD94">
            <v>-1.3</v>
          </cell>
          <cell r="HE94">
            <v>2.6</v>
          </cell>
          <cell r="HF94">
            <v>-1.7</v>
          </cell>
          <cell r="HG94">
            <v>0.9</v>
          </cell>
          <cell r="HH94">
            <v>1.3</v>
          </cell>
          <cell r="HI94">
            <v>0</v>
          </cell>
          <cell r="HJ94">
            <v>-3.1</v>
          </cell>
          <cell r="HK94">
            <v>0.3</v>
          </cell>
          <cell r="HL94">
            <v>1820</v>
          </cell>
          <cell r="HM94">
            <v>787</v>
          </cell>
          <cell r="HN94">
            <v>2374</v>
          </cell>
          <cell r="HS94">
            <v>3441</v>
          </cell>
          <cell r="HU94">
            <v>3981</v>
          </cell>
          <cell r="HV94">
            <v>3904</v>
          </cell>
          <cell r="HW94">
            <v>3537</v>
          </cell>
          <cell r="HX94">
            <v>2465</v>
          </cell>
          <cell r="HY94">
            <v>3085</v>
          </cell>
          <cell r="IA94">
            <v>17919</v>
          </cell>
          <cell r="IB94">
            <v>2480</v>
          </cell>
          <cell r="IC94">
            <v>108</v>
          </cell>
          <cell r="ID94">
            <v>2218</v>
          </cell>
          <cell r="IE94">
            <v>4668</v>
          </cell>
          <cell r="II94">
            <v>10037</v>
          </cell>
          <cell r="IJ94">
            <v>6067</v>
          </cell>
          <cell r="IK94">
            <v>5403</v>
          </cell>
          <cell r="IL94">
            <v>3377</v>
          </cell>
          <cell r="IM94">
            <v>1592</v>
          </cell>
          <cell r="IN94">
            <v>368</v>
          </cell>
          <cell r="IO94">
            <v>1155</v>
          </cell>
          <cell r="IP94">
            <v>3069</v>
          </cell>
          <cell r="IQ94">
            <v>5828</v>
          </cell>
        </row>
        <row r="95">
          <cell r="B95">
            <v>3890</v>
          </cell>
          <cell r="C95">
            <v>803</v>
          </cell>
          <cell r="D95">
            <v>4521</v>
          </cell>
          <cell r="I95">
            <v>3640</v>
          </cell>
          <cell r="K95">
            <v>4222</v>
          </cell>
          <cell r="L95">
            <v>4109</v>
          </cell>
          <cell r="M95">
            <v>3556</v>
          </cell>
          <cell r="N95">
            <v>2572</v>
          </cell>
          <cell r="O95">
            <v>3083</v>
          </cell>
          <cell r="Q95">
            <v>18285</v>
          </cell>
          <cell r="R95">
            <v>2499</v>
          </cell>
          <cell r="S95">
            <v>95</v>
          </cell>
          <cell r="T95">
            <v>2400</v>
          </cell>
          <cell r="U95">
            <v>4783</v>
          </cell>
          <cell r="Y95">
            <v>9880</v>
          </cell>
          <cell r="Z95">
            <v>6190</v>
          </cell>
          <cell r="AA95">
            <v>5636</v>
          </cell>
          <cell r="AB95">
            <v>3599</v>
          </cell>
          <cell r="AC95">
            <v>1752</v>
          </cell>
          <cell r="AD95">
            <v>377</v>
          </cell>
          <cell r="AE95">
            <v>1159</v>
          </cell>
          <cell r="AF95">
            <v>3142</v>
          </cell>
          <cell r="AG95">
            <v>6195</v>
          </cell>
          <cell r="AJ95">
            <v>1373</v>
          </cell>
          <cell r="AM95">
            <v>5974</v>
          </cell>
          <cell r="AP95">
            <v>3011</v>
          </cell>
          <cell r="AS95">
            <v>4730</v>
          </cell>
          <cell r="AT95">
            <v>3016</v>
          </cell>
          <cell r="AU95">
            <v>8924</v>
          </cell>
          <cell r="AV95">
            <v>8660</v>
          </cell>
          <cell r="AW95">
            <v>6436</v>
          </cell>
          <cell r="AX95">
            <v>1011</v>
          </cell>
          <cell r="AY95">
            <v>3108</v>
          </cell>
          <cell r="AZ95">
            <v>13967</v>
          </cell>
          <cell r="BA95">
            <v>123506</v>
          </cell>
          <cell r="BB95">
            <v>12101</v>
          </cell>
          <cell r="BC95">
            <v>2686</v>
          </cell>
          <cell r="BD95">
            <v>137380</v>
          </cell>
          <cell r="BE95">
            <v>-5.4</v>
          </cell>
          <cell r="BF95">
            <v>3</v>
          </cell>
          <cell r="BG95">
            <v>-4.5</v>
          </cell>
          <cell r="BL95">
            <v>2.4</v>
          </cell>
          <cell r="BN95">
            <v>2.2999999999999998</v>
          </cell>
          <cell r="BO95">
            <v>1.8</v>
          </cell>
          <cell r="BP95">
            <v>-0.8</v>
          </cell>
          <cell r="BQ95">
            <v>0.8</v>
          </cell>
          <cell r="BR95">
            <v>-0.3</v>
          </cell>
          <cell r="BT95">
            <v>0.6</v>
          </cell>
          <cell r="BU95">
            <v>1.9</v>
          </cell>
          <cell r="BV95">
            <v>-3.2</v>
          </cell>
          <cell r="BW95">
            <v>0.4</v>
          </cell>
          <cell r="BX95">
            <v>1.2</v>
          </cell>
          <cell r="CB95">
            <v>3.3</v>
          </cell>
          <cell r="CC95">
            <v>-0.1</v>
          </cell>
          <cell r="CD95">
            <v>2</v>
          </cell>
          <cell r="CE95">
            <v>0.9</v>
          </cell>
          <cell r="CF95">
            <v>3.9</v>
          </cell>
          <cell r="CG95">
            <v>-1.2</v>
          </cell>
          <cell r="CH95">
            <v>0.6</v>
          </cell>
          <cell r="CI95">
            <v>-0.2</v>
          </cell>
          <cell r="CJ95">
            <v>1.9</v>
          </cell>
          <cell r="CM95">
            <v>2.6</v>
          </cell>
          <cell r="CP95">
            <v>1</v>
          </cell>
          <cell r="CS95">
            <v>2</v>
          </cell>
          <cell r="CV95">
            <v>2</v>
          </cell>
          <cell r="CW95">
            <v>2</v>
          </cell>
          <cell r="CX95">
            <v>1.6</v>
          </cell>
          <cell r="CY95">
            <v>1.2</v>
          </cell>
          <cell r="CZ95">
            <v>0.8</v>
          </cell>
          <cell r="DA95">
            <v>0.3</v>
          </cell>
          <cell r="DB95">
            <v>0.2</v>
          </cell>
          <cell r="DC95">
            <v>1.3</v>
          </cell>
          <cell r="DD95">
            <v>1.1000000000000001</v>
          </cell>
          <cell r="DE95">
            <v>0.9</v>
          </cell>
          <cell r="DF95">
            <v>0.7</v>
          </cell>
          <cell r="DG95">
            <v>3795</v>
          </cell>
          <cell r="DH95">
            <v>812</v>
          </cell>
          <cell r="DI95">
            <v>4428</v>
          </cell>
          <cell r="DN95">
            <v>3750</v>
          </cell>
          <cell r="DP95">
            <v>4349</v>
          </cell>
          <cell r="DQ95">
            <v>4063</v>
          </cell>
          <cell r="DR95">
            <v>3546</v>
          </cell>
          <cell r="DS95">
            <v>2519</v>
          </cell>
          <cell r="DT95">
            <v>3090</v>
          </cell>
          <cell r="DV95">
            <v>18132</v>
          </cell>
          <cell r="DW95">
            <v>2490</v>
          </cell>
          <cell r="DX95">
            <v>94</v>
          </cell>
          <cell r="DY95">
            <v>2400</v>
          </cell>
          <cell r="DZ95">
            <v>4770</v>
          </cell>
          <cell r="ED95">
            <v>10020</v>
          </cell>
          <cell r="EE95">
            <v>6253</v>
          </cell>
          <cell r="EF95">
            <v>5661</v>
          </cell>
          <cell r="EG95">
            <v>3595</v>
          </cell>
          <cell r="EH95">
            <v>1833</v>
          </cell>
          <cell r="EI95">
            <v>373</v>
          </cell>
          <cell r="EJ95">
            <v>1137</v>
          </cell>
          <cell r="EK95">
            <v>3167</v>
          </cell>
          <cell r="EL95">
            <v>6346</v>
          </cell>
          <cell r="EO95">
            <v>1383</v>
          </cell>
          <cell r="ER95">
            <v>5843</v>
          </cell>
          <cell r="EU95">
            <v>2977</v>
          </cell>
          <cell r="EX95">
            <v>4676</v>
          </cell>
          <cell r="EY95">
            <v>2982</v>
          </cell>
          <cell r="EZ95">
            <v>8868</v>
          </cell>
          <cell r="FA95">
            <v>8717</v>
          </cell>
          <cell r="FB95">
            <v>6455</v>
          </cell>
          <cell r="FC95">
            <v>1018</v>
          </cell>
          <cell r="FD95">
            <v>3116</v>
          </cell>
          <cell r="FE95">
            <v>13963</v>
          </cell>
          <cell r="FF95">
            <v>123528</v>
          </cell>
          <cell r="FG95">
            <v>12496</v>
          </cell>
          <cell r="FH95">
            <v>2365</v>
          </cell>
          <cell r="FI95">
            <v>136989</v>
          </cell>
          <cell r="FJ95">
            <v>-12.4</v>
          </cell>
          <cell r="FK95">
            <v>6.2</v>
          </cell>
          <cell r="FL95">
            <v>-10.6</v>
          </cell>
          <cell r="FQ95">
            <v>8.5</v>
          </cell>
          <cell r="FS95">
            <v>8.6</v>
          </cell>
          <cell r="FT95">
            <v>0</v>
          </cell>
          <cell r="FU95">
            <v>0.1</v>
          </cell>
          <cell r="FV95">
            <v>1.4</v>
          </cell>
          <cell r="FW95">
            <v>1.4</v>
          </cell>
          <cell r="FY95">
            <v>0.6</v>
          </cell>
          <cell r="FZ95">
            <v>2.5</v>
          </cell>
          <cell r="GA95">
            <v>-7.3</v>
          </cell>
          <cell r="GB95">
            <v>0.6</v>
          </cell>
          <cell r="GC95">
            <v>1.5</v>
          </cell>
          <cell r="GG95">
            <v>6.4</v>
          </cell>
          <cell r="GH95">
            <v>2.6</v>
          </cell>
          <cell r="GI95">
            <v>3.9</v>
          </cell>
          <cell r="GJ95">
            <v>1</v>
          </cell>
          <cell r="GK95">
            <v>12.7</v>
          </cell>
          <cell r="GL95">
            <v>-1.7</v>
          </cell>
          <cell r="GM95">
            <v>-0.5</v>
          </cell>
          <cell r="GN95">
            <v>2.4</v>
          </cell>
          <cell r="GO95">
            <v>7</v>
          </cell>
          <cell r="GR95">
            <v>3.9</v>
          </cell>
          <cell r="GU95">
            <v>-1.4</v>
          </cell>
          <cell r="GX95">
            <v>-0.8</v>
          </cell>
          <cell r="HA95">
            <v>-0.8</v>
          </cell>
          <cell r="HB95">
            <v>-0.8</v>
          </cell>
          <cell r="HC95">
            <v>0.4</v>
          </cell>
          <cell r="HD95">
            <v>3.5</v>
          </cell>
          <cell r="HE95">
            <v>0.4</v>
          </cell>
          <cell r="HF95">
            <v>2.2999999999999998</v>
          </cell>
          <cell r="HG95">
            <v>0.6</v>
          </cell>
          <cell r="HH95">
            <v>1.3</v>
          </cell>
          <cell r="HI95">
            <v>1.6</v>
          </cell>
          <cell r="HJ95">
            <v>7.1</v>
          </cell>
          <cell r="HK95">
            <v>0.5</v>
          </cell>
          <cell r="HL95">
            <v>2982</v>
          </cell>
          <cell r="HM95">
            <v>838</v>
          </cell>
          <cell r="HN95">
            <v>3604</v>
          </cell>
          <cell r="HS95">
            <v>3834</v>
          </cell>
          <cell r="HU95">
            <v>4448</v>
          </cell>
          <cell r="HV95">
            <v>4042</v>
          </cell>
          <cell r="HW95">
            <v>3644</v>
          </cell>
          <cell r="HX95">
            <v>2585</v>
          </cell>
          <cell r="HY95">
            <v>3223</v>
          </cell>
          <cell r="IA95">
            <v>18696</v>
          </cell>
          <cell r="IB95">
            <v>2721</v>
          </cell>
          <cell r="IC95">
            <v>109</v>
          </cell>
          <cell r="ID95">
            <v>2232</v>
          </cell>
          <cell r="IE95">
            <v>4966</v>
          </cell>
          <cell r="II95">
            <v>9866</v>
          </cell>
          <cell r="IJ95">
            <v>6320</v>
          </cell>
          <cell r="IK95">
            <v>5601</v>
          </cell>
          <cell r="IL95">
            <v>3497</v>
          </cell>
          <cell r="IM95">
            <v>1907</v>
          </cell>
          <cell r="IN95">
            <v>388</v>
          </cell>
          <cell r="IO95">
            <v>1173</v>
          </cell>
          <cell r="IP95">
            <v>3185</v>
          </cell>
          <cell r="IQ95">
            <v>6560</v>
          </cell>
        </row>
        <row r="96">
          <cell r="B96">
            <v>3640</v>
          </cell>
          <cell r="C96">
            <v>817</v>
          </cell>
          <cell r="D96">
            <v>4270</v>
          </cell>
          <cell r="I96">
            <v>3784</v>
          </cell>
          <cell r="K96">
            <v>4398</v>
          </cell>
          <cell r="L96">
            <v>4090</v>
          </cell>
          <cell r="M96">
            <v>3602</v>
          </cell>
          <cell r="N96">
            <v>2640</v>
          </cell>
          <cell r="O96">
            <v>3133</v>
          </cell>
          <cell r="Q96">
            <v>18476</v>
          </cell>
          <cell r="R96">
            <v>2557</v>
          </cell>
          <cell r="S96">
            <v>96</v>
          </cell>
          <cell r="T96">
            <v>2376</v>
          </cell>
          <cell r="U96">
            <v>4840</v>
          </cell>
          <cell r="Y96">
            <v>10011</v>
          </cell>
          <cell r="Z96">
            <v>6182</v>
          </cell>
          <cell r="AA96">
            <v>5741</v>
          </cell>
          <cell r="AB96">
            <v>3642</v>
          </cell>
          <cell r="AC96">
            <v>1838</v>
          </cell>
          <cell r="AD96">
            <v>373</v>
          </cell>
          <cell r="AE96">
            <v>1164</v>
          </cell>
          <cell r="AF96">
            <v>3147</v>
          </cell>
          <cell r="AG96">
            <v>6361</v>
          </cell>
          <cell r="AJ96">
            <v>1408</v>
          </cell>
          <cell r="AM96">
            <v>6173</v>
          </cell>
          <cell r="AP96">
            <v>3073</v>
          </cell>
          <cell r="AS96">
            <v>4828</v>
          </cell>
          <cell r="AT96">
            <v>3078</v>
          </cell>
          <cell r="AU96">
            <v>9048</v>
          </cell>
          <cell r="AV96">
            <v>8754</v>
          </cell>
          <cell r="AW96">
            <v>6488</v>
          </cell>
          <cell r="AX96">
            <v>1013</v>
          </cell>
          <cell r="AY96">
            <v>3100</v>
          </cell>
          <cell r="AZ96">
            <v>14155</v>
          </cell>
          <cell r="BA96">
            <v>125008</v>
          </cell>
          <cell r="BB96">
            <v>12268</v>
          </cell>
          <cell r="BC96">
            <v>2865</v>
          </cell>
          <cell r="BD96">
            <v>138670</v>
          </cell>
          <cell r="BE96">
            <v>-6.4</v>
          </cell>
          <cell r="BF96">
            <v>1.6</v>
          </cell>
          <cell r="BG96">
            <v>-5.5</v>
          </cell>
          <cell r="BL96">
            <v>4</v>
          </cell>
          <cell r="BN96">
            <v>4.2</v>
          </cell>
          <cell r="BO96">
            <v>-0.5</v>
          </cell>
          <cell r="BP96">
            <v>1.3</v>
          </cell>
          <cell r="BQ96">
            <v>2.7</v>
          </cell>
          <cell r="BR96">
            <v>1.6</v>
          </cell>
          <cell r="BT96">
            <v>1</v>
          </cell>
          <cell r="BU96">
            <v>2.2999999999999998</v>
          </cell>
          <cell r="BV96">
            <v>1.3</v>
          </cell>
          <cell r="BW96">
            <v>-1</v>
          </cell>
          <cell r="BX96">
            <v>1.2</v>
          </cell>
          <cell r="CB96">
            <v>1.3</v>
          </cell>
          <cell r="CC96">
            <v>-0.1</v>
          </cell>
          <cell r="CD96">
            <v>1.9</v>
          </cell>
          <cell r="CE96">
            <v>1.2</v>
          </cell>
          <cell r="CF96">
            <v>4.9000000000000004</v>
          </cell>
          <cell r="CG96">
            <v>-0.9</v>
          </cell>
          <cell r="CH96">
            <v>0.4</v>
          </cell>
          <cell r="CI96">
            <v>0.2</v>
          </cell>
          <cell r="CJ96">
            <v>2.7</v>
          </cell>
          <cell r="CM96">
            <v>2.5</v>
          </cell>
          <cell r="CP96">
            <v>3.3</v>
          </cell>
          <cell r="CS96">
            <v>2.1</v>
          </cell>
          <cell r="CV96">
            <v>2.1</v>
          </cell>
          <cell r="CW96">
            <v>2.1</v>
          </cell>
          <cell r="CX96">
            <v>1.4</v>
          </cell>
          <cell r="CY96">
            <v>1.1000000000000001</v>
          </cell>
          <cell r="CZ96">
            <v>0.8</v>
          </cell>
          <cell r="DA96">
            <v>0.1</v>
          </cell>
          <cell r="DB96">
            <v>-0.2</v>
          </cell>
          <cell r="DC96">
            <v>1.3</v>
          </cell>
          <cell r="DD96">
            <v>1.2</v>
          </cell>
          <cell r="DE96">
            <v>1.4</v>
          </cell>
          <cell r="DF96">
            <v>0.9</v>
          </cell>
          <cell r="DG96">
            <v>3655</v>
          </cell>
          <cell r="DH96">
            <v>827</v>
          </cell>
          <cell r="DI96">
            <v>4292</v>
          </cell>
          <cell r="DN96">
            <v>3695</v>
          </cell>
          <cell r="DP96">
            <v>4292</v>
          </cell>
          <cell r="DQ96">
            <v>4154</v>
          </cell>
          <cell r="DR96">
            <v>3604</v>
          </cell>
          <cell r="DS96">
            <v>2689</v>
          </cell>
          <cell r="DT96">
            <v>3136</v>
          </cell>
          <cell r="DV96">
            <v>18662</v>
          </cell>
          <cell r="DW96">
            <v>2587</v>
          </cell>
          <cell r="DX96">
            <v>91</v>
          </cell>
          <cell r="DY96">
            <v>2404</v>
          </cell>
          <cell r="DZ96">
            <v>4883</v>
          </cell>
          <cell r="ED96">
            <v>10113</v>
          </cell>
          <cell r="EE96">
            <v>6204</v>
          </cell>
          <cell r="EF96">
            <v>5793</v>
          </cell>
          <cell r="EG96">
            <v>3649</v>
          </cell>
          <cell r="EH96">
            <v>1846</v>
          </cell>
          <cell r="EI96">
            <v>374</v>
          </cell>
          <cell r="EJ96">
            <v>1202</v>
          </cell>
          <cell r="EK96">
            <v>3127</v>
          </cell>
          <cell r="EL96">
            <v>6392</v>
          </cell>
          <cell r="EO96">
            <v>1406</v>
          </cell>
          <cell r="ER96">
            <v>6213</v>
          </cell>
          <cell r="EU96">
            <v>3074</v>
          </cell>
          <cell r="EX96">
            <v>4829</v>
          </cell>
          <cell r="EY96">
            <v>3079</v>
          </cell>
          <cell r="EZ96">
            <v>9089</v>
          </cell>
          <cell r="FA96">
            <v>8807</v>
          </cell>
          <cell r="FB96">
            <v>6420</v>
          </cell>
          <cell r="FC96">
            <v>1017</v>
          </cell>
          <cell r="FD96">
            <v>3098</v>
          </cell>
          <cell r="FE96">
            <v>14153</v>
          </cell>
          <cell r="FF96">
            <v>125640</v>
          </cell>
          <cell r="FG96">
            <v>11999</v>
          </cell>
          <cell r="FH96">
            <v>2242</v>
          </cell>
          <cell r="FI96">
            <v>139348</v>
          </cell>
          <cell r="FJ96">
            <v>-3.7</v>
          </cell>
          <cell r="FK96">
            <v>1.8</v>
          </cell>
          <cell r="FL96">
            <v>-3.1</v>
          </cell>
          <cell r="FQ96">
            <v>-1.4</v>
          </cell>
          <cell r="FS96">
            <v>-1.3</v>
          </cell>
          <cell r="FT96">
            <v>2.2000000000000002</v>
          </cell>
          <cell r="FU96">
            <v>1.6</v>
          </cell>
          <cell r="FV96">
            <v>6.7</v>
          </cell>
          <cell r="FW96">
            <v>1.5</v>
          </cell>
          <cell r="FY96">
            <v>2.9</v>
          </cell>
          <cell r="FZ96">
            <v>3.9</v>
          </cell>
          <cell r="GA96">
            <v>-3.2</v>
          </cell>
          <cell r="GB96">
            <v>0.2</v>
          </cell>
          <cell r="GC96">
            <v>2.4</v>
          </cell>
          <cell r="GG96">
            <v>0.9</v>
          </cell>
          <cell r="GH96">
            <v>-0.8</v>
          </cell>
          <cell r="GI96">
            <v>2.2999999999999998</v>
          </cell>
          <cell r="GJ96">
            <v>1.5</v>
          </cell>
          <cell r="GK96">
            <v>0.7</v>
          </cell>
          <cell r="GL96">
            <v>0.3</v>
          </cell>
          <cell r="GM96">
            <v>5.8</v>
          </cell>
          <cell r="GN96">
            <v>-1.3</v>
          </cell>
          <cell r="GO96">
            <v>0.7</v>
          </cell>
          <cell r="GR96">
            <v>1.6</v>
          </cell>
          <cell r="GU96">
            <v>6.3</v>
          </cell>
          <cell r="GX96">
            <v>3.3</v>
          </cell>
          <cell r="HA96">
            <v>3.3</v>
          </cell>
          <cell r="HB96">
            <v>3.3</v>
          </cell>
          <cell r="HC96">
            <v>2.5</v>
          </cell>
          <cell r="HD96">
            <v>1</v>
          </cell>
          <cell r="HE96">
            <v>-0.5</v>
          </cell>
          <cell r="HF96">
            <v>-0.2</v>
          </cell>
          <cell r="HG96">
            <v>-0.6</v>
          </cell>
          <cell r="HH96">
            <v>1.4</v>
          </cell>
          <cell r="HI96">
            <v>1.7</v>
          </cell>
          <cell r="HJ96">
            <v>-4</v>
          </cell>
          <cell r="HK96">
            <v>1.7</v>
          </cell>
          <cell r="HL96">
            <v>7015</v>
          </cell>
          <cell r="HM96">
            <v>838</v>
          </cell>
          <cell r="HN96">
            <v>7768</v>
          </cell>
          <cell r="HS96">
            <v>3767</v>
          </cell>
          <cell r="HU96">
            <v>4355</v>
          </cell>
          <cell r="HV96">
            <v>4467</v>
          </cell>
          <cell r="HW96">
            <v>3747</v>
          </cell>
          <cell r="HX96">
            <v>2802</v>
          </cell>
          <cell r="HY96">
            <v>3315</v>
          </cell>
          <cell r="IA96">
            <v>19575</v>
          </cell>
          <cell r="IB96">
            <v>2468</v>
          </cell>
          <cell r="IC96">
            <v>85</v>
          </cell>
          <cell r="ID96">
            <v>2543</v>
          </cell>
          <cell r="IE96">
            <v>4819</v>
          </cell>
          <cell r="II96">
            <v>10468</v>
          </cell>
          <cell r="IJ96">
            <v>6421</v>
          </cell>
          <cell r="IK96">
            <v>6274</v>
          </cell>
          <cell r="IL96">
            <v>3952</v>
          </cell>
          <cell r="IM96">
            <v>1923</v>
          </cell>
          <cell r="IN96">
            <v>373</v>
          </cell>
          <cell r="IO96">
            <v>1207</v>
          </cell>
          <cell r="IP96">
            <v>3208</v>
          </cell>
          <cell r="IQ96">
            <v>6562</v>
          </cell>
        </row>
        <row r="97">
          <cell r="B97">
            <v>3546</v>
          </cell>
          <cell r="C97">
            <v>811</v>
          </cell>
          <cell r="D97">
            <v>4170</v>
          </cell>
          <cell r="I97">
            <v>3801</v>
          </cell>
          <cell r="K97">
            <v>4418</v>
          </cell>
          <cell r="L97">
            <v>4004</v>
          </cell>
          <cell r="M97">
            <v>3659</v>
          </cell>
          <cell r="N97">
            <v>2735</v>
          </cell>
          <cell r="O97">
            <v>3213</v>
          </cell>
          <cell r="Q97">
            <v>18654</v>
          </cell>
          <cell r="R97">
            <v>2608</v>
          </cell>
          <cell r="S97">
            <v>105</v>
          </cell>
          <cell r="T97">
            <v>2338</v>
          </cell>
          <cell r="U97">
            <v>4896</v>
          </cell>
          <cell r="Y97">
            <v>10019</v>
          </cell>
          <cell r="Z97">
            <v>6155</v>
          </cell>
          <cell r="AA97">
            <v>5834</v>
          </cell>
          <cell r="AB97">
            <v>3694</v>
          </cell>
          <cell r="AC97">
            <v>1857</v>
          </cell>
          <cell r="AD97">
            <v>369</v>
          </cell>
          <cell r="AE97">
            <v>1160</v>
          </cell>
          <cell r="AF97">
            <v>3081</v>
          </cell>
          <cell r="AG97">
            <v>6359</v>
          </cell>
          <cell r="AJ97">
            <v>1448</v>
          </cell>
          <cell r="AM97">
            <v>6401</v>
          </cell>
          <cell r="AP97">
            <v>3139</v>
          </cell>
          <cell r="AS97">
            <v>4932</v>
          </cell>
          <cell r="AT97">
            <v>3145</v>
          </cell>
          <cell r="AU97">
            <v>9181</v>
          </cell>
          <cell r="AV97">
            <v>8775</v>
          </cell>
          <cell r="AW97">
            <v>6509</v>
          </cell>
          <cell r="AX97">
            <v>1025</v>
          </cell>
          <cell r="AY97">
            <v>3104</v>
          </cell>
          <cell r="AZ97">
            <v>14356</v>
          </cell>
          <cell r="BA97">
            <v>126086</v>
          </cell>
          <cell r="BB97">
            <v>12340</v>
          </cell>
          <cell r="BC97">
            <v>2963</v>
          </cell>
          <cell r="BD97">
            <v>140440</v>
          </cell>
          <cell r="BE97">
            <v>-2.6</v>
          </cell>
          <cell r="BF97">
            <v>-0.7</v>
          </cell>
          <cell r="BG97">
            <v>-2.2999999999999998</v>
          </cell>
          <cell r="BL97">
            <v>0.5</v>
          </cell>
          <cell r="BN97">
            <v>0.4</v>
          </cell>
          <cell r="BO97">
            <v>-2.1</v>
          </cell>
          <cell r="BP97">
            <v>1.6</v>
          </cell>
          <cell r="BQ97">
            <v>3.6</v>
          </cell>
          <cell r="BR97">
            <v>2.5</v>
          </cell>
          <cell r="BT97">
            <v>1</v>
          </cell>
          <cell r="BU97">
            <v>2</v>
          </cell>
          <cell r="BV97">
            <v>9.1999999999999993</v>
          </cell>
          <cell r="BW97">
            <v>-1.6</v>
          </cell>
          <cell r="BX97">
            <v>1.2</v>
          </cell>
          <cell r="CB97">
            <v>0.1</v>
          </cell>
          <cell r="CC97">
            <v>-0.4</v>
          </cell>
          <cell r="CD97">
            <v>1.6</v>
          </cell>
          <cell r="CE97">
            <v>1.4</v>
          </cell>
          <cell r="CF97">
            <v>1</v>
          </cell>
          <cell r="CG97">
            <v>-1.1000000000000001</v>
          </cell>
          <cell r="CH97">
            <v>-0.3</v>
          </cell>
          <cell r="CI97">
            <v>-2.1</v>
          </cell>
          <cell r="CJ97">
            <v>0</v>
          </cell>
          <cell r="CM97">
            <v>2.9</v>
          </cell>
          <cell r="CP97">
            <v>3.7</v>
          </cell>
          <cell r="CS97">
            <v>2.2000000000000002</v>
          </cell>
          <cell r="CV97">
            <v>2.2000000000000002</v>
          </cell>
          <cell r="CW97">
            <v>2.2000000000000002</v>
          </cell>
          <cell r="CX97">
            <v>1.5</v>
          </cell>
          <cell r="CY97">
            <v>0.2</v>
          </cell>
          <cell r="CZ97">
            <v>0.3</v>
          </cell>
          <cell r="DA97">
            <v>1.2</v>
          </cell>
          <cell r="DB97">
            <v>0.1</v>
          </cell>
          <cell r="DC97">
            <v>1.4</v>
          </cell>
          <cell r="DD97">
            <v>0.9</v>
          </cell>
          <cell r="DE97">
            <v>0.6</v>
          </cell>
          <cell r="DF97">
            <v>1.3</v>
          </cell>
          <cell r="DG97">
            <v>3521</v>
          </cell>
          <cell r="DH97">
            <v>798</v>
          </cell>
          <cell r="DI97">
            <v>4135</v>
          </cell>
          <cell r="DN97">
            <v>3920</v>
          </cell>
          <cell r="DP97">
            <v>4568</v>
          </cell>
          <cell r="DQ97">
            <v>4035</v>
          </cell>
          <cell r="DR97">
            <v>3686</v>
          </cell>
          <cell r="DS97">
            <v>2744</v>
          </cell>
          <cell r="DT97">
            <v>3199</v>
          </cell>
          <cell r="DV97">
            <v>18696</v>
          </cell>
          <cell r="DW97">
            <v>2590</v>
          </cell>
          <cell r="DX97">
            <v>109</v>
          </cell>
          <cell r="DY97">
            <v>2320</v>
          </cell>
          <cell r="DZ97">
            <v>4870</v>
          </cell>
          <cell r="ED97">
            <v>9974</v>
          </cell>
          <cell r="EE97">
            <v>6129</v>
          </cell>
          <cell r="EF97">
            <v>5768</v>
          </cell>
          <cell r="EG97">
            <v>3687</v>
          </cell>
          <cell r="EH97">
            <v>1810</v>
          </cell>
          <cell r="EI97">
            <v>374</v>
          </cell>
          <cell r="EJ97">
            <v>1140</v>
          </cell>
          <cell r="EK97">
            <v>3139</v>
          </cell>
          <cell r="EL97">
            <v>6295</v>
          </cell>
          <cell r="EO97">
            <v>1440</v>
          </cell>
          <cell r="ER97">
            <v>6428</v>
          </cell>
          <cell r="EU97">
            <v>3155</v>
          </cell>
          <cell r="EX97">
            <v>4956</v>
          </cell>
          <cell r="EY97">
            <v>3160</v>
          </cell>
          <cell r="EZ97">
            <v>9194</v>
          </cell>
          <cell r="FA97">
            <v>8734</v>
          </cell>
          <cell r="FB97">
            <v>6575</v>
          </cell>
          <cell r="FC97">
            <v>1013</v>
          </cell>
          <cell r="FD97">
            <v>3084</v>
          </cell>
          <cell r="FE97">
            <v>14353</v>
          </cell>
          <cell r="FF97">
            <v>126009</v>
          </cell>
          <cell r="FG97">
            <v>12524</v>
          </cell>
          <cell r="FH97">
            <v>3902</v>
          </cell>
          <cell r="FI97">
            <v>139885</v>
          </cell>
          <cell r="FJ97">
            <v>-3.7</v>
          </cell>
          <cell r="FK97">
            <v>-3.5</v>
          </cell>
          <cell r="FL97">
            <v>-3.7</v>
          </cell>
          <cell r="FQ97">
            <v>6.1</v>
          </cell>
          <cell r="FS97">
            <v>6.4</v>
          </cell>
          <cell r="FT97">
            <v>-2.9</v>
          </cell>
          <cell r="FU97">
            <v>2.2999999999999998</v>
          </cell>
          <cell r="FV97">
            <v>2</v>
          </cell>
          <cell r="FW97">
            <v>2</v>
          </cell>
          <cell r="FY97">
            <v>0.2</v>
          </cell>
          <cell r="FZ97">
            <v>0.1</v>
          </cell>
          <cell r="GA97">
            <v>19.5</v>
          </cell>
          <cell r="GB97">
            <v>-3.5</v>
          </cell>
          <cell r="GC97">
            <v>-0.3</v>
          </cell>
          <cell r="GG97">
            <v>-1.4</v>
          </cell>
          <cell r="GH97">
            <v>-1.2</v>
          </cell>
          <cell r="GI97">
            <v>-0.4</v>
          </cell>
          <cell r="GJ97">
            <v>1</v>
          </cell>
          <cell r="GK97">
            <v>-2</v>
          </cell>
          <cell r="GL97">
            <v>0</v>
          </cell>
          <cell r="GM97">
            <v>-5.2</v>
          </cell>
          <cell r="GN97">
            <v>0.4</v>
          </cell>
          <cell r="GO97">
            <v>-1.5</v>
          </cell>
          <cell r="GR97">
            <v>2.4</v>
          </cell>
          <cell r="GU97">
            <v>3.4</v>
          </cell>
          <cell r="GX97">
            <v>2.6</v>
          </cell>
          <cell r="HA97">
            <v>2.6</v>
          </cell>
          <cell r="HB97">
            <v>2.6</v>
          </cell>
          <cell r="HC97">
            <v>1.2</v>
          </cell>
          <cell r="HD97">
            <v>-0.8</v>
          </cell>
          <cell r="HE97">
            <v>2.4</v>
          </cell>
          <cell r="HF97">
            <v>-0.3</v>
          </cell>
          <cell r="HG97">
            <v>-0.5</v>
          </cell>
          <cell r="HH97">
            <v>1.4</v>
          </cell>
          <cell r="HI97">
            <v>0.3</v>
          </cell>
          <cell r="HJ97">
            <v>4.4000000000000004</v>
          </cell>
          <cell r="HK97">
            <v>0.4</v>
          </cell>
          <cell r="HL97">
            <v>2872</v>
          </cell>
          <cell r="HM97">
            <v>746</v>
          </cell>
          <cell r="HN97">
            <v>3433</v>
          </cell>
          <cell r="HS97">
            <v>3785</v>
          </cell>
          <cell r="HU97">
            <v>4439</v>
          </cell>
          <cell r="HV97">
            <v>3892</v>
          </cell>
          <cell r="HW97">
            <v>3447</v>
          </cell>
          <cell r="HX97">
            <v>2578</v>
          </cell>
          <cell r="HY97">
            <v>2842</v>
          </cell>
          <cell r="IA97">
            <v>17293</v>
          </cell>
          <cell r="IB97">
            <v>2422</v>
          </cell>
          <cell r="IC97">
            <v>93</v>
          </cell>
          <cell r="ID97">
            <v>2501</v>
          </cell>
          <cell r="IE97">
            <v>4754</v>
          </cell>
          <cell r="II97">
            <v>9216</v>
          </cell>
          <cell r="IJ97">
            <v>5889</v>
          </cell>
          <cell r="IK97">
            <v>5403</v>
          </cell>
          <cell r="IL97">
            <v>3668</v>
          </cell>
          <cell r="IM97">
            <v>1688</v>
          </cell>
          <cell r="IN97">
            <v>372</v>
          </cell>
          <cell r="IO97">
            <v>1080</v>
          </cell>
          <cell r="IP97">
            <v>3056</v>
          </cell>
          <cell r="IQ97">
            <v>5993</v>
          </cell>
        </row>
        <row r="98">
          <cell r="B98">
            <v>3732</v>
          </cell>
          <cell r="C98">
            <v>792</v>
          </cell>
          <cell r="D98">
            <v>4350</v>
          </cell>
          <cell r="I98">
            <v>3730</v>
          </cell>
          <cell r="K98">
            <v>4314</v>
          </cell>
          <cell r="L98">
            <v>3931</v>
          </cell>
          <cell r="M98">
            <v>3726</v>
          </cell>
          <cell r="N98">
            <v>2763</v>
          </cell>
          <cell r="O98">
            <v>3273</v>
          </cell>
          <cell r="Q98">
            <v>18754</v>
          </cell>
          <cell r="R98">
            <v>2636</v>
          </cell>
          <cell r="S98">
            <v>122</v>
          </cell>
          <cell r="T98">
            <v>2303</v>
          </cell>
          <cell r="U98">
            <v>4941</v>
          </cell>
          <cell r="Y98">
            <v>10093</v>
          </cell>
          <cell r="Z98">
            <v>6166</v>
          </cell>
          <cell r="AA98">
            <v>5901</v>
          </cell>
          <cell r="AB98">
            <v>3739</v>
          </cell>
          <cell r="AC98">
            <v>1861</v>
          </cell>
          <cell r="AD98">
            <v>366</v>
          </cell>
          <cell r="AE98">
            <v>1144</v>
          </cell>
          <cell r="AF98">
            <v>2969</v>
          </cell>
          <cell r="AG98">
            <v>6307</v>
          </cell>
          <cell r="AJ98">
            <v>1488</v>
          </cell>
          <cell r="AM98">
            <v>6445</v>
          </cell>
          <cell r="AP98">
            <v>3210</v>
          </cell>
          <cell r="AS98">
            <v>5042</v>
          </cell>
          <cell r="AT98">
            <v>3215</v>
          </cell>
          <cell r="AU98">
            <v>9286</v>
          </cell>
          <cell r="AV98">
            <v>8768</v>
          </cell>
          <cell r="AW98">
            <v>6500</v>
          </cell>
          <cell r="AX98">
            <v>1048</v>
          </cell>
          <cell r="AY98">
            <v>3119</v>
          </cell>
          <cell r="AZ98">
            <v>14548</v>
          </cell>
          <cell r="BA98">
            <v>127042</v>
          </cell>
          <cell r="BB98">
            <v>12432</v>
          </cell>
          <cell r="BC98">
            <v>2272</v>
          </cell>
          <cell r="BD98">
            <v>142462</v>
          </cell>
          <cell r="BE98">
            <v>5.2</v>
          </cell>
          <cell r="BF98">
            <v>-2.2999999999999998</v>
          </cell>
          <cell r="BG98">
            <v>4.3</v>
          </cell>
          <cell r="BL98">
            <v>-1.9</v>
          </cell>
          <cell r="BN98">
            <v>-2.2999999999999998</v>
          </cell>
          <cell r="BO98">
            <v>-1.8</v>
          </cell>
          <cell r="BP98">
            <v>1.8</v>
          </cell>
          <cell r="BQ98">
            <v>1</v>
          </cell>
          <cell r="BR98">
            <v>1.9</v>
          </cell>
          <cell r="BT98">
            <v>0.5</v>
          </cell>
          <cell r="BU98">
            <v>1.1000000000000001</v>
          </cell>
          <cell r="BV98">
            <v>15.7</v>
          </cell>
          <cell r="BW98">
            <v>-1.5</v>
          </cell>
          <cell r="BX98">
            <v>0.9</v>
          </cell>
          <cell r="CB98">
            <v>0.7</v>
          </cell>
          <cell r="CC98">
            <v>0.2</v>
          </cell>
          <cell r="CD98">
            <v>1.1000000000000001</v>
          </cell>
          <cell r="CE98">
            <v>1.2</v>
          </cell>
          <cell r="CF98">
            <v>0.2</v>
          </cell>
          <cell r="CG98">
            <v>-0.8</v>
          </cell>
          <cell r="CH98">
            <v>-1.4</v>
          </cell>
          <cell r="CI98">
            <v>-3.6</v>
          </cell>
          <cell r="CJ98">
            <v>-0.8</v>
          </cell>
          <cell r="CM98">
            <v>2.8</v>
          </cell>
          <cell r="CP98">
            <v>0.7</v>
          </cell>
          <cell r="CS98">
            <v>2.2000000000000002</v>
          </cell>
          <cell r="CV98">
            <v>2.2000000000000002</v>
          </cell>
          <cell r="CW98">
            <v>2.2000000000000002</v>
          </cell>
          <cell r="CX98">
            <v>1.1000000000000001</v>
          </cell>
          <cell r="CY98">
            <v>-0.1</v>
          </cell>
          <cell r="CZ98">
            <v>-0.1</v>
          </cell>
          <cell r="DA98">
            <v>2.2999999999999998</v>
          </cell>
          <cell r="DB98">
            <v>0.5</v>
          </cell>
          <cell r="DC98">
            <v>1.3</v>
          </cell>
          <cell r="DD98">
            <v>0.8</v>
          </cell>
          <cell r="DE98">
            <v>0.7</v>
          </cell>
          <cell r="DF98">
            <v>1.4</v>
          </cell>
          <cell r="DG98">
            <v>3620</v>
          </cell>
          <cell r="DH98">
            <v>802</v>
          </cell>
          <cell r="DI98">
            <v>4241</v>
          </cell>
          <cell r="DN98">
            <v>3731</v>
          </cell>
          <cell r="DP98">
            <v>4314</v>
          </cell>
          <cell r="DQ98">
            <v>3830</v>
          </cell>
          <cell r="DR98">
            <v>3703</v>
          </cell>
          <cell r="DS98">
            <v>2744</v>
          </cell>
          <cell r="DT98">
            <v>3302</v>
          </cell>
          <cell r="DV98">
            <v>18616</v>
          </cell>
          <cell r="DW98">
            <v>2641</v>
          </cell>
          <cell r="DX98">
            <v>119</v>
          </cell>
          <cell r="DY98">
            <v>2282</v>
          </cell>
          <cell r="DZ98">
            <v>4928</v>
          </cell>
          <cell r="ED98">
            <v>9857</v>
          </cell>
          <cell r="EE98">
            <v>6143</v>
          </cell>
          <cell r="EF98">
            <v>5926</v>
          </cell>
          <cell r="EG98">
            <v>3737</v>
          </cell>
          <cell r="EH98">
            <v>1894</v>
          </cell>
          <cell r="EI98">
            <v>361</v>
          </cell>
          <cell r="EJ98">
            <v>1145</v>
          </cell>
          <cell r="EK98">
            <v>2977</v>
          </cell>
          <cell r="EL98">
            <v>6360</v>
          </cell>
          <cell r="EO98">
            <v>1490</v>
          </cell>
          <cell r="ER98">
            <v>6508</v>
          </cell>
          <cell r="EU98">
            <v>3206</v>
          </cell>
          <cell r="EX98">
            <v>5036</v>
          </cell>
          <cell r="EY98">
            <v>3211</v>
          </cell>
          <cell r="EZ98">
            <v>9194</v>
          </cell>
          <cell r="FA98">
            <v>8773</v>
          </cell>
          <cell r="FB98">
            <v>6507</v>
          </cell>
          <cell r="FC98">
            <v>1045</v>
          </cell>
          <cell r="FD98">
            <v>3136</v>
          </cell>
          <cell r="FE98">
            <v>14536</v>
          </cell>
          <cell r="FF98">
            <v>126521</v>
          </cell>
          <cell r="FG98">
            <v>12360</v>
          </cell>
          <cell r="FH98">
            <v>2254</v>
          </cell>
          <cell r="FI98">
            <v>142053</v>
          </cell>
          <cell r="FJ98">
            <v>2.8</v>
          </cell>
          <cell r="FK98">
            <v>0.5</v>
          </cell>
          <cell r="FL98">
            <v>2.6</v>
          </cell>
          <cell r="FQ98">
            <v>-4.8</v>
          </cell>
          <cell r="FS98">
            <v>-5.6</v>
          </cell>
          <cell r="FT98">
            <v>-5.0999999999999996</v>
          </cell>
          <cell r="FU98">
            <v>0.5</v>
          </cell>
          <cell r="FV98">
            <v>0</v>
          </cell>
          <cell r="FW98">
            <v>3.2</v>
          </cell>
          <cell r="FY98">
            <v>-0.4</v>
          </cell>
          <cell r="FZ98">
            <v>2</v>
          </cell>
          <cell r="GA98">
            <v>9.3000000000000007</v>
          </cell>
          <cell r="GB98">
            <v>-1.7</v>
          </cell>
          <cell r="GC98">
            <v>1.2</v>
          </cell>
          <cell r="GG98">
            <v>-1.2</v>
          </cell>
          <cell r="GH98">
            <v>0.2</v>
          </cell>
          <cell r="GI98">
            <v>2.7</v>
          </cell>
          <cell r="GJ98">
            <v>1.3</v>
          </cell>
          <cell r="GK98">
            <v>4.5999999999999996</v>
          </cell>
          <cell r="GL98">
            <v>-3.4</v>
          </cell>
          <cell r="GM98">
            <v>0.4</v>
          </cell>
          <cell r="GN98">
            <v>-5.2</v>
          </cell>
          <cell r="GO98">
            <v>1</v>
          </cell>
          <cell r="GR98">
            <v>3.5</v>
          </cell>
          <cell r="GU98">
            <v>1.3</v>
          </cell>
          <cell r="GX98">
            <v>1.6</v>
          </cell>
          <cell r="HA98">
            <v>1.6</v>
          </cell>
          <cell r="HB98">
            <v>1.6</v>
          </cell>
          <cell r="HC98">
            <v>0</v>
          </cell>
          <cell r="HD98">
            <v>0.4</v>
          </cell>
          <cell r="HE98">
            <v>-1</v>
          </cell>
          <cell r="HF98">
            <v>3.1</v>
          </cell>
          <cell r="HG98">
            <v>1.7</v>
          </cell>
          <cell r="HH98">
            <v>1.3</v>
          </cell>
          <cell r="HI98">
            <v>0.4</v>
          </cell>
          <cell r="HJ98">
            <v>-1.3</v>
          </cell>
          <cell r="HK98">
            <v>1.5</v>
          </cell>
          <cell r="HL98">
            <v>1722</v>
          </cell>
          <cell r="HM98">
            <v>816</v>
          </cell>
          <cell r="HN98">
            <v>2291</v>
          </cell>
          <cell r="HS98">
            <v>3710</v>
          </cell>
          <cell r="HU98">
            <v>4282</v>
          </cell>
          <cell r="HV98">
            <v>3681</v>
          </cell>
          <cell r="HW98">
            <v>3702</v>
          </cell>
          <cell r="HX98">
            <v>2731</v>
          </cell>
          <cell r="HY98">
            <v>3347</v>
          </cell>
          <cell r="IA98">
            <v>18542</v>
          </cell>
          <cell r="IB98">
            <v>2698</v>
          </cell>
          <cell r="IC98">
            <v>127</v>
          </cell>
          <cell r="ID98">
            <v>2130</v>
          </cell>
          <cell r="IE98">
            <v>4911</v>
          </cell>
          <cell r="II98">
            <v>10414</v>
          </cell>
          <cell r="IJ98">
            <v>6099</v>
          </cell>
          <cell r="IK98">
            <v>5870</v>
          </cell>
          <cell r="IL98">
            <v>3551</v>
          </cell>
          <cell r="IM98">
            <v>1865</v>
          </cell>
          <cell r="IN98">
            <v>351</v>
          </cell>
          <cell r="IO98">
            <v>1164</v>
          </cell>
          <cell r="IP98">
            <v>2961</v>
          </cell>
          <cell r="IQ98">
            <v>6278</v>
          </cell>
        </row>
        <row r="99">
          <cell r="B99">
            <v>4052</v>
          </cell>
          <cell r="C99">
            <v>772</v>
          </cell>
          <cell r="D99">
            <v>4669</v>
          </cell>
          <cell r="I99">
            <v>3653</v>
          </cell>
          <cell r="K99">
            <v>4183</v>
          </cell>
          <cell r="L99">
            <v>3930</v>
          </cell>
          <cell r="M99">
            <v>3775</v>
          </cell>
          <cell r="N99">
            <v>2751</v>
          </cell>
          <cell r="O99">
            <v>3305</v>
          </cell>
          <cell r="Q99">
            <v>18866</v>
          </cell>
          <cell r="R99">
            <v>2655</v>
          </cell>
          <cell r="S99">
            <v>140</v>
          </cell>
          <cell r="T99">
            <v>2288</v>
          </cell>
          <cell r="U99">
            <v>4991</v>
          </cell>
          <cell r="Y99">
            <v>10348</v>
          </cell>
          <cell r="Z99">
            <v>6283</v>
          </cell>
          <cell r="AA99">
            <v>5953</v>
          </cell>
          <cell r="AB99">
            <v>3772</v>
          </cell>
          <cell r="AC99">
            <v>1874</v>
          </cell>
          <cell r="AD99">
            <v>368</v>
          </cell>
          <cell r="AE99">
            <v>1134</v>
          </cell>
          <cell r="AF99">
            <v>2909</v>
          </cell>
          <cell r="AG99">
            <v>6316</v>
          </cell>
          <cell r="AJ99">
            <v>1518</v>
          </cell>
          <cell r="AM99">
            <v>6326</v>
          </cell>
          <cell r="AP99">
            <v>3290</v>
          </cell>
          <cell r="AS99">
            <v>5168</v>
          </cell>
          <cell r="AT99">
            <v>3295</v>
          </cell>
          <cell r="AU99">
            <v>9334</v>
          </cell>
          <cell r="AV99">
            <v>8794</v>
          </cell>
          <cell r="AW99">
            <v>6502</v>
          </cell>
          <cell r="AX99">
            <v>1077</v>
          </cell>
          <cell r="AY99">
            <v>3139</v>
          </cell>
          <cell r="AZ99">
            <v>14701</v>
          </cell>
          <cell r="BA99">
            <v>128413</v>
          </cell>
          <cell r="BB99">
            <v>12648</v>
          </cell>
          <cell r="BC99">
            <v>906</v>
          </cell>
          <cell r="BD99">
            <v>143842</v>
          </cell>
          <cell r="BE99">
            <v>8.6</v>
          </cell>
          <cell r="BF99">
            <v>-2.5</v>
          </cell>
          <cell r="BG99">
            <v>7.3</v>
          </cell>
          <cell r="BL99">
            <v>-2.1</v>
          </cell>
          <cell r="BN99">
            <v>-3</v>
          </cell>
          <cell r="BO99">
            <v>0</v>
          </cell>
          <cell r="BP99">
            <v>1.3</v>
          </cell>
          <cell r="BQ99">
            <v>-0.4</v>
          </cell>
          <cell r="BR99">
            <v>1</v>
          </cell>
          <cell r="BT99">
            <v>0.6</v>
          </cell>
          <cell r="BU99">
            <v>0.7</v>
          </cell>
          <cell r="BV99">
            <v>15.3</v>
          </cell>
          <cell r="BW99">
            <v>-0.6</v>
          </cell>
          <cell r="BX99">
            <v>1</v>
          </cell>
          <cell r="CB99">
            <v>2.5</v>
          </cell>
          <cell r="CC99">
            <v>1.9</v>
          </cell>
          <cell r="CD99">
            <v>0.9</v>
          </cell>
          <cell r="CE99">
            <v>0.9</v>
          </cell>
          <cell r="CF99">
            <v>0.7</v>
          </cell>
          <cell r="CG99">
            <v>0.6</v>
          </cell>
          <cell r="CH99">
            <v>-0.9</v>
          </cell>
          <cell r="CI99">
            <v>-2</v>
          </cell>
          <cell r="CJ99">
            <v>0.1</v>
          </cell>
          <cell r="CM99">
            <v>2</v>
          </cell>
          <cell r="CP99">
            <v>-1.8</v>
          </cell>
          <cell r="CS99">
            <v>2.5</v>
          </cell>
          <cell r="CV99">
            <v>2.5</v>
          </cell>
          <cell r="CW99">
            <v>2.5</v>
          </cell>
          <cell r="CX99">
            <v>0.5</v>
          </cell>
          <cell r="CY99">
            <v>0.3</v>
          </cell>
          <cell r="CZ99">
            <v>0</v>
          </cell>
          <cell r="DA99">
            <v>2.8</v>
          </cell>
          <cell r="DB99">
            <v>0.6</v>
          </cell>
          <cell r="DC99">
            <v>1.1000000000000001</v>
          </cell>
          <cell r="DD99">
            <v>1.1000000000000001</v>
          </cell>
          <cell r="DE99">
            <v>1.7</v>
          </cell>
          <cell r="DF99">
            <v>1</v>
          </cell>
          <cell r="DG99">
            <v>4157</v>
          </cell>
          <cell r="DH99">
            <v>765</v>
          </cell>
          <cell r="DI99">
            <v>4773</v>
          </cell>
          <cell r="DN99">
            <v>3528</v>
          </cell>
          <cell r="DP99">
            <v>4035</v>
          </cell>
          <cell r="DQ99">
            <v>3947</v>
          </cell>
          <cell r="DR99">
            <v>3750</v>
          </cell>
          <cell r="DS99">
            <v>2781</v>
          </cell>
          <cell r="DT99">
            <v>3305</v>
          </cell>
          <cell r="DV99">
            <v>18864</v>
          </cell>
          <cell r="DW99">
            <v>2665</v>
          </cell>
          <cell r="DX99">
            <v>140</v>
          </cell>
          <cell r="DY99">
            <v>2336</v>
          </cell>
          <cell r="DZ99">
            <v>5033</v>
          </cell>
          <cell r="ED99">
            <v>10547</v>
          </cell>
          <cell r="EE99">
            <v>6267</v>
          </cell>
          <cell r="EF99">
            <v>5977</v>
          </cell>
          <cell r="EG99">
            <v>3793</v>
          </cell>
          <cell r="EH99">
            <v>1869</v>
          </cell>
          <cell r="EI99">
            <v>365</v>
          </cell>
          <cell r="EJ99">
            <v>1145</v>
          </cell>
          <cell r="EK99">
            <v>2812</v>
          </cell>
          <cell r="EL99">
            <v>6259</v>
          </cell>
          <cell r="EO99">
            <v>1534</v>
          </cell>
          <cell r="ER99">
            <v>6358</v>
          </cell>
          <cell r="EU99">
            <v>3272</v>
          </cell>
          <cell r="EX99">
            <v>5140</v>
          </cell>
          <cell r="EY99">
            <v>3277</v>
          </cell>
          <cell r="EZ99">
            <v>9479</v>
          </cell>
          <cell r="FA99">
            <v>8751</v>
          </cell>
          <cell r="FB99">
            <v>6470</v>
          </cell>
          <cell r="FC99">
            <v>1089</v>
          </cell>
          <cell r="FD99">
            <v>3143</v>
          </cell>
          <cell r="FE99">
            <v>14740</v>
          </cell>
          <cell r="FF99">
            <v>128615</v>
          </cell>
          <cell r="FG99">
            <v>12516</v>
          </cell>
          <cell r="FH99">
            <v>699</v>
          </cell>
          <cell r="FI99">
            <v>144901</v>
          </cell>
          <cell r="FJ99">
            <v>14.8</v>
          </cell>
          <cell r="FK99">
            <v>-4.5999999999999996</v>
          </cell>
          <cell r="FL99">
            <v>12.6</v>
          </cell>
          <cell r="FQ99">
            <v>-5.5</v>
          </cell>
          <cell r="FS99">
            <v>-6.5</v>
          </cell>
          <cell r="FT99">
            <v>3.1</v>
          </cell>
          <cell r="FU99">
            <v>1.3</v>
          </cell>
          <cell r="FV99">
            <v>1.3</v>
          </cell>
          <cell r="FW99">
            <v>0.1</v>
          </cell>
          <cell r="FY99">
            <v>1.3</v>
          </cell>
          <cell r="FZ99">
            <v>0.9</v>
          </cell>
          <cell r="GA99">
            <v>17</v>
          </cell>
          <cell r="GB99">
            <v>2.2999999999999998</v>
          </cell>
          <cell r="GC99">
            <v>2.1</v>
          </cell>
          <cell r="GG99">
            <v>7</v>
          </cell>
          <cell r="GH99">
            <v>2</v>
          </cell>
          <cell r="GI99">
            <v>0.9</v>
          </cell>
          <cell r="GJ99">
            <v>1.5</v>
          </cell>
          <cell r="GK99">
            <v>-1.3</v>
          </cell>
          <cell r="GL99">
            <v>1.1000000000000001</v>
          </cell>
          <cell r="GM99">
            <v>0</v>
          </cell>
          <cell r="GN99">
            <v>-5.5</v>
          </cell>
          <cell r="GO99">
            <v>-1.6</v>
          </cell>
          <cell r="GR99">
            <v>3</v>
          </cell>
          <cell r="GU99">
            <v>-2.2999999999999998</v>
          </cell>
          <cell r="GX99">
            <v>2.1</v>
          </cell>
          <cell r="HA99">
            <v>2.1</v>
          </cell>
          <cell r="HB99">
            <v>2.1</v>
          </cell>
          <cell r="HC99">
            <v>3.1</v>
          </cell>
          <cell r="HD99">
            <v>-0.2</v>
          </cell>
          <cell r="HE99">
            <v>-0.6</v>
          </cell>
          <cell r="HF99">
            <v>4.2</v>
          </cell>
          <cell r="HG99">
            <v>0.2</v>
          </cell>
          <cell r="HH99">
            <v>1.4</v>
          </cell>
          <cell r="HI99">
            <v>1.7</v>
          </cell>
          <cell r="HJ99">
            <v>1.3</v>
          </cell>
          <cell r="HK99">
            <v>2</v>
          </cell>
          <cell r="HL99">
            <v>2726</v>
          </cell>
          <cell r="HM99">
            <v>791</v>
          </cell>
          <cell r="HN99">
            <v>3311</v>
          </cell>
          <cell r="HS99">
            <v>3613</v>
          </cell>
          <cell r="HU99">
            <v>4133</v>
          </cell>
          <cell r="HV99">
            <v>3926</v>
          </cell>
          <cell r="HW99">
            <v>3842</v>
          </cell>
          <cell r="HX99">
            <v>2857</v>
          </cell>
          <cell r="HY99">
            <v>3470</v>
          </cell>
          <cell r="IA99">
            <v>19503</v>
          </cell>
          <cell r="IB99">
            <v>2900</v>
          </cell>
          <cell r="IC99">
            <v>163</v>
          </cell>
          <cell r="ID99">
            <v>2181</v>
          </cell>
          <cell r="IE99">
            <v>5261</v>
          </cell>
          <cell r="II99">
            <v>10352</v>
          </cell>
          <cell r="IJ99">
            <v>6362</v>
          </cell>
          <cell r="IK99">
            <v>5888</v>
          </cell>
          <cell r="IL99">
            <v>3686</v>
          </cell>
          <cell r="IM99">
            <v>1934</v>
          </cell>
          <cell r="IN99">
            <v>380</v>
          </cell>
          <cell r="IO99">
            <v>1163</v>
          </cell>
          <cell r="IP99">
            <v>2824</v>
          </cell>
          <cell r="IQ99">
            <v>6448</v>
          </cell>
        </row>
        <row r="100">
          <cell r="B100">
            <v>4392</v>
          </cell>
          <cell r="C100">
            <v>757</v>
          </cell>
          <cell r="D100">
            <v>5011</v>
          </cell>
          <cell r="I100">
            <v>3672</v>
          </cell>
          <cell r="K100">
            <v>4162</v>
          </cell>
          <cell r="L100">
            <v>4000</v>
          </cell>
          <cell r="M100">
            <v>3796</v>
          </cell>
          <cell r="N100">
            <v>2736</v>
          </cell>
          <cell r="O100">
            <v>3322</v>
          </cell>
          <cell r="Q100">
            <v>19017</v>
          </cell>
          <cell r="R100">
            <v>2677</v>
          </cell>
          <cell r="S100">
            <v>156</v>
          </cell>
          <cell r="T100">
            <v>2316</v>
          </cell>
          <cell r="U100">
            <v>5068</v>
          </cell>
          <cell r="Y100">
            <v>10536</v>
          </cell>
          <cell r="Z100">
            <v>6433</v>
          </cell>
          <cell r="AA100">
            <v>5997</v>
          </cell>
          <cell r="AB100">
            <v>3804</v>
          </cell>
          <cell r="AC100">
            <v>1890</v>
          </cell>
          <cell r="AD100">
            <v>377</v>
          </cell>
          <cell r="AE100">
            <v>1153</v>
          </cell>
          <cell r="AF100">
            <v>2981</v>
          </cell>
          <cell r="AG100">
            <v>6413</v>
          </cell>
          <cell r="AJ100">
            <v>1534</v>
          </cell>
          <cell r="AM100">
            <v>6236</v>
          </cell>
          <cell r="AP100">
            <v>3369</v>
          </cell>
          <cell r="AS100">
            <v>5293</v>
          </cell>
          <cell r="AT100">
            <v>3375</v>
          </cell>
          <cell r="AU100">
            <v>9321</v>
          </cell>
          <cell r="AV100">
            <v>8827</v>
          </cell>
          <cell r="AW100">
            <v>6547</v>
          </cell>
          <cell r="AX100">
            <v>1091</v>
          </cell>
          <cell r="AY100">
            <v>3155</v>
          </cell>
          <cell r="AZ100">
            <v>14807</v>
          </cell>
          <cell r="BA100">
            <v>130124</v>
          </cell>
          <cell r="BB100">
            <v>12892</v>
          </cell>
          <cell r="BC100">
            <v>-283</v>
          </cell>
          <cell r="BD100">
            <v>144325</v>
          </cell>
          <cell r="BE100">
            <v>8.4</v>
          </cell>
          <cell r="BF100">
            <v>-2</v>
          </cell>
          <cell r="BG100">
            <v>7.3</v>
          </cell>
          <cell r="BL100">
            <v>0.5</v>
          </cell>
          <cell r="BN100">
            <v>-0.5</v>
          </cell>
          <cell r="BO100">
            <v>1.8</v>
          </cell>
          <cell r="BP100">
            <v>0.6</v>
          </cell>
          <cell r="BQ100">
            <v>-0.5</v>
          </cell>
          <cell r="BR100">
            <v>0.5</v>
          </cell>
          <cell r="BT100">
            <v>0.8</v>
          </cell>
          <cell r="BU100">
            <v>0.8</v>
          </cell>
          <cell r="BV100">
            <v>11.4</v>
          </cell>
          <cell r="BW100">
            <v>1.2</v>
          </cell>
          <cell r="BX100">
            <v>1.5</v>
          </cell>
          <cell r="CB100">
            <v>1.8</v>
          </cell>
          <cell r="CC100">
            <v>2.4</v>
          </cell>
          <cell r="CD100">
            <v>0.7</v>
          </cell>
          <cell r="CE100">
            <v>0.8</v>
          </cell>
          <cell r="CF100">
            <v>0.9</v>
          </cell>
          <cell r="CG100">
            <v>2.4</v>
          </cell>
          <cell r="CH100">
            <v>1.7</v>
          </cell>
          <cell r="CI100">
            <v>2.5</v>
          </cell>
          <cell r="CJ100">
            <v>1.5</v>
          </cell>
          <cell r="CM100">
            <v>1</v>
          </cell>
          <cell r="CP100">
            <v>-1.4</v>
          </cell>
          <cell r="CS100">
            <v>2.4</v>
          </cell>
          <cell r="CV100">
            <v>2.4</v>
          </cell>
          <cell r="CW100">
            <v>2.4</v>
          </cell>
          <cell r="CX100">
            <v>-0.1</v>
          </cell>
          <cell r="CY100">
            <v>0.4</v>
          </cell>
          <cell r="CZ100">
            <v>0.7</v>
          </cell>
          <cell r="DA100">
            <v>1.2</v>
          </cell>
          <cell r="DB100">
            <v>0.5</v>
          </cell>
          <cell r="DC100">
            <v>0.7</v>
          </cell>
          <cell r="DD100">
            <v>1.3</v>
          </cell>
          <cell r="DE100">
            <v>1.9</v>
          </cell>
          <cell r="DF100">
            <v>0.3</v>
          </cell>
          <cell r="DG100">
            <v>4353</v>
          </cell>
          <cell r="DH100">
            <v>758</v>
          </cell>
          <cell r="DI100">
            <v>4971</v>
          </cell>
          <cell r="DN100">
            <v>3777</v>
          </cell>
          <cell r="DP100">
            <v>4292</v>
          </cell>
          <cell r="DQ100">
            <v>4052</v>
          </cell>
          <cell r="DR100">
            <v>3883</v>
          </cell>
          <cell r="DS100">
            <v>2693</v>
          </cell>
          <cell r="DT100">
            <v>3307</v>
          </cell>
          <cell r="DV100">
            <v>19125</v>
          </cell>
          <cell r="DW100">
            <v>2660</v>
          </cell>
          <cell r="DX100">
            <v>160</v>
          </cell>
          <cell r="DY100">
            <v>2270</v>
          </cell>
          <cell r="DZ100">
            <v>5023</v>
          </cell>
          <cell r="ED100">
            <v>10482</v>
          </cell>
          <cell r="EE100">
            <v>6433</v>
          </cell>
          <cell r="EF100">
            <v>5972</v>
          </cell>
          <cell r="EG100">
            <v>3777</v>
          </cell>
          <cell r="EH100">
            <v>1870</v>
          </cell>
          <cell r="EI100">
            <v>381</v>
          </cell>
          <cell r="EJ100">
            <v>1129</v>
          </cell>
          <cell r="EK100">
            <v>3009</v>
          </cell>
          <cell r="EL100">
            <v>6391</v>
          </cell>
          <cell r="EO100">
            <v>1523</v>
          </cell>
          <cell r="ER100">
            <v>6056</v>
          </cell>
          <cell r="EU100">
            <v>3364</v>
          </cell>
          <cell r="EX100">
            <v>5285</v>
          </cell>
          <cell r="EY100">
            <v>3370</v>
          </cell>
          <cell r="EZ100">
            <v>9212</v>
          </cell>
          <cell r="FA100">
            <v>8903</v>
          </cell>
          <cell r="FB100">
            <v>6501</v>
          </cell>
          <cell r="FC100">
            <v>1090</v>
          </cell>
          <cell r="FD100">
            <v>3144</v>
          </cell>
          <cell r="FE100">
            <v>14789</v>
          </cell>
          <cell r="FF100">
            <v>130004</v>
          </cell>
          <cell r="FG100">
            <v>13043</v>
          </cell>
          <cell r="FH100">
            <v>-391</v>
          </cell>
          <cell r="FI100">
            <v>144318</v>
          </cell>
          <cell r="FJ100">
            <v>4.7</v>
          </cell>
          <cell r="FK100">
            <v>-0.9</v>
          </cell>
          <cell r="FL100">
            <v>4.0999999999999996</v>
          </cell>
          <cell r="FQ100">
            <v>7.1</v>
          </cell>
          <cell r="FS100">
            <v>6.4</v>
          </cell>
          <cell r="FT100">
            <v>2.7</v>
          </cell>
          <cell r="FU100">
            <v>3.5</v>
          </cell>
          <cell r="FV100">
            <v>-3.2</v>
          </cell>
          <cell r="FW100">
            <v>0</v>
          </cell>
          <cell r="FY100">
            <v>1.4</v>
          </cell>
          <cell r="FZ100">
            <v>-0.2</v>
          </cell>
          <cell r="GA100">
            <v>14.7</v>
          </cell>
          <cell r="GB100">
            <v>-2.8</v>
          </cell>
          <cell r="GC100">
            <v>-0.2</v>
          </cell>
          <cell r="GG100">
            <v>-0.6</v>
          </cell>
          <cell r="GH100">
            <v>2.6</v>
          </cell>
          <cell r="GI100">
            <v>-0.1</v>
          </cell>
          <cell r="GJ100">
            <v>-0.4</v>
          </cell>
          <cell r="GK100">
            <v>0</v>
          </cell>
          <cell r="GL100">
            <v>4.2</v>
          </cell>
          <cell r="GM100">
            <v>-1.4</v>
          </cell>
          <cell r="GN100">
            <v>7</v>
          </cell>
          <cell r="GO100">
            <v>2.1</v>
          </cell>
          <cell r="GR100">
            <v>-0.7</v>
          </cell>
          <cell r="GU100">
            <v>-4.7</v>
          </cell>
          <cell r="GX100">
            <v>2.8</v>
          </cell>
          <cell r="HA100">
            <v>2.8</v>
          </cell>
          <cell r="HB100">
            <v>2.8</v>
          </cell>
          <cell r="HC100">
            <v>-2.8</v>
          </cell>
          <cell r="HD100">
            <v>1.7</v>
          </cell>
          <cell r="HE100">
            <v>0.5</v>
          </cell>
          <cell r="HF100">
            <v>0.2</v>
          </cell>
          <cell r="HG100">
            <v>0</v>
          </cell>
          <cell r="HH100">
            <v>0.3</v>
          </cell>
          <cell r="HI100">
            <v>1.1000000000000001</v>
          </cell>
          <cell r="HJ100">
            <v>4.2</v>
          </cell>
          <cell r="HK100">
            <v>-0.4</v>
          </cell>
          <cell r="HL100">
            <v>9351</v>
          </cell>
          <cell r="HM100">
            <v>765</v>
          </cell>
          <cell r="HN100">
            <v>10135</v>
          </cell>
          <cell r="HS100">
            <v>3849</v>
          </cell>
          <cell r="HU100">
            <v>4340</v>
          </cell>
          <cell r="HV100">
            <v>4357</v>
          </cell>
          <cell r="HW100">
            <v>4023</v>
          </cell>
          <cell r="HX100">
            <v>2806</v>
          </cell>
          <cell r="HY100">
            <v>3478</v>
          </cell>
          <cell r="IA100">
            <v>19998</v>
          </cell>
          <cell r="IB100">
            <v>2544</v>
          </cell>
          <cell r="IC100">
            <v>149</v>
          </cell>
          <cell r="ID100">
            <v>2404</v>
          </cell>
          <cell r="IE100">
            <v>4951</v>
          </cell>
          <cell r="II100">
            <v>10895</v>
          </cell>
          <cell r="IJ100">
            <v>6629</v>
          </cell>
          <cell r="IK100">
            <v>6503</v>
          </cell>
          <cell r="IL100">
            <v>4098</v>
          </cell>
          <cell r="IM100">
            <v>1933</v>
          </cell>
          <cell r="IN100">
            <v>381</v>
          </cell>
          <cell r="IO100">
            <v>1126</v>
          </cell>
          <cell r="IP100">
            <v>3081</v>
          </cell>
          <cell r="IQ100">
            <v>6541</v>
          </cell>
        </row>
        <row r="101">
          <cell r="B101">
            <v>4478</v>
          </cell>
          <cell r="C101">
            <v>744</v>
          </cell>
          <cell r="D101">
            <v>5090</v>
          </cell>
          <cell r="I101">
            <v>3780</v>
          </cell>
          <cell r="K101">
            <v>4265</v>
          </cell>
          <cell r="L101">
            <v>4077</v>
          </cell>
          <cell r="M101">
            <v>3795</v>
          </cell>
          <cell r="N101">
            <v>2724</v>
          </cell>
          <cell r="O101">
            <v>3384</v>
          </cell>
          <cell r="Q101">
            <v>19117</v>
          </cell>
          <cell r="R101">
            <v>2695</v>
          </cell>
          <cell r="S101">
            <v>166</v>
          </cell>
          <cell r="T101">
            <v>2389</v>
          </cell>
          <cell r="U101">
            <v>5158</v>
          </cell>
          <cell r="Y101">
            <v>10491</v>
          </cell>
          <cell r="Z101">
            <v>6482</v>
          </cell>
          <cell r="AA101">
            <v>6016</v>
          </cell>
          <cell r="AB101">
            <v>3830</v>
          </cell>
          <cell r="AC101">
            <v>1893</v>
          </cell>
          <cell r="AD101">
            <v>387</v>
          </cell>
          <cell r="AE101">
            <v>1183</v>
          </cell>
          <cell r="AF101">
            <v>3113</v>
          </cell>
          <cell r="AG101">
            <v>6512</v>
          </cell>
          <cell r="AJ101">
            <v>1546</v>
          </cell>
          <cell r="AM101">
            <v>6264</v>
          </cell>
          <cell r="AP101">
            <v>3424</v>
          </cell>
          <cell r="AS101">
            <v>5379</v>
          </cell>
          <cell r="AT101">
            <v>3430</v>
          </cell>
          <cell r="AU101">
            <v>9219</v>
          </cell>
          <cell r="AV101">
            <v>8837</v>
          </cell>
          <cell r="AW101">
            <v>6648</v>
          </cell>
          <cell r="AX101">
            <v>1087</v>
          </cell>
          <cell r="AY101">
            <v>3178</v>
          </cell>
          <cell r="AZ101">
            <v>14885</v>
          </cell>
          <cell r="BA101">
            <v>131214</v>
          </cell>
          <cell r="BB101">
            <v>13017</v>
          </cell>
          <cell r="BC101">
            <v>-275</v>
          </cell>
          <cell r="BD101">
            <v>144180</v>
          </cell>
          <cell r="BE101">
            <v>2</v>
          </cell>
          <cell r="BF101">
            <v>-1.7</v>
          </cell>
          <cell r="BG101">
            <v>1.6</v>
          </cell>
          <cell r="BL101">
            <v>2.9</v>
          </cell>
          <cell r="BN101">
            <v>2.5</v>
          </cell>
          <cell r="BO101">
            <v>1.9</v>
          </cell>
          <cell r="BP101">
            <v>0</v>
          </cell>
          <cell r="BQ101">
            <v>-0.4</v>
          </cell>
          <cell r="BR101">
            <v>1.9</v>
          </cell>
          <cell r="BT101">
            <v>0.5</v>
          </cell>
          <cell r="BU101">
            <v>0.7</v>
          </cell>
          <cell r="BV101">
            <v>6.1</v>
          </cell>
          <cell r="BW101">
            <v>3.2</v>
          </cell>
          <cell r="BX101">
            <v>1.8</v>
          </cell>
          <cell r="CB101">
            <v>-0.4</v>
          </cell>
          <cell r="CC101">
            <v>0.8</v>
          </cell>
          <cell r="CD101">
            <v>0.3</v>
          </cell>
          <cell r="CE101">
            <v>0.7</v>
          </cell>
          <cell r="CF101">
            <v>0.2</v>
          </cell>
          <cell r="CG101">
            <v>2.6</v>
          </cell>
          <cell r="CH101">
            <v>2.6</v>
          </cell>
          <cell r="CI101">
            <v>4.4000000000000004</v>
          </cell>
          <cell r="CJ101">
            <v>1.5</v>
          </cell>
          <cell r="CM101">
            <v>0.8</v>
          </cell>
          <cell r="CP101">
            <v>0.4</v>
          </cell>
          <cell r="CS101">
            <v>1.6</v>
          </cell>
          <cell r="CV101">
            <v>1.6</v>
          </cell>
          <cell r="CW101">
            <v>1.6</v>
          </cell>
          <cell r="CX101">
            <v>-1.1000000000000001</v>
          </cell>
          <cell r="CY101">
            <v>0.1</v>
          </cell>
          <cell r="CZ101">
            <v>1.5</v>
          </cell>
          <cell r="DA101">
            <v>-0.3</v>
          </cell>
          <cell r="DB101">
            <v>0.7</v>
          </cell>
          <cell r="DC101">
            <v>0.5</v>
          </cell>
          <cell r="DD101">
            <v>0.8</v>
          </cell>
          <cell r="DE101">
            <v>1</v>
          </cell>
          <cell r="DF101">
            <v>-0.1</v>
          </cell>
          <cell r="DG101">
            <v>4493</v>
          </cell>
          <cell r="DH101">
            <v>740</v>
          </cell>
          <cell r="DI101">
            <v>5103</v>
          </cell>
          <cell r="DN101">
            <v>3663</v>
          </cell>
          <cell r="DP101">
            <v>4106</v>
          </cell>
          <cell r="DQ101">
            <v>4024</v>
          </cell>
          <cell r="DR101">
            <v>3702</v>
          </cell>
          <cell r="DS101">
            <v>2725</v>
          </cell>
          <cell r="DT101">
            <v>3346</v>
          </cell>
          <cell r="DV101">
            <v>18945</v>
          </cell>
          <cell r="DW101">
            <v>2698</v>
          </cell>
          <cell r="DX101">
            <v>165</v>
          </cell>
          <cell r="DY101">
            <v>2381</v>
          </cell>
          <cell r="DZ101">
            <v>5156</v>
          </cell>
          <cell r="ED101">
            <v>10598</v>
          </cell>
          <cell r="EE101">
            <v>6541</v>
          </cell>
          <cell r="EF101">
            <v>5997</v>
          </cell>
          <cell r="EG101">
            <v>3833</v>
          </cell>
          <cell r="EH101">
            <v>1902</v>
          </cell>
          <cell r="EI101">
            <v>385</v>
          </cell>
          <cell r="EJ101">
            <v>1181</v>
          </cell>
          <cell r="EK101">
            <v>3087</v>
          </cell>
          <cell r="EL101">
            <v>6514</v>
          </cell>
          <cell r="EO101">
            <v>1543</v>
          </cell>
          <cell r="ER101">
            <v>6356</v>
          </cell>
          <cell r="EU101">
            <v>3473</v>
          </cell>
          <cell r="EX101">
            <v>5455</v>
          </cell>
          <cell r="EY101">
            <v>3479</v>
          </cell>
          <cell r="EZ101">
            <v>9295</v>
          </cell>
          <cell r="FA101">
            <v>8774</v>
          </cell>
          <cell r="FB101">
            <v>6736</v>
          </cell>
          <cell r="FC101">
            <v>1090</v>
          </cell>
          <cell r="FD101">
            <v>3181</v>
          </cell>
          <cell r="FE101">
            <v>14880</v>
          </cell>
          <cell r="FF101">
            <v>131158</v>
          </cell>
          <cell r="FG101">
            <v>12930</v>
          </cell>
          <cell r="FH101">
            <v>-355</v>
          </cell>
          <cell r="FI101">
            <v>143112</v>
          </cell>
          <cell r="FJ101">
            <v>3.2</v>
          </cell>
          <cell r="FK101">
            <v>-2.4</v>
          </cell>
          <cell r="FL101">
            <v>2.7</v>
          </cell>
          <cell r="FQ101">
            <v>-3</v>
          </cell>
          <cell r="FS101">
            <v>-4.3</v>
          </cell>
          <cell r="FT101">
            <v>-0.7</v>
          </cell>
          <cell r="FU101">
            <v>-4.7</v>
          </cell>
          <cell r="FV101">
            <v>1.2</v>
          </cell>
          <cell r="FW101">
            <v>1.2</v>
          </cell>
          <cell r="FY101">
            <v>-0.9</v>
          </cell>
          <cell r="FZ101">
            <v>1.4</v>
          </cell>
          <cell r="GA101">
            <v>2.9</v>
          </cell>
          <cell r="GB101">
            <v>4.9000000000000004</v>
          </cell>
          <cell r="GC101">
            <v>2.6</v>
          </cell>
          <cell r="GG101">
            <v>1.1000000000000001</v>
          </cell>
          <cell r="GH101">
            <v>1.7</v>
          </cell>
          <cell r="GI101">
            <v>0.4</v>
          </cell>
          <cell r="GJ101">
            <v>1.5</v>
          </cell>
          <cell r="GK101">
            <v>1.7</v>
          </cell>
          <cell r="GL101">
            <v>1.1000000000000001</v>
          </cell>
          <cell r="GM101">
            <v>4.5999999999999996</v>
          </cell>
          <cell r="GN101">
            <v>2.6</v>
          </cell>
          <cell r="GO101">
            <v>1.9</v>
          </cell>
          <cell r="GR101">
            <v>1.3</v>
          </cell>
          <cell r="GU101">
            <v>5</v>
          </cell>
          <cell r="GX101">
            <v>3.2</v>
          </cell>
          <cell r="HA101">
            <v>3.2</v>
          </cell>
          <cell r="HB101">
            <v>3.2</v>
          </cell>
          <cell r="HC101">
            <v>0.9</v>
          </cell>
          <cell r="HD101">
            <v>-1.4</v>
          </cell>
          <cell r="HE101">
            <v>3.6</v>
          </cell>
          <cell r="HF101">
            <v>0</v>
          </cell>
          <cell r="HG101">
            <v>1.2</v>
          </cell>
          <cell r="HH101">
            <v>0.6</v>
          </cell>
          <cell r="HI101">
            <v>0.9</v>
          </cell>
          <cell r="HJ101">
            <v>-0.9</v>
          </cell>
          <cell r="HK101">
            <v>-0.8</v>
          </cell>
          <cell r="HL101">
            <v>3321</v>
          </cell>
          <cell r="HM101">
            <v>695</v>
          </cell>
          <cell r="HN101">
            <v>3865</v>
          </cell>
          <cell r="HS101">
            <v>3537</v>
          </cell>
          <cell r="HU101">
            <v>4013</v>
          </cell>
          <cell r="HV101">
            <v>3883</v>
          </cell>
          <cell r="HW101">
            <v>3475</v>
          </cell>
          <cell r="HX101">
            <v>2544</v>
          </cell>
          <cell r="HY101">
            <v>2967</v>
          </cell>
          <cell r="IA101">
            <v>17484</v>
          </cell>
          <cell r="IB101">
            <v>2524</v>
          </cell>
          <cell r="IC101">
            <v>142</v>
          </cell>
          <cell r="ID101">
            <v>2566</v>
          </cell>
          <cell r="IE101">
            <v>5022</v>
          </cell>
          <cell r="II101">
            <v>9755</v>
          </cell>
          <cell r="IJ101">
            <v>6270</v>
          </cell>
          <cell r="IK101">
            <v>5627</v>
          </cell>
          <cell r="IL101">
            <v>3805</v>
          </cell>
          <cell r="IM101">
            <v>1793</v>
          </cell>
          <cell r="IN101">
            <v>382</v>
          </cell>
          <cell r="IO101">
            <v>1129</v>
          </cell>
          <cell r="IP101">
            <v>3012</v>
          </cell>
          <cell r="IQ101">
            <v>6235</v>
          </cell>
        </row>
        <row r="102">
          <cell r="B102">
            <v>4223</v>
          </cell>
          <cell r="C102">
            <v>731</v>
          </cell>
          <cell r="D102">
            <v>4818</v>
          </cell>
          <cell r="I102">
            <v>3861</v>
          </cell>
          <cell r="K102">
            <v>4360</v>
          </cell>
          <cell r="L102">
            <v>4111</v>
          </cell>
          <cell r="M102">
            <v>3758</v>
          </cell>
          <cell r="N102">
            <v>2644</v>
          </cell>
          <cell r="O102">
            <v>3404</v>
          </cell>
          <cell r="Q102">
            <v>18894</v>
          </cell>
          <cell r="R102">
            <v>2712</v>
          </cell>
          <cell r="S102">
            <v>166</v>
          </cell>
          <cell r="T102">
            <v>2493</v>
          </cell>
          <cell r="U102">
            <v>5246</v>
          </cell>
          <cell r="Y102">
            <v>10216</v>
          </cell>
          <cell r="Z102">
            <v>6400</v>
          </cell>
          <cell r="AA102">
            <v>6034</v>
          </cell>
          <cell r="AB102">
            <v>3846</v>
          </cell>
          <cell r="AC102">
            <v>1865</v>
          </cell>
          <cell r="AD102">
            <v>389</v>
          </cell>
          <cell r="AE102">
            <v>1196</v>
          </cell>
          <cell r="AF102">
            <v>3136</v>
          </cell>
          <cell r="AG102">
            <v>6474</v>
          </cell>
          <cell r="AJ102">
            <v>1568</v>
          </cell>
          <cell r="AM102">
            <v>6342</v>
          </cell>
          <cell r="AP102">
            <v>3431</v>
          </cell>
          <cell r="AS102">
            <v>5390</v>
          </cell>
          <cell r="AT102">
            <v>3437</v>
          </cell>
          <cell r="AU102">
            <v>9105</v>
          </cell>
          <cell r="AV102">
            <v>8805</v>
          </cell>
          <cell r="AW102">
            <v>6750</v>
          </cell>
          <cell r="AX102">
            <v>1083</v>
          </cell>
          <cell r="AY102">
            <v>3212</v>
          </cell>
          <cell r="AZ102">
            <v>14965</v>
          </cell>
          <cell r="BA102">
            <v>130737</v>
          </cell>
          <cell r="BB102">
            <v>12854</v>
          </cell>
          <cell r="BC102">
            <v>472</v>
          </cell>
          <cell r="BD102">
            <v>143849</v>
          </cell>
          <cell r="BE102">
            <v>-5.7</v>
          </cell>
          <cell r="BF102">
            <v>-1.6</v>
          </cell>
          <cell r="BG102">
            <v>-5.4</v>
          </cell>
          <cell r="BL102">
            <v>2.1</v>
          </cell>
          <cell r="BN102">
            <v>2.2000000000000002</v>
          </cell>
          <cell r="BO102">
            <v>0.8</v>
          </cell>
          <cell r="BP102">
            <v>-1</v>
          </cell>
          <cell r="BQ102">
            <v>-3</v>
          </cell>
          <cell r="BR102">
            <v>0.6</v>
          </cell>
          <cell r="BT102">
            <v>-1.2</v>
          </cell>
          <cell r="BU102">
            <v>0.6</v>
          </cell>
          <cell r="BV102">
            <v>-0.1</v>
          </cell>
          <cell r="BW102">
            <v>4.3</v>
          </cell>
          <cell r="BX102">
            <v>1.7</v>
          </cell>
          <cell r="CB102">
            <v>-2.6</v>
          </cell>
          <cell r="CC102">
            <v>-1.3</v>
          </cell>
          <cell r="CD102">
            <v>0.3</v>
          </cell>
          <cell r="CE102">
            <v>0.4</v>
          </cell>
          <cell r="CF102">
            <v>-1.5</v>
          </cell>
          <cell r="CG102">
            <v>0.4</v>
          </cell>
          <cell r="CH102">
            <v>1.1000000000000001</v>
          </cell>
          <cell r="CI102">
            <v>0.7</v>
          </cell>
          <cell r="CJ102">
            <v>-0.6</v>
          </cell>
          <cell r="CM102">
            <v>1.4</v>
          </cell>
          <cell r="CP102">
            <v>1.2</v>
          </cell>
          <cell r="CS102">
            <v>0.2</v>
          </cell>
          <cell r="CV102">
            <v>0.2</v>
          </cell>
          <cell r="CW102">
            <v>0.2</v>
          </cell>
          <cell r="CX102">
            <v>-1.2</v>
          </cell>
          <cell r="CY102">
            <v>-0.4</v>
          </cell>
          <cell r="CZ102">
            <v>1.5</v>
          </cell>
          <cell r="DA102">
            <v>-0.3</v>
          </cell>
          <cell r="DB102">
            <v>1.1000000000000001</v>
          </cell>
          <cell r="DC102">
            <v>0.5</v>
          </cell>
          <cell r="DD102">
            <v>-0.4</v>
          </cell>
          <cell r="DE102">
            <v>-1.3</v>
          </cell>
          <cell r="DF102">
            <v>-0.2</v>
          </cell>
          <cell r="DG102">
            <v>4438</v>
          </cell>
          <cell r="DH102">
            <v>741</v>
          </cell>
          <cell r="DI102">
            <v>5045</v>
          </cell>
          <cell r="DN102">
            <v>4008</v>
          </cell>
          <cell r="DP102">
            <v>4545</v>
          </cell>
          <cell r="DQ102">
            <v>4129</v>
          </cell>
          <cell r="DR102">
            <v>3793</v>
          </cell>
          <cell r="DS102">
            <v>2672</v>
          </cell>
          <cell r="DT102">
            <v>3404</v>
          </cell>
          <cell r="DV102">
            <v>19010</v>
          </cell>
          <cell r="DW102">
            <v>2724</v>
          </cell>
          <cell r="DX102">
            <v>168</v>
          </cell>
          <cell r="DY102">
            <v>2508</v>
          </cell>
          <cell r="DZ102">
            <v>5275</v>
          </cell>
          <cell r="ED102">
            <v>10081</v>
          </cell>
          <cell r="EE102">
            <v>6403</v>
          </cell>
          <cell r="EF102">
            <v>6098</v>
          </cell>
          <cell r="EG102">
            <v>3868</v>
          </cell>
          <cell r="EH102">
            <v>1907</v>
          </cell>
          <cell r="EI102">
            <v>390</v>
          </cell>
          <cell r="EJ102">
            <v>1229</v>
          </cell>
          <cell r="EK102">
            <v>3253</v>
          </cell>
          <cell r="EL102">
            <v>6615</v>
          </cell>
          <cell r="EO102">
            <v>1572</v>
          </cell>
          <cell r="ER102">
            <v>6355</v>
          </cell>
          <cell r="EU102">
            <v>3380</v>
          </cell>
          <cell r="EX102">
            <v>5311</v>
          </cell>
          <cell r="EY102">
            <v>3386</v>
          </cell>
          <cell r="EZ102">
            <v>9102</v>
          </cell>
          <cell r="FA102">
            <v>8835</v>
          </cell>
          <cell r="FB102">
            <v>6679</v>
          </cell>
          <cell r="FC102">
            <v>1071</v>
          </cell>
          <cell r="FD102">
            <v>3206</v>
          </cell>
          <cell r="FE102">
            <v>14965</v>
          </cell>
          <cell r="FF102">
            <v>131438</v>
          </cell>
          <cell r="FG102">
            <v>13062</v>
          </cell>
          <cell r="FH102">
            <v>109</v>
          </cell>
          <cell r="FI102">
            <v>144528</v>
          </cell>
          <cell r="FJ102">
            <v>-1.2</v>
          </cell>
          <cell r="FK102">
            <v>0.1</v>
          </cell>
          <cell r="FL102">
            <v>-1.2</v>
          </cell>
          <cell r="FQ102">
            <v>9.4</v>
          </cell>
          <cell r="FS102">
            <v>10.7</v>
          </cell>
          <cell r="FT102">
            <v>2.6</v>
          </cell>
          <cell r="FU102">
            <v>2.5</v>
          </cell>
          <cell r="FV102">
            <v>-2</v>
          </cell>
          <cell r="FW102">
            <v>1.8</v>
          </cell>
          <cell r="FY102">
            <v>0.3</v>
          </cell>
          <cell r="FZ102">
            <v>0.9</v>
          </cell>
          <cell r="GA102">
            <v>2.2000000000000002</v>
          </cell>
          <cell r="GB102">
            <v>5.3</v>
          </cell>
          <cell r="GC102">
            <v>2.2999999999999998</v>
          </cell>
          <cell r="GG102">
            <v>-4.9000000000000004</v>
          </cell>
          <cell r="GH102">
            <v>-2.1</v>
          </cell>
          <cell r="GI102">
            <v>1.7</v>
          </cell>
          <cell r="GJ102">
            <v>0.9</v>
          </cell>
          <cell r="GK102">
            <v>0.3</v>
          </cell>
          <cell r="GL102">
            <v>1.4</v>
          </cell>
          <cell r="GM102">
            <v>4</v>
          </cell>
          <cell r="GN102">
            <v>5.4</v>
          </cell>
          <cell r="GO102">
            <v>1.6</v>
          </cell>
          <cell r="GR102">
            <v>1.9</v>
          </cell>
          <cell r="GU102">
            <v>0</v>
          </cell>
          <cell r="GX102">
            <v>-2.7</v>
          </cell>
          <cell r="HA102">
            <v>-2.7</v>
          </cell>
          <cell r="HB102">
            <v>-2.7</v>
          </cell>
          <cell r="HC102">
            <v>-2.1</v>
          </cell>
          <cell r="HD102">
            <v>0.7</v>
          </cell>
          <cell r="HE102">
            <v>-0.8</v>
          </cell>
          <cell r="HF102">
            <v>-1.8</v>
          </cell>
          <cell r="HG102">
            <v>0.8</v>
          </cell>
          <cell r="HH102">
            <v>0.6</v>
          </cell>
          <cell r="HI102">
            <v>0.2</v>
          </cell>
          <cell r="HJ102">
            <v>1</v>
          </cell>
          <cell r="HK102">
            <v>1</v>
          </cell>
          <cell r="HL102">
            <v>2042</v>
          </cell>
          <cell r="HM102">
            <v>754</v>
          </cell>
          <cell r="HN102">
            <v>2582</v>
          </cell>
          <cell r="HS102">
            <v>3977</v>
          </cell>
          <cell r="HU102">
            <v>4493</v>
          </cell>
          <cell r="HV102">
            <v>3987</v>
          </cell>
          <cell r="HW102">
            <v>3788</v>
          </cell>
          <cell r="HX102">
            <v>2664</v>
          </cell>
          <cell r="HY102">
            <v>3448</v>
          </cell>
          <cell r="IA102">
            <v>18959</v>
          </cell>
          <cell r="IB102">
            <v>2779</v>
          </cell>
          <cell r="IC102">
            <v>178</v>
          </cell>
          <cell r="ID102">
            <v>2343</v>
          </cell>
          <cell r="IE102">
            <v>5252</v>
          </cell>
          <cell r="II102">
            <v>10707</v>
          </cell>
          <cell r="IJ102">
            <v>6383</v>
          </cell>
          <cell r="IK102">
            <v>6027</v>
          </cell>
          <cell r="IL102">
            <v>3681</v>
          </cell>
          <cell r="IM102">
            <v>1888</v>
          </cell>
          <cell r="IN102">
            <v>379</v>
          </cell>
          <cell r="IO102">
            <v>1267</v>
          </cell>
          <cell r="IP102">
            <v>3244</v>
          </cell>
          <cell r="IQ102">
            <v>6554</v>
          </cell>
        </row>
        <row r="103">
          <cell r="B103">
            <v>3797</v>
          </cell>
          <cell r="C103">
            <v>721</v>
          </cell>
          <cell r="D103">
            <v>4370</v>
          </cell>
          <cell r="I103">
            <v>3865</v>
          </cell>
          <cell r="K103">
            <v>4380</v>
          </cell>
          <cell r="L103">
            <v>4107</v>
          </cell>
          <cell r="M103">
            <v>3671</v>
          </cell>
          <cell r="N103">
            <v>2462</v>
          </cell>
          <cell r="O103">
            <v>3262</v>
          </cell>
          <cell r="Q103">
            <v>18214</v>
          </cell>
          <cell r="R103">
            <v>2719</v>
          </cell>
          <cell r="S103">
            <v>160</v>
          </cell>
          <cell r="T103">
            <v>2561</v>
          </cell>
          <cell r="U103">
            <v>5287</v>
          </cell>
          <cell r="Y103">
            <v>9810</v>
          </cell>
          <cell r="Z103">
            <v>6185</v>
          </cell>
          <cell r="AA103">
            <v>6052</v>
          </cell>
          <cell r="AB103">
            <v>3835</v>
          </cell>
          <cell r="AC103">
            <v>1828</v>
          </cell>
          <cell r="AD103">
            <v>381</v>
          </cell>
          <cell r="AE103">
            <v>1169</v>
          </cell>
          <cell r="AF103">
            <v>3009</v>
          </cell>
          <cell r="AG103">
            <v>6321</v>
          </cell>
          <cell r="AJ103">
            <v>1594</v>
          </cell>
          <cell r="AM103">
            <v>6360</v>
          </cell>
          <cell r="AP103">
            <v>3380</v>
          </cell>
          <cell r="AS103">
            <v>5310</v>
          </cell>
          <cell r="AT103">
            <v>3386</v>
          </cell>
          <cell r="AU103">
            <v>9078</v>
          </cell>
          <cell r="AV103">
            <v>8734</v>
          </cell>
          <cell r="AW103">
            <v>6804</v>
          </cell>
          <cell r="AX103">
            <v>1088</v>
          </cell>
          <cell r="AY103">
            <v>3234</v>
          </cell>
          <cell r="AZ103">
            <v>15057</v>
          </cell>
          <cell r="BA103">
            <v>128554</v>
          </cell>
          <cell r="BB103">
            <v>12446</v>
          </cell>
          <cell r="BC103">
            <v>1431</v>
          </cell>
          <cell r="BD103">
            <v>143066</v>
          </cell>
          <cell r="BE103">
            <v>-10.1</v>
          </cell>
          <cell r="BF103">
            <v>-1.5</v>
          </cell>
          <cell r="BG103">
            <v>-9.3000000000000007</v>
          </cell>
          <cell r="BL103">
            <v>0.1</v>
          </cell>
          <cell r="BN103">
            <v>0.5</v>
          </cell>
          <cell r="BO103">
            <v>-0.1</v>
          </cell>
          <cell r="BP103">
            <v>-2.2999999999999998</v>
          </cell>
          <cell r="BQ103">
            <v>-6.9</v>
          </cell>
          <cell r="BR103">
            <v>-4.0999999999999996</v>
          </cell>
          <cell r="BT103">
            <v>-3.6</v>
          </cell>
          <cell r="BU103">
            <v>0.2</v>
          </cell>
          <cell r="BV103">
            <v>-3.7</v>
          </cell>
          <cell r="BW103">
            <v>2.7</v>
          </cell>
          <cell r="BX103">
            <v>0.8</v>
          </cell>
          <cell r="CB103">
            <v>-4</v>
          </cell>
          <cell r="CC103">
            <v>-3.4</v>
          </cell>
          <cell r="CD103">
            <v>0.3</v>
          </cell>
          <cell r="CE103">
            <v>-0.3</v>
          </cell>
          <cell r="CF103">
            <v>-2</v>
          </cell>
          <cell r="CG103">
            <v>-2</v>
          </cell>
          <cell r="CH103">
            <v>-2.2999999999999998</v>
          </cell>
          <cell r="CI103">
            <v>-4.0999999999999996</v>
          </cell>
          <cell r="CJ103">
            <v>-2.4</v>
          </cell>
          <cell r="CM103">
            <v>1.7</v>
          </cell>
          <cell r="CP103">
            <v>0.3</v>
          </cell>
          <cell r="CS103">
            <v>-1.5</v>
          </cell>
          <cell r="CV103">
            <v>-1.5</v>
          </cell>
          <cell r="CW103">
            <v>-1.5</v>
          </cell>
          <cell r="CX103">
            <v>-0.3</v>
          </cell>
          <cell r="CY103">
            <v>-0.8</v>
          </cell>
          <cell r="CZ103">
            <v>0.8</v>
          </cell>
          <cell r="DA103">
            <v>0.4</v>
          </cell>
          <cell r="DB103">
            <v>0.7</v>
          </cell>
          <cell r="DC103">
            <v>0.6</v>
          </cell>
          <cell r="DD103">
            <v>-1.7</v>
          </cell>
          <cell r="DE103">
            <v>-3.2</v>
          </cell>
          <cell r="DF103">
            <v>-0.5</v>
          </cell>
          <cell r="DG103">
            <v>3584</v>
          </cell>
          <cell r="DH103">
            <v>715</v>
          </cell>
          <cell r="DI103">
            <v>4147</v>
          </cell>
          <cell r="DN103">
            <v>3788</v>
          </cell>
          <cell r="DP103">
            <v>4294</v>
          </cell>
          <cell r="DQ103">
            <v>4146</v>
          </cell>
          <cell r="DR103">
            <v>3719</v>
          </cell>
          <cell r="DS103">
            <v>2548</v>
          </cell>
          <cell r="DT103">
            <v>3435</v>
          </cell>
          <cell r="DV103">
            <v>18555</v>
          </cell>
          <cell r="DW103">
            <v>2709</v>
          </cell>
          <cell r="DX103">
            <v>160</v>
          </cell>
          <cell r="DY103">
            <v>2576</v>
          </cell>
          <cell r="DZ103">
            <v>5284</v>
          </cell>
          <cell r="ED103">
            <v>9955</v>
          </cell>
          <cell r="EE103">
            <v>6131</v>
          </cell>
          <cell r="EF103">
            <v>5983</v>
          </cell>
          <cell r="EG103">
            <v>3821</v>
          </cell>
          <cell r="EH103">
            <v>1796</v>
          </cell>
          <cell r="EI103">
            <v>385</v>
          </cell>
          <cell r="EJ103">
            <v>1161</v>
          </cell>
          <cell r="EK103">
            <v>2973</v>
          </cell>
          <cell r="EL103">
            <v>6253</v>
          </cell>
          <cell r="EO103">
            <v>1590</v>
          </cell>
          <cell r="ER103">
            <v>6383</v>
          </cell>
          <cell r="EU103">
            <v>3425</v>
          </cell>
          <cell r="EX103">
            <v>5381</v>
          </cell>
          <cell r="EY103">
            <v>3431</v>
          </cell>
          <cell r="EZ103">
            <v>8987</v>
          </cell>
          <cell r="FA103">
            <v>8763</v>
          </cell>
          <cell r="FB103">
            <v>6842</v>
          </cell>
          <cell r="FC103">
            <v>1092</v>
          </cell>
          <cell r="FD103">
            <v>3243</v>
          </cell>
          <cell r="FE103">
            <v>15056</v>
          </cell>
          <cell r="FF103">
            <v>128724</v>
          </cell>
          <cell r="FG103">
            <v>12277</v>
          </cell>
          <cell r="FH103">
            <v>2256</v>
          </cell>
          <cell r="FI103">
            <v>143463</v>
          </cell>
          <cell r="FJ103">
            <v>-19.2</v>
          </cell>
          <cell r="FK103">
            <v>-3.4</v>
          </cell>
          <cell r="FL103">
            <v>-17.8</v>
          </cell>
          <cell r="FQ103">
            <v>-5.5</v>
          </cell>
          <cell r="FS103">
            <v>-5.5</v>
          </cell>
          <cell r="FT103">
            <v>0.4</v>
          </cell>
          <cell r="FU103">
            <v>-2</v>
          </cell>
          <cell r="FV103">
            <v>-4.5999999999999996</v>
          </cell>
          <cell r="FW103">
            <v>0.9</v>
          </cell>
          <cell r="FY103">
            <v>-2.4</v>
          </cell>
          <cell r="FZ103">
            <v>-0.6</v>
          </cell>
          <cell r="GA103">
            <v>-4.7</v>
          </cell>
          <cell r="GB103">
            <v>2.7</v>
          </cell>
          <cell r="GC103">
            <v>0.2</v>
          </cell>
          <cell r="GG103">
            <v>-1.3</v>
          </cell>
          <cell r="GH103">
            <v>-4.3</v>
          </cell>
          <cell r="GI103">
            <v>-1.9</v>
          </cell>
          <cell r="GJ103">
            <v>-1.2</v>
          </cell>
          <cell r="GK103">
            <v>-5.8</v>
          </cell>
          <cell r="GL103">
            <v>-1.5</v>
          </cell>
          <cell r="GM103">
            <v>-5.5</v>
          </cell>
          <cell r="GN103">
            <v>-8.6</v>
          </cell>
          <cell r="GO103">
            <v>-5.5</v>
          </cell>
          <cell r="GR103">
            <v>1.1000000000000001</v>
          </cell>
          <cell r="GU103">
            <v>0.4</v>
          </cell>
          <cell r="GX103">
            <v>1.3</v>
          </cell>
          <cell r="HA103">
            <v>1.3</v>
          </cell>
          <cell r="HB103">
            <v>1.3</v>
          </cell>
          <cell r="HC103">
            <v>-1.3</v>
          </cell>
          <cell r="HD103">
            <v>-0.8</v>
          </cell>
          <cell r="HE103">
            <v>2.4</v>
          </cell>
          <cell r="HF103">
            <v>2</v>
          </cell>
          <cell r="HG103">
            <v>1.1000000000000001</v>
          </cell>
          <cell r="HH103">
            <v>0.6</v>
          </cell>
          <cell r="HI103">
            <v>-2.1</v>
          </cell>
          <cell r="HJ103">
            <v>-6</v>
          </cell>
          <cell r="HK103">
            <v>-0.7</v>
          </cell>
          <cell r="HL103">
            <v>3315</v>
          </cell>
          <cell r="HM103">
            <v>735</v>
          </cell>
          <cell r="HN103">
            <v>3883</v>
          </cell>
          <cell r="HS103">
            <v>3878</v>
          </cell>
          <cell r="HU103">
            <v>4399</v>
          </cell>
          <cell r="HV103">
            <v>4124</v>
          </cell>
          <cell r="HW103">
            <v>3800</v>
          </cell>
          <cell r="HX103">
            <v>2627</v>
          </cell>
          <cell r="HY103">
            <v>3595</v>
          </cell>
          <cell r="IA103">
            <v>19173</v>
          </cell>
          <cell r="IB103">
            <v>2938</v>
          </cell>
          <cell r="IC103">
            <v>185</v>
          </cell>
          <cell r="ID103">
            <v>2404</v>
          </cell>
          <cell r="IE103">
            <v>5498</v>
          </cell>
          <cell r="II103">
            <v>9718</v>
          </cell>
          <cell r="IJ103">
            <v>6223</v>
          </cell>
          <cell r="IK103">
            <v>5877</v>
          </cell>
          <cell r="IL103">
            <v>3705</v>
          </cell>
          <cell r="IM103">
            <v>1844</v>
          </cell>
          <cell r="IN103">
            <v>398</v>
          </cell>
          <cell r="IO103">
            <v>1188</v>
          </cell>
          <cell r="IP103">
            <v>2980</v>
          </cell>
          <cell r="IQ103">
            <v>6403</v>
          </cell>
        </row>
        <row r="104">
          <cell r="B104">
            <v>3283</v>
          </cell>
          <cell r="C104">
            <v>720</v>
          </cell>
          <cell r="D104">
            <v>3840</v>
          </cell>
          <cell r="I104">
            <v>3865</v>
          </cell>
          <cell r="K104">
            <v>4407</v>
          </cell>
          <cell r="L104">
            <v>4058</v>
          </cell>
          <cell r="M104">
            <v>3575</v>
          </cell>
          <cell r="N104">
            <v>2291</v>
          </cell>
          <cell r="O104">
            <v>3002</v>
          </cell>
          <cell r="Q104">
            <v>17422</v>
          </cell>
          <cell r="R104">
            <v>2720</v>
          </cell>
          <cell r="S104">
            <v>155</v>
          </cell>
          <cell r="T104">
            <v>2544</v>
          </cell>
          <cell r="U104">
            <v>5269</v>
          </cell>
          <cell r="Y104">
            <v>9346</v>
          </cell>
          <cell r="Z104">
            <v>5891</v>
          </cell>
          <cell r="AA104">
            <v>6062</v>
          </cell>
          <cell r="AB104">
            <v>3809</v>
          </cell>
          <cell r="AC104">
            <v>1832</v>
          </cell>
          <cell r="AD104">
            <v>365</v>
          </cell>
          <cell r="AE104">
            <v>1114</v>
          </cell>
          <cell r="AF104">
            <v>2850</v>
          </cell>
          <cell r="AG104">
            <v>6204</v>
          </cell>
          <cell r="AJ104">
            <v>1610</v>
          </cell>
          <cell r="AM104">
            <v>6333</v>
          </cell>
          <cell r="AP104">
            <v>3322</v>
          </cell>
          <cell r="AS104">
            <v>5220</v>
          </cell>
          <cell r="AT104">
            <v>3328</v>
          </cell>
          <cell r="AU104">
            <v>9118</v>
          </cell>
          <cell r="AV104">
            <v>8648</v>
          </cell>
          <cell r="AW104">
            <v>6804</v>
          </cell>
          <cell r="AX104">
            <v>1093</v>
          </cell>
          <cell r="AY104">
            <v>3230</v>
          </cell>
          <cell r="AZ104">
            <v>15142</v>
          </cell>
          <cell r="BA104">
            <v>125766</v>
          </cell>
          <cell r="BB104">
            <v>12041</v>
          </cell>
          <cell r="BC104">
            <v>2102</v>
          </cell>
          <cell r="BD104">
            <v>141328</v>
          </cell>
          <cell r="BE104">
            <v>-13.5</v>
          </cell>
          <cell r="BF104">
            <v>-0.1</v>
          </cell>
          <cell r="BG104">
            <v>-12.1</v>
          </cell>
          <cell r="BL104">
            <v>0</v>
          </cell>
          <cell r="BN104">
            <v>0.6</v>
          </cell>
          <cell r="BO104">
            <v>-1.2</v>
          </cell>
          <cell r="BP104">
            <v>-2.6</v>
          </cell>
          <cell r="BQ104">
            <v>-6.9</v>
          </cell>
          <cell r="BR104">
            <v>-8</v>
          </cell>
          <cell r="BT104">
            <v>-4.3</v>
          </cell>
          <cell r="BU104">
            <v>0</v>
          </cell>
          <cell r="BV104">
            <v>-2.8</v>
          </cell>
          <cell r="BW104">
            <v>-0.6</v>
          </cell>
          <cell r="BX104">
            <v>-0.4</v>
          </cell>
          <cell r="CB104">
            <v>-4.7</v>
          </cell>
          <cell r="CC104">
            <v>-4.8</v>
          </cell>
          <cell r="CD104">
            <v>0.2</v>
          </cell>
          <cell r="CE104">
            <v>-0.7</v>
          </cell>
          <cell r="CF104">
            <v>0.2</v>
          </cell>
          <cell r="CG104">
            <v>-4.2</v>
          </cell>
          <cell r="CH104">
            <v>-4.7</v>
          </cell>
          <cell r="CI104">
            <v>-5.3</v>
          </cell>
          <cell r="CJ104">
            <v>-1.8</v>
          </cell>
          <cell r="CM104">
            <v>1</v>
          </cell>
          <cell r="CP104">
            <v>-0.4</v>
          </cell>
          <cell r="CS104">
            <v>-1.7</v>
          </cell>
          <cell r="CV104">
            <v>-1.7</v>
          </cell>
          <cell r="CW104">
            <v>-1.7</v>
          </cell>
          <cell r="CX104">
            <v>0.4</v>
          </cell>
          <cell r="CY104">
            <v>-1</v>
          </cell>
          <cell r="CZ104">
            <v>0</v>
          </cell>
          <cell r="DA104">
            <v>0.4</v>
          </cell>
          <cell r="DB104">
            <v>-0.1</v>
          </cell>
          <cell r="DC104">
            <v>0.6</v>
          </cell>
          <cell r="DD104">
            <v>-2.2000000000000002</v>
          </cell>
          <cell r="DE104">
            <v>-3.3</v>
          </cell>
          <cell r="DF104">
            <v>-1.2</v>
          </cell>
          <cell r="DG104">
            <v>3392</v>
          </cell>
          <cell r="DH104">
            <v>712</v>
          </cell>
          <cell r="DI104">
            <v>3948</v>
          </cell>
          <cell r="DN104">
            <v>3895</v>
          </cell>
          <cell r="DP104">
            <v>4430</v>
          </cell>
          <cell r="DQ104">
            <v>4024</v>
          </cell>
          <cell r="DR104">
            <v>3545</v>
          </cell>
          <cell r="DS104">
            <v>2170</v>
          </cell>
          <cell r="DT104">
            <v>2878</v>
          </cell>
          <cell r="DV104">
            <v>17096</v>
          </cell>
          <cell r="DW104">
            <v>2729</v>
          </cell>
          <cell r="DX104">
            <v>152</v>
          </cell>
          <cell r="DY104">
            <v>2568</v>
          </cell>
          <cell r="DZ104">
            <v>5289</v>
          </cell>
          <cell r="ED104">
            <v>9300</v>
          </cell>
          <cell r="EE104">
            <v>6022</v>
          </cell>
          <cell r="EF104">
            <v>6087</v>
          </cell>
          <cell r="EG104">
            <v>3823</v>
          </cell>
          <cell r="EH104">
            <v>1780</v>
          </cell>
          <cell r="EI104">
            <v>363</v>
          </cell>
          <cell r="EJ104">
            <v>1109</v>
          </cell>
          <cell r="EK104">
            <v>2808</v>
          </cell>
          <cell r="EL104">
            <v>6077</v>
          </cell>
          <cell r="EO104">
            <v>1620</v>
          </cell>
          <cell r="ER104">
            <v>6296</v>
          </cell>
          <cell r="EU104">
            <v>3315</v>
          </cell>
          <cell r="EX104">
            <v>5209</v>
          </cell>
          <cell r="EY104">
            <v>3321</v>
          </cell>
          <cell r="EZ104">
            <v>9190</v>
          </cell>
          <cell r="FA104">
            <v>8622</v>
          </cell>
          <cell r="FB104">
            <v>6837</v>
          </cell>
          <cell r="FC104">
            <v>1098</v>
          </cell>
          <cell r="FD104">
            <v>3243</v>
          </cell>
          <cell r="FE104">
            <v>15144</v>
          </cell>
          <cell r="FF104">
            <v>125485</v>
          </cell>
          <cell r="FG104">
            <v>12174</v>
          </cell>
          <cell r="FH104">
            <v>1477</v>
          </cell>
          <cell r="FI104">
            <v>141235</v>
          </cell>
          <cell r="FJ104">
            <v>-5.3</v>
          </cell>
          <cell r="FK104">
            <v>-0.5</v>
          </cell>
          <cell r="FL104">
            <v>-4.8</v>
          </cell>
          <cell r="FQ104">
            <v>2.8</v>
          </cell>
          <cell r="FS104">
            <v>3.2</v>
          </cell>
          <cell r="FT104">
            <v>-2.9</v>
          </cell>
          <cell r="FU104">
            <v>-4.7</v>
          </cell>
          <cell r="FV104">
            <v>-14.8</v>
          </cell>
          <cell r="FW104">
            <v>-16.2</v>
          </cell>
          <cell r="FY104">
            <v>-7.9</v>
          </cell>
          <cell r="FZ104">
            <v>0.7</v>
          </cell>
          <cell r="GA104">
            <v>-5.3</v>
          </cell>
          <cell r="GB104">
            <v>-0.3</v>
          </cell>
          <cell r="GC104">
            <v>0.1</v>
          </cell>
          <cell r="GG104">
            <v>-6.6</v>
          </cell>
          <cell r="GH104">
            <v>-1.8</v>
          </cell>
          <cell r="GI104">
            <v>1.7</v>
          </cell>
          <cell r="GJ104">
            <v>0.1</v>
          </cell>
          <cell r="GK104">
            <v>-0.9</v>
          </cell>
          <cell r="GL104">
            <v>-5.6</v>
          </cell>
          <cell r="GM104">
            <v>-4.5</v>
          </cell>
          <cell r="GN104">
            <v>-5.5</v>
          </cell>
          <cell r="GO104">
            <v>-2.8</v>
          </cell>
          <cell r="GR104">
            <v>1.9</v>
          </cell>
          <cell r="GU104">
            <v>-1.4</v>
          </cell>
          <cell r="GX104">
            <v>-3.2</v>
          </cell>
          <cell r="HA104">
            <v>-3.2</v>
          </cell>
          <cell r="HB104">
            <v>-3.2</v>
          </cell>
          <cell r="HC104">
            <v>2.2999999999999998</v>
          </cell>
          <cell r="HD104">
            <v>-1.6</v>
          </cell>
          <cell r="HE104">
            <v>-0.1</v>
          </cell>
          <cell r="HF104">
            <v>0.5</v>
          </cell>
          <cell r="HG104">
            <v>0</v>
          </cell>
          <cell r="HH104">
            <v>0.6</v>
          </cell>
          <cell r="HI104">
            <v>-2.5</v>
          </cell>
          <cell r="HJ104">
            <v>-0.8</v>
          </cell>
          <cell r="HK104">
            <v>-1.6</v>
          </cell>
          <cell r="HL104">
            <v>6214</v>
          </cell>
          <cell r="HM104">
            <v>717</v>
          </cell>
          <cell r="HN104">
            <v>6866</v>
          </cell>
          <cell r="HS104">
            <v>3973</v>
          </cell>
          <cell r="HU104">
            <v>4489</v>
          </cell>
          <cell r="HV104">
            <v>4314</v>
          </cell>
          <cell r="HW104">
            <v>3665</v>
          </cell>
          <cell r="HX104">
            <v>2251</v>
          </cell>
          <cell r="HY104">
            <v>2999</v>
          </cell>
          <cell r="IA104">
            <v>17806</v>
          </cell>
          <cell r="IB104">
            <v>2613</v>
          </cell>
          <cell r="IC104">
            <v>140</v>
          </cell>
          <cell r="ID104">
            <v>2710</v>
          </cell>
          <cell r="IE104">
            <v>5222</v>
          </cell>
          <cell r="II104">
            <v>9646</v>
          </cell>
          <cell r="IJ104">
            <v>6180</v>
          </cell>
          <cell r="IK104">
            <v>6643</v>
          </cell>
          <cell r="IL104">
            <v>4155</v>
          </cell>
          <cell r="IM104">
            <v>1835</v>
          </cell>
          <cell r="IN104">
            <v>364</v>
          </cell>
          <cell r="IO104">
            <v>1101</v>
          </cell>
          <cell r="IP104">
            <v>2862</v>
          </cell>
          <cell r="IQ104">
            <v>6203</v>
          </cell>
        </row>
        <row r="105">
          <cell r="B105">
            <v>3199</v>
          </cell>
          <cell r="C105">
            <v>727</v>
          </cell>
          <cell r="D105">
            <v>3759</v>
          </cell>
          <cell r="I105">
            <v>3896</v>
          </cell>
          <cell r="K105">
            <v>4472</v>
          </cell>
          <cell r="L105">
            <v>3982</v>
          </cell>
          <cell r="M105">
            <v>3506</v>
          </cell>
          <cell r="N105">
            <v>2258</v>
          </cell>
          <cell r="O105">
            <v>2795</v>
          </cell>
          <cell r="Q105">
            <v>16964</v>
          </cell>
          <cell r="R105">
            <v>2730</v>
          </cell>
          <cell r="S105">
            <v>155</v>
          </cell>
          <cell r="T105">
            <v>2496</v>
          </cell>
          <cell r="U105">
            <v>5250</v>
          </cell>
          <cell r="Y105">
            <v>8947</v>
          </cell>
          <cell r="Z105">
            <v>5668</v>
          </cell>
          <cell r="AA105">
            <v>6071</v>
          </cell>
          <cell r="AB105">
            <v>3809</v>
          </cell>
          <cell r="AC105">
            <v>1864</v>
          </cell>
          <cell r="AD105">
            <v>353</v>
          </cell>
          <cell r="AE105">
            <v>1067</v>
          </cell>
          <cell r="AF105">
            <v>2760</v>
          </cell>
          <cell r="AG105">
            <v>6180</v>
          </cell>
          <cell r="AJ105">
            <v>1615</v>
          </cell>
          <cell r="AM105">
            <v>6371</v>
          </cell>
          <cell r="AP105">
            <v>3287</v>
          </cell>
          <cell r="AS105">
            <v>5165</v>
          </cell>
          <cell r="AT105">
            <v>3293</v>
          </cell>
          <cell r="AU105">
            <v>9254</v>
          </cell>
          <cell r="AV105">
            <v>8620</v>
          </cell>
          <cell r="AW105">
            <v>6795</v>
          </cell>
          <cell r="AX105">
            <v>1096</v>
          </cell>
          <cell r="AY105">
            <v>3217</v>
          </cell>
          <cell r="AZ105">
            <v>15220</v>
          </cell>
          <cell r="BA105">
            <v>124444</v>
          </cell>
          <cell r="BB105">
            <v>11882</v>
          </cell>
          <cell r="BC105">
            <v>2266</v>
          </cell>
          <cell r="BD105">
            <v>139945</v>
          </cell>
          <cell r="BE105">
            <v>-2.6</v>
          </cell>
          <cell r="BF105">
            <v>1</v>
          </cell>
          <cell r="BG105">
            <v>-2.1</v>
          </cell>
          <cell r="BL105">
            <v>0.8</v>
          </cell>
          <cell r="BN105">
            <v>1.5</v>
          </cell>
          <cell r="BO105">
            <v>-1.9</v>
          </cell>
          <cell r="BP105">
            <v>-1.9</v>
          </cell>
          <cell r="BQ105">
            <v>-1.5</v>
          </cell>
          <cell r="BR105">
            <v>-6.9</v>
          </cell>
          <cell r="BT105">
            <v>-2.6</v>
          </cell>
          <cell r="BU105">
            <v>0.4</v>
          </cell>
          <cell r="BV105">
            <v>-0.2</v>
          </cell>
          <cell r="BW105">
            <v>-1.9</v>
          </cell>
          <cell r="BX105">
            <v>-0.4</v>
          </cell>
          <cell r="CB105">
            <v>-4.3</v>
          </cell>
          <cell r="CC105">
            <v>-3.8</v>
          </cell>
          <cell r="CD105">
            <v>0.1</v>
          </cell>
          <cell r="CE105">
            <v>0</v>
          </cell>
          <cell r="CF105">
            <v>1.7</v>
          </cell>
          <cell r="CG105">
            <v>-3.1</v>
          </cell>
          <cell r="CH105">
            <v>-4.2</v>
          </cell>
          <cell r="CI105">
            <v>-3.2</v>
          </cell>
          <cell r="CJ105">
            <v>-0.4</v>
          </cell>
          <cell r="CM105">
            <v>0.3</v>
          </cell>
          <cell r="CP105">
            <v>0.6</v>
          </cell>
          <cell r="CS105">
            <v>-1.1000000000000001</v>
          </cell>
          <cell r="CV105">
            <v>-1.1000000000000001</v>
          </cell>
          <cell r="CW105">
            <v>-1.1000000000000001</v>
          </cell>
          <cell r="CX105">
            <v>1.5</v>
          </cell>
          <cell r="CY105">
            <v>-0.3</v>
          </cell>
          <cell r="CZ105">
            <v>-0.1</v>
          </cell>
          <cell r="DA105">
            <v>0.3</v>
          </cell>
          <cell r="DB105">
            <v>-0.4</v>
          </cell>
          <cell r="DC105">
            <v>0.5</v>
          </cell>
          <cell r="DD105">
            <v>-1.1000000000000001</v>
          </cell>
          <cell r="DE105">
            <v>-1.3</v>
          </cell>
          <cell r="DF105">
            <v>-1</v>
          </cell>
          <cell r="DG105">
            <v>3247</v>
          </cell>
          <cell r="DH105">
            <v>734</v>
          </cell>
          <cell r="DI105">
            <v>3813</v>
          </cell>
          <cell r="DN105">
            <v>3828</v>
          </cell>
          <cell r="DP105">
            <v>4393</v>
          </cell>
          <cell r="DQ105">
            <v>3990</v>
          </cell>
          <cell r="DR105">
            <v>3453</v>
          </cell>
          <cell r="DS105">
            <v>2208</v>
          </cell>
          <cell r="DT105">
            <v>2746</v>
          </cell>
          <cell r="DV105">
            <v>16721</v>
          </cell>
          <cell r="DW105">
            <v>2721</v>
          </cell>
          <cell r="DX105">
            <v>153</v>
          </cell>
          <cell r="DY105">
            <v>2466</v>
          </cell>
          <cell r="DZ105">
            <v>5215</v>
          </cell>
          <cell r="ED105">
            <v>8887</v>
          </cell>
          <cell r="EE105">
            <v>5561</v>
          </cell>
          <cell r="EF105">
            <v>6099</v>
          </cell>
          <cell r="EG105">
            <v>3780</v>
          </cell>
          <cell r="EH105">
            <v>1924</v>
          </cell>
          <cell r="EI105">
            <v>353</v>
          </cell>
          <cell r="EJ105">
            <v>1068</v>
          </cell>
          <cell r="EK105">
            <v>2767</v>
          </cell>
          <cell r="EL105">
            <v>6303</v>
          </cell>
          <cell r="EO105">
            <v>1616</v>
          </cell>
          <cell r="ER105">
            <v>6358</v>
          </cell>
          <cell r="EU105">
            <v>3233</v>
          </cell>
          <cell r="EX105">
            <v>5080</v>
          </cell>
          <cell r="EY105">
            <v>3239</v>
          </cell>
          <cell r="EZ105">
            <v>9255</v>
          </cell>
          <cell r="FA105">
            <v>8612</v>
          </cell>
          <cell r="FB105">
            <v>6758</v>
          </cell>
          <cell r="FC105">
            <v>1096</v>
          </cell>
          <cell r="FD105">
            <v>3201</v>
          </cell>
          <cell r="FE105">
            <v>15225</v>
          </cell>
          <cell r="FF105">
            <v>123835</v>
          </cell>
          <cell r="FG105">
            <v>11664</v>
          </cell>
          <cell r="FH105">
            <v>2612</v>
          </cell>
          <cell r="FI105">
            <v>139810</v>
          </cell>
          <cell r="FJ105">
            <v>-4.3</v>
          </cell>
          <cell r="FK105">
            <v>3.1</v>
          </cell>
          <cell r="FL105">
            <v>-3.4</v>
          </cell>
          <cell r="FQ105">
            <v>-1.7</v>
          </cell>
          <cell r="FS105">
            <v>-0.8</v>
          </cell>
          <cell r="FT105">
            <v>-0.8</v>
          </cell>
          <cell r="FU105">
            <v>-2.6</v>
          </cell>
          <cell r="FV105">
            <v>1.8</v>
          </cell>
          <cell r="FW105">
            <v>-4.5999999999999996</v>
          </cell>
          <cell r="FY105">
            <v>-2.2000000000000002</v>
          </cell>
          <cell r="FZ105">
            <v>-0.3</v>
          </cell>
          <cell r="GA105">
            <v>1.1000000000000001</v>
          </cell>
          <cell r="GB105">
            <v>-4</v>
          </cell>
          <cell r="GC105">
            <v>-1.4</v>
          </cell>
          <cell r="GG105">
            <v>-4.4000000000000004</v>
          </cell>
          <cell r="GH105">
            <v>-7.7</v>
          </cell>
          <cell r="GI105">
            <v>0.2</v>
          </cell>
          <cell r="GJ105">
            <v>-1.1000000000000001</v>
          </cell>
          <cell r="GK105">
            <v>8.1</v>
          </cell>
          <cell r="GL105">
            <v>-2.6</v>
          </cell>
          <cell r="GM105">
            <v>-3.7</v>
          </cell>
          <cell r="GN105">
            <v>-1.5</v>
          </cell>
          <cell r="GO105">
            <v>3.7</v>
          </cell>
          <cell r="GR105">
            <v>-0.3</v>
          </cell>
          <cell r="GU105">
            <v>1</v>
          </cell>
          <cell r="GX105">
            <v>-2.5</v>
          </cell>
          <cell r="HA105">
            <v>-2.5</v>
          </cell>
          <cell r="HB105">
            <v>-2.5</v>
          </cell>
          <cell r="HC105">
            <v>0.7</v>
          </cell>
          <cell r="HD105">
            <v>-0.1</v>
          </cell>
          <cell r="HE105">
            <v>-1.2</v>
          </cell>
          <cell r="HF105">
            <v>-0.1</v>
          </cell>
          <cell r="HG105">
            <v>-1.3</v>
          </cell>
          <cell r="HH105">
            <v>0.5</v>
          </cell>
          <cell r="HI105">
            <v>-1.3</v>
          </cell>
          <cell r="HJ105">
            <v>-4.2</v>
          </cell>
          <cell r="HK105">
            <v>-1</v>
          </cell>
          <cell r="HL105">
            <v>2420</v>
          </cell>
          <cell r="HM105">
            <v>695</v>
          </cell>
          <cell r="HN105">
            <v>2935</v>
          </cell>
          <cell r="HS105">
            <v>3698</v>
          </cell>
          <cell r="HU105">
            <v>4283</v>
          </cell>
          <cell r="HV105">
            <v>3843</v>
          </cell>
          <cell r="HW105">
            <v>3262</v>
          </cell>
          <cell r="HX105">
            <v>2052</v>
          </cell>
          <cell r="HY105">
            <v>2430</v>
          </cell>
          <cell r="IA105">
            <v>15427</v>
          </cell>
          <cell r="IB105">
            <v>2549</v>
          </cell>
          <cell r="IC105">
            <v>132</v>
          </cell>
          <cell r="ID105">
            <v>2654</v>
          </cell>
          <cell r="IE105">
            <v>5089</v>
          </cell>
          <cell r="II105">
            <v>8136</v>
          </cell>
          <cell r="IJ105">
            <v>5339</v>
          </cell>
          <cell r="IK105">
            <v>5733</v>
          </cell>
          <cell r="IL105">
            <v>3747</v>
          </cell>
          <cell r="IM105">
            <v>1831</v>
          </cell>
          <cell r="IN105">
            <v>349</v>
          </cell>
          <cell r="IO105">
            <v>1022</v>
          </cell>
          <cell r="IP105">
            <v>2709</v>
          </cell>
          <cell r="IQ105">
            <v>6062</v>
          </cell>
        </row>
        <row r="106">
          <cell r="B106">
            <v>3719</v>
          </cell>
          <cell r="C106">
            <v>733</v>
          </cell>
          <cell r="D106">
            <v>4300</v>
          </cell>
          <cell r="I106">
            <v>3958</v>
          </cell>
          <cell r="K106">
            <v>4566</v>
          </cell>
          <cell r="L106">
            <v>3927</v>
          </cell>
          <cell r="M106">
            <v>3520</v>
          </cell>
          <cell r="N106">
            <v>2327</v>
          </cell>
          <cell r="O106">
            <v>2758</v>
          </cell>
          <cell r="Q106">
            <v>17015</v>
          </cell>
          <cell r="R106">
            <v>2760</v>
          </cell>
          <cell r="S106">
            <v>159</v>
          </cell>
          <cell r="T106">
            <v>2467</v>
          </cell>
          <cell r="U106">
            <v>5275</v>
          </cell>
          <cell r="Y106">
            <v>8793</v>
          </cell>
          <cell r="Z106">
            <v>5640</v>
          </cell>
          <cell r="AA106">
            <v>6085</v>
          </cell>
          <cell r="AB106">
            <v>3850</v>
          </cell>
          <cell r="AC106">
            <v>1859</v>
          </cell>
          <cell r="AD106">
            <v>354</v>
          </cell>
          <cell r="AE106">
            <v>1053</v>
          </cell>
          <cell r="AF106">
            <v>2793</v>
          </cell>
          <cell r="AG106">
            <v>6176</v>
          </cell>
          <cell r="AJ106">
            <v>1627</v>
          </cell>
          <cell r="AM106">
            <v>6470</v>
          </cell>
          <cell r="AP106">
            <v>3280</v>
          </cell>
          <cell r="AS106">
            <v>5153</v>
          </cell>
          <cell r="AT106">
            <v>3286</v>
          </cell>
          <cell r="AU106">
            <v>9441</v>
          </cell>
          <cell r="AV106">
            <v>8690</v>
          </cell>
          <cell r="AW106">
            <v>6827</v>
          </cell>
          <cell r="AX106">
            <v>1102</v>
          </cell>
          <cell r="AY106">
            <v>3221</v>
          </cell>
          <cell r="AZ106">
            <v>15293</v>
          </cell>
          <cell r="BA106">
            <v>125551</v>
          </cell>
          <cell r="BB106">
            <v>12033</v>
          </cell>
          <cell r="BC106">
            <v>1913</v>
          </cell>
          <cell r="BD106">
            <v>140405</v>
          </cell>
          <cell r="BE106">
            <v>16.3</v>
          </cell>
          <cell r="BF106">
            <v>0.9</v>
          </cell>
          <cell r="BG106">
            <v>14.4</v>
          </cell>
          <cell r="BL106">
            <v>1.6</v>
          </cell>
          <cell r="BN106">
            <v>2.1</v>
          </cell>
          <cell r="BO106">
            <v>-1.4</v>
          </cell>
          <cell r="BP106">
            <v>0.4</v>
          </cell>
          <cell r="BQ106">
            <v>3.1</v>
          </cell>
          <cell r="BR106">
            <v>-1.3</v>
          </cell>
          <cell r="BT106">
            <v>0.3</v>
          </cell>
          <cell r="BU106">
            <v>1.1000000000000001</v>
          </cell>
          <cell r="BV106">
            <v>2.5</v>
          </cell>
          <cell r="BW106">
            <v>-1.2</v>
          </cell>
          <cell r="BX106">
            <v>0.5</v>
          </cell>
          <cell r="CB106">
            <v>-1.7</v>
          </cell>
          <cell r="CC106">
            <v>-0.5</v>
          </cell>
          <cell r="CD106">
            <v>0.2</v>
          </cell>
          <cell r="CE106">
            <v>1.1000000000000001</v>
          </cell>
          <cell r="CF106">
            <v>-0.3</v>
          </cell>
          <cell r="CG106">
            <v>0.3</v>
          </cell>
          <cell r="CH106">
            <v>-1.3</v>
          </cell>
          <cell r="CI106">
            <v>1.2</v>
          </cell>
          <cell r="CJ106">
            <v>-0.1</v>
          </cell>
          <cell r="CM106">
            <v>0.7</v>
          </cell>
          <cell r="CP106">
            <v>1.5</v>
          </cell>
          <cell r="CS106">
            <v>-0.2</v>
          </cell>
          <cell r="CV106">
            <v>-0.2</v>
          </cell>
          <cell r="CW106">
            <v>-0.2</v>
          </cell>
          <cell r="CX106">
            <v>2</v>
          </cell>
          <cell r="CY106">
            <v>0.8</v>
          </cell>
          <cell r="CZ106">
            <v>0.5</v>
          </cell>
          <cell r="DA106">
            <v>0.6</v>
          </cell>
          <cell r="DB106">
            <v>0.1</v>
          </cell>
          <cell r="DC106">
            <v>0.5</v>
          </cell>
          <cell r="DD106">
            <v>0.9</v>
          </cell>
          <cell r="DE106">
            <v>1.3</v>
          </cell>
          <cell r="DF106">
            <v>0.3</v>
          </cell>
          <cell r="DG106">
            <v>3072</v>
          </cell>
          <cell r="DH106">
            <v>737</v>
          </cell>
          <cell r="DI106">
            <v>3635</v>
          </cell>
          <cell r="DN106">
            <v>4035</v>
          </cell>
          <cell r="DP106">
            <v>4673</v>
          </cell>
          <cell r="DQ106">
            <v>3934</v>
          </cell>
          <cell r="DR106">
            <v>3584</v>
          </cell>
          <cell r="DS106">
            <v>2433</v>
          </cell>
          <cell r="DT106">
            <v>2778</v>
          </cell>
          <cell r="DV106">
            <v>17326</v>
          </cell>
          <cell r="DW106">
            <v>2763</v>
          </cell>
          <cell r="DX106">
            <v>164</v>
          </cell>
          <cell r="DY106">
            <v>2447</v>
          </cell>
          <cell r="DZ106">
            <v>5275</v>
          </cell>
          <cell r="ED106">
            <v>8828</v>
          </cell>
          <cell r="EE106">
            <v>5554</v>
          </cell>
          <cell r="EF106">
            <v>6055</v>
          </cell>
          <cell r="EG106">
            <v>3852</v>
          </cell>
          <cell r="EH106">
            <v>1887</v>
          </cell>
          <cell r="EI106">
            <v>344</v>
          </cell>
          <cell r="EJ106">
            <v>1053</v>
          </cell>
          <cell r="EK106">
            <v>2808</v>
          </cell>
          <cell r="EL106">
            <v>6206</v>
          </cell>
          <cell r="EO106">
            <v>1619</v>
          </cell>
          <cell r="ER106">
            <v>6479</v>
          </cell>
          <cell r="EU106">
            <v>3341</v>
          </cell>
          <cell r="EX106">
            <v>5248</v>
          </cell>
          <cell r="EY106">
            <v>3346</v>
          </cell>
          <cell r="EZ106">
            <v>9369</v>
          </cell>
          <cell r="FA106">
            <v>8627</v>
          </cell>
          <cell r="FB106">
            <v>6803</v>
          </cell>
          <cell r="FC106">
            <v>1093</v>
          </cell>
          <cell r="FD106">
            <v>3211</v>
          </cell>
          <cell r="FE106">
            <v>15288</v>
          </cell>
          <cell r="FF106">
            <v>125270</v>
          </cell>
          <cell r="FG106">
            <v>12086</v>
          </cell>
          <cell r="FH106">
            <v>2062</v>
          </cell>
          <cell r="FI106">
            <v>139540</v>
          </cell>
          <cell r="FJ106">
            <v>-5.4</v>
          </cell>
          <cell r="FK106">
            <v>0.4</v>
          </cell>
          <cell r="FL106">
            <v>-4.7</v>
          </cell>
          <cell r="FQ106">
            <v>5.4</v>
          </cell>
          <cell r="FS106">
            <v>6.4</v>
          </cell>
          <cell r="FT106">
            <v>-1.4</v>
          </cell>
          <cell r="FU106">
            <v>3.8</v>
          </cell>
          <cell r="FV106">
            <v>10.199999999999999</v>
          </cell>
          <cell r="FW106">
            <v>1.1000000000000001</v>
          </cell>
          <cell r="FY106">
            <v>3.6</v>
          </cell>
          <cell r="FZ106">
            <v>1.6</v>
          </cell>
          <cell r="GA106">
            <v>6.7</v>
          </cell>
          <cell r="GB106">
            <v>-0.8</v>
          </cell>
          <cell r="GC106">
            <v>1.1000000000000001</v>
          </cell>
          <cell r="GG106">
            <v>-0.7</v>
          </cell>
          <cell r="GH106">
            <v>-0.1</v>
          </cell>
          <cell r="GI106">
            <v>-0.7</v>
          </cell>
          <cell r="GJ106">
            <v>1.9</v>
          </cell>
          <cell r="GK106">
            <v>-1.9</v>
          </cell>
          <cell r="GL106">
            <v>-2.7</v>
          </cell>
          <cell r="GM106">
            <v>-1.4</v>
          </cell>
          <cell r="GN106">
            <v>1.5</v>
          </cell>
          <cell r="GO106">
            <v>-1.5</v>
          </cell>
          <cell r="GR106">
            <v>0.2</v>
          </cell>
          <cell r="GU106">
            <v>1.9</v>
          </cell>
          <cell r="GX106">
            <v>3.3</v>
          </cell>
          <cell r="HA106">
            <v>3.3</v>
          </cell>
          <cell r="HB106">
            <v>3.3</v>
          </cell>
          <cell r="HC106">
            <v>1.2</v>
          </cell>
          <cell r="HD106">
            <v>0.2</v>
          </cell>
          <cell r="HE106">
            <v>0.7</v>
          </cell>
          <cell r="HF106">
            <v>-0.3</v>
          </cell>
          <cell r="HG106">
            <v>0.3</v>
          </cell>
          <cell r="HH106">
            <v>0.4</v>
          </cell>
          <cell r="HI106">
            <v>1.2</v>
          </cell>
          <cell r="HJ106">
            <v>3.6</v>
          </cell>
          <cell r="HK106">
            <v>-0.2</v>
          </cell>
          <cell r="HL106">
            <v>1346</v>
          </cell>
          <cell r="HM106">
            <v>750</v>
          </cell>
          <cell r="HN106">
            <v>1860</v>
          </cell>
          <cell r="HS106">
            <v>3996</v>
          </cell>
          <cell r="HU106">
            <v>4618</v>
          </cell>
          <cell r="HV106">
            <v>3813</v>
          </cell>
          <cell r="HW106">
            <v>3574</v>
          </cell>
          <cell r="HX106">
            <v>2429</v>
          </cell>
          <cell r="HY106">
            <v>2812</v>
          </cell>
          <cell r="IA106">
            <v>17291</v>
          </cell>
          <cell r="IB106">
            <v>2820</v>
          </cell>
          <cell r="IC106">
            <v>172</v>
          </cell>
          <cell r="ID106">
            <v>2288</v>
          </cell>
          <cell r="IE106">
            <v>5255</v>
          </cell>
          <cell r="II106">
            <v>9470</v>
          </cell>
          <cell r="IJ106">
            <v>5524</v>
          </cell>
          <cell r="IK106">
            <v>5971</v>
          </cell>
          <cell r="IL106">
            <v>3668</v>
          </cell>
          <cell r="IM106">
            <v>1876</v>
          </cell>
          <cell r="IN106">
            <v>334</v>
          </cell>
          <cell r="IO106">
            <v>1080</v>
          </cell>
          <cell r="IP106">
            <v>2804</v>
          </cell>
          <cell r="IQ106">
            <v>6171</v>
          </cell>
        </row>
        <row r="107">
          <cell r="B107">
            <v>4441</v>
          </cell>
          <cell r="C107">
            <v>733</v>
          </cell>
          <cell r="D107">
            <v>5044</v>
          </cell>
          <cell r="I107">
            <v>4003</v>
          </cell>
          <cell r="K107">
            <v>4628</v>
          </cell>
          <cell r="L107">
            <v>3909</v>
          </cell>
          <cell r="M107">
            <v>3645</v>
          </cell>
          <cell r="N107">
            <v>2392</v>
          </cell>
          <cell r="O107">
            <v>2821</v>
          </cell>
          <cell r="Q107">
            <v>17351</v>
          </cell>
          <cell r="R107">
            <v>2811</v>
          </cell>
          <cell r="S107">
            <v>164</v>
          </cell>
          <cell r="T107">
            <v>2463</v>
          </cell>
          <cell r="U107">
            <v>5347</v>
          </cell>
          <cell r="Y107">
            <v>8883</v>
          </cell>
          <cell r="Z107">
            <v>5808</v>
          </cell>
          <cell r="AA107">
            <v>6129</v>
          </cell>
          <cell r="AB107">
            <v>3892</v>
          </cell>
          <cell r="AC107">
            <v>1841</v>
          </cell>
          <cell r="AD107">
            <v>363</v>
          </cell>
          <cell r="AE107">
            <v>1085</v>
          </cell>
          <cell r="AF107">
            <v>2914</v>
          </cell>
          <cell r="AG107">
            <v>6220</v>
          </cell>
          <cell r="AJ107">
            <v>1657</v>
          </cell>
          <cell r="AM107">
            <v>6595</v>
          </cell>
          <cell r="AP107">
            <v>3300</v>
          </cell>
          <cell r="AS107">
            <v>5184</v>
          </cell>
          <cell r="AT107">
            <v>3306</v>
          </cell>
          <cell r="AU107">
            <v>9648</v>
          </cell>
          <cell r="AV107">
            <v>8774</v>
          </cell>
          <cell r="AW107">
            <v>6928</v>
          </cell>
          <cell r="AX107">
            <v>1121</v>
          </cell>
          <cell r="AY107">
            <v>3251</v>
          </cell>
          <cell r="AZ107">
            <v>15370</v>
          </cell>
          <cell r="BA107">
            <v>128174</v>
          </cell>
          <cell r="BB107">
            <v>12361</v>
          </cell>
          <cell r="BC107">
            <v>1650</v>
          </cell>
          <cell r="BD107">
            <v>142787</v>
          </cell>
          <cell r="BE107">
            <v>19.399999999999999</v>
          </cell>
          <cell r="BF107">
            <v>-0.1</v>
          </cell>
          <cell r="BG107">
            <v>17.3</v>
          </cell>
          <cell r="BL107">
            <v>1.1000000000000001</v>
          </cell>
          <cell r="BN107">
            <v>1.4</v>
          </cell>
          <cell r="BO107">
            <v>-0.5</v>
          </cell>
          <cell r="BP107">
            <v>3.5</v>
          </cell>
          <cell r="BQ107">
            <v>2.8</v>
          </cell>
          <cell r="BR107">
            <v>2.2999999999999998</v>
          </cell>
          <cell r="BT107">
            <v>2</v>
          </cell>
          <cell r="BU107">
            <v>1.9</v>
          </cell>
          <cell r="BV107">
            <v>3.6</v>
          </cell>
          <cell r="BW107">
            <v>-0.1</v>
          </cell>
          <cell r="BX107">
            <v>1.4</v>
          </cell>
          <cell r="CB107">
            <v>1</v>
          </cell>
          <cell r="CC107">
            <v>3</v>
          </cell>
          <cell r="CD107">
            <v>0.7</v>
          </cell>
          <cell r="CE107">
            <v>1.1000000000000001</v>
          </cell>
          <cell r="CF107">
            <v>-0.9</v>
          </cell>
          <cell r="CG107">
            <v>2.4</v>
          </cell>
          <cell r="CH107">
            <v>3.1</v>
          </cell>
          <cell r="CI107">
            <v>4.4000000000000004</v>
          </cell>
          <cell r="CJ107">
            <v>0.7</v>
          </cell>
          <cell r="CM107">
            <v>1.9</v>
          </cell>
          <cell r="CP107">
            <v>1.9</v>
          </cell>
          <cell r="CS107">
            <v>0.6</v>
          </cell>
          <cell r="CV107">
            <v>0.6</v>
          </cell>
          <cell r="CW107">
            <v>0.6</v>
          </cell>
          <cell r="CX107">
            <v>2.2000000000000002</v>
          </cell>
          <cell r="CY107">
            <v>1</v>
          </cell>
          <cell r="CZ107">
            <v>1.5</v>
          </cell>
          <cell r="DA107">
            <v>1.6</v>
          </cell>
          <cell r="DB107">
            <v>0.9</v>
          </cell>
          <cell r="DC107">
            <v>0.5</v>
          </cell>
          <cell r="DD107">
            <v>2.1</v>
          </cell>
          <cell r="DE107">
            <v>2.7</v>
          </cell>
          <cell r="DF107">
            <v>1.7</v>
          </cell>
          <cell r="DG107">
            <v>5109</v>
          </cell>
          <cell r="DH107">
            <v>732</v>
          </cell>
          <cell r="DI107">
            <v>5731</v>
          </cell>
          <cell r="DN107">
            <v>4012</v>
          </cell>
          <cell r="DP107">
            <v>4629</v>
          </cell>
          <cell r="DQ107">
            <v>3893</v>
          </cell>
          <cell r="DR107">
            <v>3578</v>
          </cell>
          <cell r="DS107">
            <v>2396</v>
          </cell>
          <cell r="DT107">
            <v>2848</v>
          </cell>
          <cell r="DV107">
            <v>17254</v>
          </cell>
          <cell r="DW107">
            <v>2801</v>
          </cell>
          <cell r="DX107">
            <v>160</v>
          </cell>
          <cell r="DY107">
            <v>2499</v>
          </cell>
          <cell r="DZ107">
            <v>5351</v>
          </cell>
          <cell r="ED107">
            <v>8738</v>
          </cell>
          <cell r="EE107">
            <v>5877</v>
          </cell>
          <cell r="EF107">
            <v>6124</v>
          </cell>
          <cell r="EG107">
            <v>3898</v>
          </cell>
          <cell r="EH107">
            <v>1801</v>
          </cell>
          <cell r="EI107">
            <v>376</v>
          </cell>
          <cell r="EJ107">
            <v>1071</v>
          </cell>
          <cell r="EK107">
            <v>2869</v>
          </cell>
          <cell r="EL107">
            <v>6157</v>
          </cell>
          <cell r="EO107">
            <v>1645</v>
          </cell>
          <cell r="ER107">
            <v>6587</v>
          </cell>
          <cell r="EU107">
            <v>3267</v>
          </cell>
          <cell r="EX107">
            <v>5132</v>
          </cell>
          <cell r="EY107">
            <v>3273</v>
          </cell>
          <cell r="EZ107">
            <v>9719</v>
          </cell>
          <cell r="FA107">
            <v>8905</v>
          </cell>
          <cell r="FB107">
            <v>6938</v>
          </cell>
          <cell r="FC107">
            <v>1128</v>
          </cell>
          <cell r="FD107">
            <v>3253</v>
          </cell>
          <cell r="FE107">
            <v>15369</v>
          </cell>
          <cell r="FF107">
            <v>128713</v>
          </cell>
          <cell r="FG107">
            <v>12450</v>
          </cell>
          <cell r="FH107">
            <v>1457</v>
          </cell>
          <cell r="FI107">
            <v>143394</v>
          </cell>
          <cell r="FJ107">
            <v>66.3</v>
          </cell>
          <cell r="FK107">
            <v>-0.7</v>
          </cell>
          <cell r="FL107">
            <v>57.7</v>
          </cell>
          <cell r="FQ107">
            <v>-0.6</v>
          </cell>
          <cell r="FS107">
            <v>-0.9</v>
          </cell>
          <cell r="FT107">
            <v>-1</v>
          </cell>
          <cell r="FU107">
            <v>-0.2</v>
          </cell>
          <cell r="FV107">
            <v>-1.5</v>
          </cell>
          <cell r="FW107">
            <v>2.5</v>
          </cell>
          <cell r="FY107">
            <v>-0.4</v>
          </cell>
          <cell r="FZ107">
            <v>1.4</v>
          </cell>
          <cell r="GA107">
            <v>-2.2999999999999998</v>
          </cell>
          <cell r="GB107">
            <v>2.2000000000000002</v>
          </cell>
          <cell r="GC107">
            <v>1.4</v>
          </cell>
          <cell r="GG107">
            <v>-1</v>
          </cell>
          <cell r="GH107">
            <v>5.8</v>
          </cell>
          <cell r="GI107">
            <v>1.1000000000000001</v>
          </cell>
          <cell r="GJ107">
            <v>1.2</v>
          </cell>
          <cell r="GK107">
            <v>-4.5999999999999996</v>
          </cell>
          <cell r="GL107">
            <v>9.3000000000000007</v>
          </cell>
          <cell r="GM107">
            <v>1.6</v>
          </cell>
          <cell r="GN107">
            <v>2.2000000000000002</v>
          </cell>
          <cell r="GO107">
            <v>-0.8</v>
          </cell>
          <cell r="GR107">
            <v>1.6</v>
          </cell>
          <cell r="GU107">
            <v>1.7</v>
          </cell>
          <cell r="GX107">
            <v>-2.2000000000000002</v>
          </cell>
          <cell r="HA107">
            <v>-2.2000000000000002</v>
          </cell>
          <cell r="HB107">
            <v>-2.2000000000000002</v>
          </cell>
          <cell r="HC107">
            <v>3.7</v>
          </cell>
          <cell r="HD107">
            <v>3.2</v>
          </cell>
          <cell r="HE107">
            <v>2</v>
          </cell>
          <cell r="HF107">
            <v>3.2</v>
          </cell>
          <cell r="HG107">
            <v>1.3</v>
          </cell>
          <cell r="HH107">
            <v>0.5</v>
          </cell>
          <cell r="HI107">
            <v>2.7</v>
          </cell>
          <cell r="HJ107">
            <v>3</v>
          </cell>
          <cell r="HK107">
            <v>2.8</v>
          </cell>
          <cell r="HL107">
            <v>2991</v>
          </cell>
          <cell r="HM107">
            <v>750</v>
          </cell>
          <cell r="HN107">
            <v>3559</v>
          </cell>
          <cell r="HS107">
            <v>4109</v>
          </cell>
          <cell r="HU107">
            <v>4746</v>
          </cell>
          <cell r="HV107">
            <v>3871</v>
          </cell>
          <cell r="HW107">
            <v>3652</v>
          </cell>
          <cell r="HX107">
            <v>2484</v>
          </cell>
          <cell r="HY107">
            <v>2991</v>
          </cell>
          <cell r="IA107">
            <v>17850</v>
          </cell>
          <cell r="IB107">
            <v>3033</v>
          </cell>
          <cell r="IC107">
            <v>185</v>
          </cell>
          <cell r="ID107">
            <v>2334</v>
          </cell>
          <cell r="IE107">
            <v>5572</v>
          </cell>
          <cell r="II107">
            <v>8473</v>
          </cell>
          <cell r="IJ107">
            <v>5968</v>
          </cell>
          <cell r="IK107">
            <v>6003</v>
          </cell>
          <cell r="IL107">
            <v>3771</v>
          </cell>
          <cell r="IM107">
            <v>1835</v>
          </cell>
          <cell r="IN107">
            <v>389</v>
          </cell>
          <cell r="IO107">
            <v>1083</v>
          </cell>
          <cell r="IP107">
            <v>2878</v>
          </cell>
          <cell r="IQ107">
            <v>6288</v>
          </cell>
        </row>
        <row r="108">
          <cell r="B108">
            <v>4941</v>
          </cell>
          <cell r="C108">
            <v>733</v>
          </cell>
          <cell r="D108">
            <v>5561</v>
          </cell>
          <cell r="I108">
            <v>4090</v>
          </cell>
          <cell r="K108">
            <v>4729</v>
          </cell>
          <cell r="L108">
            <v>3944</v>
          </cell>
          <cell r="M108">
            <v>3734</v>
          </cell>
          <cell r="N108">
            <v>2419</v>
          </cell>
          <cell r="O108">
            <v>2844</v>
          </cell>
          <cell r="Q108">
            <v>17595</v>
          </cell>
          <cell r="R108">
            <v>2867</v>
          </cell>
          <cell r="S108">
            <v>170</v>
          </cell>
          <cell r="T108">
            <v>2482</v>
          </cell>
          <cell r="U108">
            <v>5440</v>
          </cell>
          <cell r="Y108">
            <v>9117</v>
          </cell>
          <cell r="Z108">
            <v>6015</v>
          </cell>
          <cell r="AA108">
            <v>6228</v>
          </cell>
          <cell r="AB108">
            <v>3899</v>
          </cell>
          <cell r="AC108">
            <v>1861</v>
          </cell>
          <cell r="AD108">
            <v>373</v>
          </cell>
          <cell r="AE108">
            <v>1158</v>
          </cell>
          <cell r="AF108">
            <v>3100</v>
          </cell>
          <cell r="AG108">
            <v>6391</v>
          </cell>
          <cell r="AJ108">
            <v>1697</v>
          </cell>
          <cell r="AM108">
            <v>6648</v>
          </cell>
          <cell r="AP108">
            <v>3317</v>
          </cell>
          <cell r="AS108">
            <v>5212</v>
          </cell>
          <cell r="AT108">
            <v>3323</v>
          </cell>
          <cell r="AU108">
            <v>9868</v>
          </cell>
          <cell r="AV108">
            <v>8883</v>
          </cell>
          <cell r="AW108">
            <v>7050</v>
          </cell>
          <cell r="AX108">
            <v>1148</v>
          </cell>
          <cell r="AY108">
            <v>3276</v>
          </cell>
          <cell r="AZ108">
            <v>15457</v>
          </cell>
          <cell r="BA108">
            <v>130900</v>
          </cell>
          <cell r="BB108">
            <v>12707</v>
          </cell>
          <cell r="BC108">
            <v>1528</v>
          </cell>
          <cell r="BD108">
            <v>146082</v>
          </cell>
          <cell r="BE108">
            <v>11.3</v>
          </cell>
          <cell r="BF108">
            <v>0.1</v>
          </cell>
          <cell r="BG108">
            <v>10.199999999999999</v>
          </cell>
          <cell r="BL108">
            <v>2.2000000000000002</v>
          </cell>
          <cell r="BN108">
            <v>2.2000000000000002</v>
          </cell>
          <cell r="BO108">
            <v>0.9</v>
          </cell>
          <cell r="BP108">
            <v>2.5</v>
          </cell>
          <cell r="BQ108">
            <v>1.1000000000000001</v>
          </cell>
          <cell r="BR108">
            <v>0.8</v>
          </cell>
          <cell r="BT108">
            <v>1.4</v>
          </cell>
          <cell r="BU108">
            <v>2</v>
          </cell>
          <cell r="BV108">
            <v>3.6</v>
          </cell>
          <cell r="BW108">
            <v>0.7</v>
          </cell>
          <cell r="BX108">
            <v>1.7</v>
          </cell>
          <cell r="CB108">
            <v>2.6</v>
          </cell>
          <cell r="CC108">
            <v>3.6</v>
          </cell>
          <cell r="CD108">
            <v>1.6</v>
          </cell>
          <cell r="CE108">
            <v>0.2</v>
          </cell>
          <cell r="CF108">
            <v>1.1000000000000001</v>
          </cell>
          <cell r="CG108">
            <v>2.8</v>
          </cell>
          <cell r="CH108">
            <v>6.7</v>
          </cell>
          <cell r="CI108">
            <v>6.4</v>
          </cell>
          <cell r="CJ108">
            <v>2.8</v>
          </cell>
          <cell r="CM108">
            <v>2.4</v>
          </cell>
          <cell r="CP108">
            <v>0.8</v>
          </cell>
          <cell r="CS108">
            <v>0.5</v>
          </cell>
          <cell r="CV108">
            <v>0.5</v>
          </cell>
          <cell r="CW108">
            <v>0.5</v>
          </cell>
          <cell r="CX108">
            <v>2.2999999999999998</v>
          </cell>
          <cell r="CY108">
            <v>1.2</v>
          </cell>
          <cell r="CZ108">
            <v>1.8</v>
          </cell>
          <cell r="DA108">
            <v>2.4</v>
          </cell>
          <cell r="DB108">
            <v>0.8</v>
          </cell>
          <cell r="DC108">
            <v>0.6</v>
          </cell>
          <cell r="DD108">
            <v>2.1</v>
          </cell>
          <cell r="DE108">
            <v>2.8</v>
          </cell>
          <cell r="DF108">
            <v>2.2999999999999998</v>
          </cell>
          <cell r="DG108">
            <v>4933</v>
          </cell>
          <cell r="DH108">
            <v>727</v>
          </cell>
          <cell r="DI108">
            <v>5549</v>
          </cell>
          <cell r="DN108">
            <v>3998</v>
          </cell>
          <cell r="DP108">
            <v>4618</v>
          </cell>
          <cell r="DQ108">
            <v>3935</v>
          </cell>
          <cell r="DR108">
            <v>3720</v>
          </cell>
          <cell r="DS108">
            <v>2359</v>
          </cell>
          <cell r="DT108">
            <v>2863</v>
          </cell>
          <cell r="DV108">
            <v>17567</v>
          </cell>
          <cell r="DW108">
            <v>2877</v>
          </cell>
          <cell r="DX108">
            <v>172</v>
          </cell>
          <cell r="DY108">
            <v>2471</v>
          </cell>
          <cell r="DZ108">
            <v>5447</v>
          </cell>
          <cell r="ED108">
            <v>9357</v>
          </cell>
          <cell r="EE108">
            <v>6057</v>
          </cell>
          <cell r="EF108">
            <v>6214</v>
          </cell>
          <cell r="EG108">
            <v>3934</v>
          </cell>
          <cell r="EH108">
            <v>1809</v>
          </cell>
          <cell r="EI108">
            <v>369</v>
          </cell>
          <cell r="EJ108">
            <v>1149</v>
          </cell>
          <cell r="EK108">
            <v>3115</v>
          </cell>
          <cell r="EL108">
            <v>6271</v>
          </cell>
          <cell r="EO108">
            <v>1716</v>
          </cell>
          <cell r="ER108">
            <v>6683</v>
          </cell>
          <cell r="EU108">
            <v>3339</v>
          </cell>
          <cell r="EX108">
            <v>5245</v>
          </cell>
          <cell r="EY108">
            <v>3344</v>
          </cell>
          <cell r="EZ108">
            <v>9861</v>
          </cell>
          <cell r="FA108">
            <v>8824</v>
          </cell>
          <cell r="FB108">
            <v>7091</v>
          </cell>
          <cell r="FC108">
            <v>1144</v>
          </cell>
          <cell r="FD108">
            <v>3289</v>
          </cell>
          <cell r="FE108">
            <v>15453</v>
          </cell>
          <cell r="FF108">
            <v>131062</v>
          </cell>
          <cell r="FG108">
            <v>12612</v>
          </cell>
          <cell r="FH108">
            <v>1066</v>
          </cell>
          <cell r="FI108">
            <v>145813</v>
          </cell>
          <cell r="FJ108">
            <v>-3.4</v>
          </cell>
          <cell r="FK108">
            <v>-0.6</v>
          </cell>
          <cell r="FL108">
            <v>-3.2</v>
          </cell>
          <cell r="FQ108">
            <v>-0.3</v>
          </cell>
          <cell r="FS108">
            <v>-0.2</v>
          </cell>
          <cell r="FT108">
            <v>1.1000000000000001</v>
          </cell>
          <cell r="FU108">
            <v>4</v>
          </cell>
          <cell r="FV108">
            <v>-1.5</v>
          </cell>
          <cell r="FW108">
            <v>0.5</v>
          </cell>
          <cell r="FY108">
            <v>1.8</v>
          </cell>
          <cell r="FZ108">
            <v>2.7</v>
          </cell>
          <cell r="GA108">
            <v>7.2</v>
          </cell>
          <cell r="GB108">
            <v>-1.1000000000000001</v>
          </cell>
          <cell r="GC108">
            <v>1.8</v>
          </cell>
          <cell r="GG108">
            <v>7.1</v>
          </cell>
          <cell r="GH108">
            <v>3.1</v>
          </cell>
          <cell r="GI108">
            <v>1.5</v>
          </cell>
          <cell r="GJ108">
            <v>0.9</v>
          </cell>
          <cell r="GK108">
            <v>0.5</v>
          </cell>
          <cell r="GL108">
            <v>-1.7</v>
          </cell>
          <cell r="GM108">
            <v>7.3</v>
          </cell>
          <cell r="GN108">
            <v>8.5</v>
          </cell>
          <cell r="GO108">
            <v>1.9</v>
          </cell>
          <cell r="GR108">
            <v>4.3</v>
          </cell>
          <cell r="GU108">
            <v>1.5</v>
          </cell>
          <cell r="GX108">
            <v>2.2000000000000002</v>
          </cell>
          <cell r="HA108">
            <v>2.2000000000000002</v>
          </cell>
          <cell r="HB108">
            <v>2.2000000000000002</v>
          </cell>
          <cell r="HC108">
            <v>1.5</v>
          </cell>
          <cell r="HD108">
            <v>-0.9</v>
          </cell>
          <cell r="HE108">
            <v>2.2000000000000002</v>
          </cell>
          <cell r="HF108">
            <v>1.4</v>
          </cell>
          <cell r="HG108">
            <v>1.1000000000000001</v>
          </cell>
          <cell r="HH108">
            <v>0.5</v>
          </cell>
          <cell r="HI108">
            <v>1.8</v>
          </cell>
          <cell r="HJ108">
            <v>1.3</v>
          </cell>
          <cell r="HK108">
            <v>1.7</v>
          </cell>
          <cell r="HL108">
            <v>10011</v>
          </cell>
          <cell r="HM108">
            <v>735</v>
          </cell>
          <cell r="HN108">
            <v>10801</v>
          </cell>
          <cell r="HS108">
            <v>4082</v>
          </cell>
          <cell r="HU108">
            <v>4693</v>
          </cell>
          <cell r="HV108">
            <v>4210</v>
          </cell>
          <cell r="HW108">
            <v>3846</v>
          </cell>
          <cell r="HX108">
            <v>2452</v>
          </cell>
          <cell r="HY108">
            <v>2980</v>
          </cell>
          <cell r="IA108">
            <v>18291</v>
          </cell>
          <cell r="IB108">
            <v>2762</v>
          </cell>
          <cell r="IC108">
            <v>161</v>
          </cell>
          <cell r="ID108">
            <v>2603</v>
          </cell>
          <cell r="IE108">
            <v>5375</v>
          </cell>
          <cell r="II108">
            <v>9684</v>
          </cell>
          <cell r="IJ108">
            <v>6222</v>
          </cell>
          <cell r="IK108">
            <v>6817</v>
          </cell>
          <cell r="IL108">
            <v>4277</v>
          </cell>
          <cell r="IM108">
            <v>1865</v>
          </cell>
          <cell r="IN108">
            <v>374</v>
          </cell>
          <cell r="IO108">
            <v>1149</v>
          </cell>
          <cell r="IP108">
            <v>3170</v>
          </cell>
          <cell r="IQ108">
            <v>6427</v>
          </cell>
        </row>
        <row r="109">
          <cell r="B109">
            <v>4988</v>
          </cell>
          <cell r="C109">
            <v>739</v>
          </cell>
          <cell r="D109">
            <v>5615</v>
          </cell>
          <cell r="I109">
            <v>4227</v>
          </cell>
          <cell r="K109">
            <v>4896</v>
          </cell>
          <cell r="L109">
            <v>4036</v>
          </cell>
          <cell r="M109">
            <v>3743</v>
          </cell>
          <cell r="N109">
            <v>2465</v>
          </cell>
          <cell r="O109">
            <v>2865</v>
          </cell>
          <cell r="Q109">
            <v>17892</v>
          </cell>
          <cell r="R109">
            <v>2919</v>
          </cell>
          <cell r="S109">
            <v>177</v>
          </cell>
          <cell r="T109">
            <v>2507</v>
          </cell>
          <cell r="U109">
            <v>5532</v>
          </cell>
          <cell r="Y109">
            <v>9381</v>
          </cell>
          <cell r="Z109">
            <v>6138</v>
          </cell>
          <cell r="AA109">
            <v>6338</v>
          </cell>
          <cell r="AB109">
            <v>3872</v>
          </cell>
          <cell r="AC109">
            <v>1933</v>
          </cell>
          <cell r="AD109">
            <v>383</v>
          </cell>
          <cell r="AE109">
            <v>1233</v>
          </cell>
          <cell r="AF109">
            <v>3295</v>
          </cell>
          <cell r="AG109">
            <v>6665</v>
          </cell>
          <cell r="AJ109">
            <v>1725</v>
          </cell>
          <cell r="AM109">
            <v>6655</v>
          </cell>
          <cell r="AP109">
            <v>3368</v>
          </cell>
          <cell r="AS109">
            <v>5291</v>
          </cell>
          <cell r="AT109">
            <v>3373</v>
          </cell>
          <cell r="AU109">
            <v>10064</v>
          </cell>
          <cell r="AV109">
            <v>9038</v>
          </cell>
          <cell r="AW109">
            <v>7164</v>
          </cell>
          <cell r="AX109">
            <v>1178</v>
          </cell>
          <cell r="AY109">
            <v>3265</v>
          </cell>
          <cell r="AZ109">
            <v>15533</v>
          </cell>
          <cell r="BA109">
            <v>133269</v>
          </cell>
          <cell r="BB109">
            <v>13001</v>
          </cell>
          <cell r="BC109">
            <v>1755</v>
          </cell>
          <cell r="BD109">
            <v>149072</v>
          </cell>
          <cell r="BE109">
            <v>1</v>
          </cell>
          <cell r="BF109">
            <v>0.8</v>
          </cell>
          <cell r="BG109">
            <v>1</v>
          </cell>
          <cell r="BL109">
            <v>3.4</v>
          </cell>
          <cell r="BN109">
            <v>3.5</v>
          </cell>
          <cell r="BO109">
            <v>2.2999999999999998</v>
          </cell>
          <cell r="BP109">
            <v>0.2</v>
          </cell>
          <cell r="BQ109">
            <v>1.9</v>
          </cell>
          <cell r="BR109">
            <v>0.8</v>
          </cell>
          <cell r="BT109">
            <v>1.7</v>
          </cell>
          <cell r="BU109">
            <v>1.8</v>
          </cell>
          <cell r="BV109">
            <v>3.8</v>
          </cell>
          <cell r="BW109">
            <v>1</v>
          </cell>
          <cell r="BX109">
            <v>1.7</v>
          </cell>
          <cell r="CB109">
            <v>2.9</v>
          </cell>
          <cell r="CC109">
            <v>2</v>
          </cell>
          <cell r="CD109">
            <v>1.8</v>
          </cell>
          <cell r="CE109">
            <v>-0.7</v>
          </cell>
          <cell r="CF109">
            <v>3.8</v>
          </cell>
          <cell r="CG109">
            <v>2.8</v>
          </cell>
          <cell r="CH109">
            <v>6.5</v>
          </cell>
          <cell r="CI109">
            <v>6.3</v>
          </cell>
          <cell r="CJ109">
            <v>4.3</v>
          </cell>
          <cell r="CM109">
            <v>1.7</v>
          </cell>
          <cell r="CP109">
            <v>0.1</v>
          </cell>
          <cell r="CS109">
            <v>1.5</v>
          </cell>
          <cell r="CV109">
            <v>1.5</v>
          </cell>
          <cell r="CW109">
            <v>1.5</v>
          </cell>
          <cell r="CX109">
            <v>2</v>
          </cell>
          <cell r="CY109">
            <v>1.7</v>
          </cell>
          <cell r="CZ109">
            <v>1.6</v>
          </cell>
          <cell r="DA109">
            <v>2.6</v>
          </cell>
          <cell r="DB109">
            <v>-0.3</v>
          </cell>
          <cell r="DC109">
            <v>0.5</v>
          </cell>
          <cell r="DD109">
            <v>1.8</v>
          </cell>
          <cell r="DE109">
            <v>2.2999999999999998</v>
          </cell>
          <cell r="DF109">
            <v>2</v>
          </cell>
          <cell r="DG109">
            <v>4787</v>
          </cell>
          <cell r="DH109">
            <v>741</v>
          </cell>
          <cell r="DI109">
            <v>5409</v>
          </cell>
          <cell r="DN109">
            <v>4271</v>
          </cell>
          <cell r="DP109">
            <v>4959</v>
          </cell>
          <cell r="DQ109">
            <v>4016</v>
          </cell>
          <cell r="DR109">
            <v>3950</v>
          </cell>
          <cell r="DS109">
            <v>2472</v>
          </cell>
          <cell r="DT109">
            <v>2837</v>
          </cell>
          <cell r="DV109">
            <v>18012</v>
          </cell>
          <cell r="DW109">
            <v>2928</v>
          </cell>
          <cell r="DX109">
            <v>179</v>
          </cell>
          <cell r="DY109">
            <v>2481</v>
          </cell>
          <cell r="DZ109">
            <v>5530</v>
          </cell>
          <cell r="ED109">
            <v>9149</v>
          </cell>
          <cell r="EE109">
            <v>6140</v>
          </cell>
          <cell r="EF109">
            <v>6377</v>
          </cell>
          <cell r="EG109">
            <v>3841</v>
          </cell>
          <cell r="EH109">
            <v>2023</v>
          </cell>
          <cell r="EI109">
            <v>378</v>
          </cell>
          <cell r="EJ109">
            <v>1263</v>
          </cell>
          <cell r="EK109">
            <v>3313</v>
          </cell>
          <cell r="EL109">
            <v>6847</v>
          </cell>
          <cell r="EO109">
            <v>1728</v>
          </cell>
          <cell r="ER109">
            <v>6687</v>
          </cell>
          <cell r="EU109">
            <v>3354</v>
          </cell>
          <cell r="EX109">
            <v>5269</v>
          </cell>
          <cell r="EY109">
            <v>3360</v>
          </cell>
          <cell r="EZ109">
            <v>10022</v>
          </cell>
          <cell r="FA109">
            <v>8929</v>
          </cell>
          <cell r="FB109">
            <v>7119</v>
          </cell>
          <cell r="FC109">
            <v>1179</v>
          </cell>
          <cell r="FD109">
            <v>3275</v>
          </cell>
          <cell r="FE109">
            <v>15537</v>
          </cell>
          <cell r="FF109">
            <v>133082</v>
          </cell>
          <cell r="FG109">
            <v>13125</v>
          </cell>
          <cell r="FH109">
            <v>2540</v>
          </cell>
          <cell r="FI109">
            <v>149481</v>
          </cell>
          <cell r="FJ109">
            <v>-3</v>
          </cell>
          <cell r="FK109">
            <v>2</v>
          </cell>
          <cell r="FL109">
            <v>-2.5</v>
          </cell>
          <cell r="FQ109">
            <v>6.8</v>
          </cell>
          <cell r="FS109">
            <v>7.4</v>
          </cell>
          <cell r="FT109">
            <v>2.1</v>
          </cell>
          <cell r="FU109">
            <v>6.2</v>
          </cell>
          <cell r="FV109">
            <v>4.8</v>
          </cell>
          <cell r="FW109">
            <v>-0.9</v>
          </cell>
          <cell r="FY109">
            <v>2.5</v>
          </cell>
          <cell r="FZ109">
            <v>1.8</v>
          </cell>
          <cell r="GA109">
            <v>4.2</v>
          </cell>
          <cell r="GB109">
            <v>0.4</v>
          </cell>
          <cell r="GC109">
            <v>1.5</v>
          </cell>
          <cell r="GG109">
            <v>-2.2000000000000002</v>
          </cell>
          <cell r="GH109">
            <v>1.4</v>
          </cell>
          <cell r="GI109">
            <v>2.6</v>
          </cell>
          <cell r="GJ109">
            <v>-2.4</v>
          </cell>
          <cell r="GK109">
            <v>11.8</v>
          </cell>
          <cell r="GL109">
            <v>2.2000000000000002</v>
          </cell>
          <cell r="GM109">
            <v>9.9</v>
          </cell>
          <cell r="GN109">
            <v>6.4</v>
          </cell>
          <cell r="GO109">
            <v>9.1999999999999993</v>
          </cell>
          <cell r="GR109">
            <v>0.7</v>
          </cell>
          <cell r="GU109">
            <v>0.1</v>
          </cell>
          <cell r="GX109">
            <v>0.5</v>
          </cell>
          <cell r="HA109">
            <v>0.5</v>
          </cell>
          <cell r="HB109">
            <v>0.5</v>
          </cell>
          <cell r="HC109">
            <v>1.6</v>
          </cell>
          <cell r="HD109">
            <v>1.2</v>
          </cell>
          <cell r="HE109">
            <v>0.4</v>
          </cell>
          <cell r="HF109">
            <v>3.1</v>
          </cell>
          <cell r="HG109">
            <v>-0.4</v>
          </cell>
          <cell r="HH109">
            <v>0.5</v>
          </cell>
          <cell r="HI109">
            <v>1.5</v>
          </cell>
          <cell r="HJ109">
            <v>4.0999999999999996</v>
          </cell>
          <cell r="HK109">
            <v>2.5</v>
          </cell>
          <cell r="HL109">
            <v>4749</v>
          </cell>
          <cell r="HM109">
            <v>702</v>
          </cell>
          <cell r="HN109">
            <v>5344</v>
          </cell>
          <cell r="HS109">
            <v>4137</v>
          </cell>
          <cell r="HU109">
            <v>4836</v>
          </cell>
          <cell r="HV109">
            <v>3880</v>
          </cell>
          <cell r="HW109">
            <v>3751</v>
          </cell>
          <cell r="HX109">
            <v>2292</v>
          </cell>
          <cell r="HY109">
            <v>2533</v>
          </cell>
          <cell r="IA109">
            <v>16674</v>
          </cell>
          <cell r="IB109">
            <v>2754</v>
          </cell>
          <cell r="IC109">
            <v>154</v>
          </cell>
          <cell r="ID109">
            <v>2682</v>
          </cell>
          <cell r="IE109">
            <v>5403</v>
          </cell>
          <cell r="II109">
            <v>8368</v>
          </cell>
          <cell r="IJ109">
            <v>5910</v>
          </cell>
          <cell r="IK109">
            <v>6001</v>
          </cell>
          <cell r="IL109">
            <v>3810</v>
          </cell>
          <cell r="IM109">
            <v>1939</v>
          </cell>
          <cell r="IN109">
            <v>373</v>
          </cell>
          <cell r="IO109">
            <v>1215</v>
          </cell>
          <cell r="IP109">
            <v>3251</v>
          </cell>
          <cell r="IQ109">
            <v>6616</v>
          </cell>
        </row>
        <row r="110">
          <cell r="B110">
            <v>4840</v>
          </cell>
          <cell r="C110">
            <v>747</v>
          </cell>
          <cell r="D110">
            <v>5468</v>
          </cell>
          <cell r="I110">
            <v>4386</v>
          </cell>
          <cell r="K110">
            <v>5100</v>
          </cell>
          <cell r="L110">
            <v>4086</v>
          </cell>
          <cell r="M110">
            <v>3694</v>
          </cell>
          <cell r="N110">
            <v>2526</v>
          </cell>
          <cell r="O110">
            <v>2914</v>
          </cell>
          <cell r="Q110">
            <v>18167</v>
          </cell>
          <cell r="R110">
            <v>2957</v>
          </cell>
          <cell r="S110">
            <v>184</v>
          </cell>
          <cell r="T110">
            <v>2556</v>
          </cell>
          <cell r="U110">
            <v>5627</v>
          </cell>
          <cell r="Y110">
            <v>9606</v>
          </cell>
          <cell r="Z110">
            <v>6215</v>
          </cell>
          <cell r="AA110">
            <v>6425</v>
          </cell>
          <cell r="AB110">
            <v>3856</v>
          </cell>
          <cell r="AC110">
            <v>2001</v>
          </cell>
          <cell r="AD110">
            <v>392</v>
          </cell>
          <cell r="AE110">
            <v>1282</v>
          </cell>
          <cell r="AF110">
            <v>3416</v>
          </cell>
          <cell r="AG110">
            <v>6877</v>
          </cell>
          <cell r="AJ110">
            <v>1747</v>
          </cell>
          <cell r="AM110">
            <v>6656</v>
          </cell>
          <cell r="AP110">
            <v>3471</v>
          </cell>
          <cell r="AS110">
            <v>5453</v>
          </cell>
          <cell r="AT110">
            <v>3477</v>
          </cell>
          <cell r="AU110">
            <v>10222</v>
          </cell>
          <cell r="AV110">
            <v>9200</v>
          </cell>
          <cell r="AW110">
            <v>7278</v>
          </cell>
          <cell r="AX110">
            <v>1205</v>
          </cell>
          <cell r="AY110">
            <v>3238</v>
          </cell>
          <cell r="AZ110">
            <v>15593</v>
          </cell>
          <cell r="BA110">
            <v>135273</v>
          </cell>
          <cell r="BB110">
            <v>13276</v>
          </cell>
          <cell r="BC110">
            <v>2090</v>
          </cell>
          <cell r="BD110">
            <v>151137</v>
          </cell>
          <cell r="BE110">
            <v>-3</v>
          </cell>
          <cell r="BF110">
            <v>1.1000000000000001</v>
          </cell>
          <cell r="BG110">
            <v>-2.6</v>
          </cell>
          <cell r="BL110">
            <v>3.7</v>
          </cell>
          <cell r="BN110">
            <v>4.2</v>
          </cell>
          <cell r="BO110">
            <v>1.2</v>
          </cell>
          <cell r="BP110">
            <v>-1.3</v>
          </cell>
          <cell r="BQ110">
            <v>2.5</v>
          </cell>
          <cell r="BR110">
            <v>1.7</v>
          </cell>
          <cell r="BT110">
            <v>1.5</v>
          </cell>
          <cell r="BU110">
            <v>1.3</v>
          </cell>
          <cell r="BV110">
            <v>4.3</v>
          </cell>
          <cell r="BW110">
            <v>2</v>
          </cell>
          <cell r="BX110">
            <v>1.7</v>
          </cell>
          <cell r="CB110">
            <v>2.4</v>
          </cell>
          <cell r="CC110">
            <v>1.3</v>
          </cell>
          <cell r="CD110">
            <v>1.4</v>
          </cell>
          <cell r="CE110">
            <v>-0.4</v>
          </cell>
          <cell r="CF110">
            <v>3.5</v>
          </cell>
          <cell r="CG110">
            <v>2.4</v>
          </cell>
          <cell r="CH110">
            <v>4</v>
          </cell>
          <cell r="CI110">
            <v>3.7</v>
          </cell>
          <cell r="CJ110">
            <v>3.2</v>
          </cell>
          <cell r="CM110">
            <v>1.3</v>
          </cell>
          <cell r="CP110">
            <v>0</v>
          </cell>
          <cell r="CS110">
            <v>3.1</v>
          </cell>
          <cell r="CV110">
            <v>3.1</v>
          </cell>
          <cell r="CW110">
            <v>3.1</v>
          </cell>
          <cell r="CX110">
            <v>1.6</v>
          </cell>
          <cell r="CY110">
            <v>1.8</v>
          </cell>
          <cell r="CZ110">
            <v>1.6</v>
          </cell>
          <cell r="DA110">
            <v>2.2999999999999998</v>
          </cell>
          <cell r="DB110">
            <v>-0.8</v>
          </cell>
          <cell r="DC110">
            <v>0.4</v>
          </cell>
          <cell r="DD110">
            <v>1.5</v>
          </cell>
          <cell r="DE110">
            <v>2.1</v>
          </cell>
          <cell r="DF110">
            <v>1.4</v>
          </cell>
          <cell r="DG110">
            <v>4950</v>
          </cell>
          <cell r="DH110">
            <v>749</v>
          </cell>
          <cell r="DI110">
            <v>5584</v>
          </cell>
          <cell r="DN110">
            <v>4412</v>
          </cell>
          <cell r="DP110">
            <v>5101</v>
          </cell>
          <cell r="DQ110">
            <v>4128</v>
          </cell>
          <cell r="DR110">
            <v>3457</v>
          </cell>
          <cell r="DS110">
            <v>2571</v>
          </cell>
          <cell r="DT110">
            <v>2883</v>
          </cell>
          <cell r="DV110">
            <v>17921</v>
          </cell>
          <cell r="DW110">
            <v>2936</v>
          </cell>
          <cell r="DX110">
            <v>182</v>
          </cell>
          <cell r="DY110">
            <v>2590</v>
          </cell>
          <cell r="DZ110">
            <v>5618</v>
          </cell>
          <cell r="ED110">
            <v>9820</v>
          </cell>
          <cell r="EE110">
            <v>6143</v>
          </cell>
          <cell r="EF110">
            <v>6413</v>
          </cell>
          <cell r="EG110">
            <v>3852</v>
          </cell>
          <cell r="EH110">
            <v>1947</v>
          </cell>
          <cell r="EI110">
            <v>398</v>
          </cell>
          <cell r="EJ110">
            <v>1279</v>
          </cell>
          <cell r="EK110">
            <v>3425</v>
          </cell>
          <cell r="EL110">
            <v>6817</v>
          </cell>
          <cell r="EO110">
            <v>1739</v>
          </cell>
          <cell r="ER110">
            <v>6555</v>
          </cell>
          <cell r="EU110">
            <v>3437</v>
          </cell>
          <cell r="EX110">
            <v>5399</v>
          </cell>
          <cell r="EY110">
            <v>3443</v>
          </cell>
          <cell r="EZ110">
            <v>10253</v>
          </cell>
          <cell r="FA110">
            <v>9347</v>
          </cell>
          <cell r="FB110">
            <v>7296</v>
          </cell>
          <cell r="FC110">
            <v>1206</v>
          </cell>
          <cell r="FD110">
            <v>3230</v>
          </cell>
          <cell r="FE110">
            <v>15622</v>
          </cell>
          <cell r="FF110">
            <v>135132</v>
          </cell>
          <cell r="FG110">
            <v>13125</v>
          </cell>
          <cell r="FH110">
            <v>1456</v>
          </cell>
          <cell r="FI110">
            <v>151202</v>
          </cell>
          <cell r="FJ110">
            <v>3.4</v>
          </cell>
          <cell r="FK110">
            <v>1</v>
          </cell>
          <cell r="FL110">
            <v>3.2</v>
          </cell>
          <cell r="FQ110">
            <v>3.3</v>
          </cell>
          <cell r="FS110">
            <v>2.9</v>
          </cell>
          <cell r="FT110">
            <v>2.8</v>
          </cell>
          <cell r="FU110">
            <v>-12.5</v>
          </cell>
          <cell r="FV110">
            <v>4</v>
          </cell>
          <cell r="FW110">
            <v>1.6</v>
          </cell>
          <cell r="FY110">
            <v>-0.5</v>
          </cell>
          <cell r="FZ110">
            <v>0.3</v>
          </cell>
          <cell r="GA110">
            <v>1.6</v>
          </cell>
          <cell r="GB110">
            <v>4.4000000000000004</v>
          </cell>
          <cell r="GC110">
            <v>1.6</v>
          </cell>
          <cell r="GG110">
            <v>7.3</v>
          </cell>
          <cell r="GH110">
            <v>0</v>
          </cell>
          <cell r="GI110">
            <v>0.6</v>
          </cell>
          <cell r="GJ110">
            <v>0.3</v>
          </cell>
          <cell r="GK110">
            <v>-3.7</v>
          </cell>
          <cell r="GL110">
            <v>5.3</v>
          </cell>
          <cell r="GM110">
            <v>1.3</v>
          </cell>
          <cell r="GN110">
            <v>3.4</v>
          </cell>
          <cell r="GO110">
            <v>-0.4</v>
          </cell>
          <cell r="GR110">
            <v>0.7</v>
          </cell>
          <cell r="GU110">
            <v>-2</v>
          </cell>
          <cell r="GX110">
            <v>2.5</v>
          </cell>
          <cell r="HA110">
            <v>2.5</v>
          </cell>
          <cell r="HB110">
            <v>2.5</v>
          </cell>
          <cell r="HC110">
            <v>2.2999999999999998</v>
          </cell>
          <cell r="HD110">
            <v>4.7</v>
          </cell>
          <cell r="HE110">
            <v>2.5</v>
          </cell>
          <cell r="HF110">
            <v>2.2999999999999998</v>
          </cell>
          <cell r="HG110">
            <v>-1.4</v>
          </cell>
          <cell r="HH110">
            <v>0.5</v>
          </cell>
          <cell r="HI110">
            <v>1.5</v>
          </cell>
          <cell r="HJ110">
            <v>0</v>
          </cell>
          <cell r="HK110">
            <v>1.2</v>
          </cell>
          <cell r="HL110">
            <v>2027</v>
          </cell>
          <cell r="HM110">
            <v>761</v>
          </cell>
          <cell r="HN110">
            <v>2570</v>
          </cell>
          <cell r="HS110">
            <v>4365</v>
          </cell>
          <cell r="HU110">
            <v>5033</v>
          </cell>
          <cell r="HV110">
            <v>4011</v>
          </cell>
          <cell r="HW110">
            <v>3455</v>
          </cell>
          <cell r="HX110">
            <v>2569</v>
          </cell>
          <cell r="HY110">
            <v>2928</v>
          </cell>
          <cell r="IA110">
            <v>17940</v>
          </cell>
          <cell r="IB110">
            <v>2994</v>
          </cell>
          <cell r="IC110">
            <v>191</v>
          </cell>
          <cell r="ID110">
            <v>2422</v>
          </cell>
          <cell r="IE110">
            <v>5596</v>
          </cell>
          <cell r="II110">
            <v>10539</v>
          </cell>
          <cell r="IJ110">
            <v>6118</v>
          </cell>
          <cell r="IK110">
            <v>6307</v>
          </cell>
          <cell r="IL110">
            <v>3668</v>
          </cell>
          <cell r="IM110">
            <v>1941</v>
          </cell>
          <cell r="IN110">
            <v>385</v>
          </cell>
          <cell r="IO110">
            <v>1314</v>
          </cell>
          <cell r="IP110">
            <v>3423</v>
          </cell>
          <cell r="IQ110">
            <v>6762</v>
          </cell>
        </row>
        <row r="111">
          <cell r="B111">
            <v>4873</v>
          </cell>
          <cell r="C111">
            <v>747</v>
          </cell>
          <cell r="D111">
            <v>5502</v>
          </cell>
          <cell r="I111">
            <v>4465</v>
          </cell>
          <cell r="K111">
            <v>5209</v>
          </cell>
          <cell r="L111">
            <v>4046</v>
          </cell>
          <cell r="M111">
            <v>3662</v>
          </cell>
          <cell r="N111">
            <v>2545</v>
          </cell>
          <cell r="O111">
            <v>2978</v>
          </cell>
          <cell r="Q111">
            <v>18268</v>
          </cell>
          <cell r="R111">
            <v>2990</v>
          </cell>
          <cell r="S111">
            <v>192</v>
          </cell>
          <cell r="T111">
            <v>2625</v>
          </cell>
          <cell r="U111">
            <v>5727</v>
          </cell>
          <cell r="Y111">
            <v>9853</v>
          </cell>
          <cell r="Z111">
            <v>6299</v>
          </cell>
          <cell r="AA111">
            <v>6512</v>
          </cell>
          <cell r="AB111">
            <v>3877</v>
          </cell>
          <cell r="AC111">
            <v>2032</v>
          </cell>
          <cell r="AD111">
            <v>401</v>
          </cell>
          <cell r="AE111">
            <v>1300</v>
          </cell>
          <cell r="AF111">
            <v>3449</v>
          </cell>
          <cell r="AG111">
            <v>6967</v>
          </cell>
          <cell r="AJ111">
            <v>1781</v>
          </cell>
          <cell r="AM111">
            <v>6718</v>
          </cell>
          <cell r="AP111">
            <v>3577</v>
          </cell>
          <cell r="AS111">
            <v>5618</v>
          </cell>
          <cell r="AT111">
            <v>3582</v>
          </cell>
          <cell r="AU111">
            <v>10309</v>
          </cell>
          <cell r="AV111">
            <v>9319</v>
          </cell>
          <cell r="AW111">
            <v>7407</v>
          </cell>
          <cell r="AX111">
            <v>1231</v>
          </cell>
          <cell r="AY111">
            <v>3230</v>
          </cell>
          <cell r="AZ111">
            <v>15665</v>
          </cell>
          <cell r="BA111">
            <v>137065</v>
          </cell>
          <cell r="BB111">
            <v>13513</v>
          </cell>
          <cell r="BC111">
            <v>2141</v>
          </cell>
          <cell r="BD111">
            <v>152517</v>
          </cell>
          <cell r="BE111">
            <v>0.7</v>
          </cell>
          <cell r="BF111">
            <v>0</v>
          </cell>
          <cell r="BG111">
            <v>0.6</v>
          </cell>
          <cell r="BL111">
            <v>1.8</v>
          </cell>
          <cell r="BN111">
            <v>2.1</v>
          </cell>
          <cell r="BO111">
            <v>-1</v>
          </cell>
          <cell r="BP111">
            <v>-0.9</v>
          </cell>
          <cell r="BQ111">
            <v>0.7</v>
          </cell>
          <cell r="BR111">
            <v>2.2000000000000002</v>
          </cell>
          <cell r="BT111">
            <v>0.6</v>
          </cell>
          <cell r="BU111">
            <v>1.1000000000000001</v>
          </cell>
          <cell r="BV111">
            <v>3.9</v>
          </cell>
          <cell r="BW111">
            <v>2.7</v>
          </cell>
          <cell r="BX111">
            <v>1.8</v>
          </cell>
          <cell r="CB111">
            <v>2.6</v>
          </cell>
          <cell r="CC111">
            <v>1.3</v>
          </cell>
          <cell r="CD111">
            <v>1.4</v>
          </cell>
          <cell r="CE111">
            <v>0.5</v>
          </cell>
          <cell r="CF111">
            <v>1.6</v>
          </cell>
          <cell r="CG111">
            <v>2.2000000000000002</v>
          </cell>
          <cell r="CH111">
            <v>1.4</v>
          </cell>
          <cell r="CI111">
            <v>1</v>
          </cell>
          <cell r="CJ111">
            <v>1.3</v>
          </cell>
          <cell r="CM111">
            <v>1.9</v>
          </cell>
          <cell r="CP111">
            <v>0.9</v>
          </cell>
          <cell r="CS111">
            <v>3</v>
          </cell>
          <cell r="CV111">
            <v>3</v>
          </cell>
          <cell r="CW111">
            <v>3</v>
          </cell>
          <cell r="CX111">
            <v>0.8</v>
          </cell>
          <cell r="CY111">
            <v>1.3</v>
          </cell>
          <cell r="CZ111">
            <v>1.8</v>
          </cell>
          <cell r="DA111">
            <v>2.2000000000000002</v>
          </cell>
          <cell r="DB111">
            <v>-0.3</v>
          </cell>
          <cell r="DC111">
            <v>0.5</v>
          </cell>
          <cell r="DD111">
            <v>1.3</v>
          </cell>
          <cell r="DE111">
            <v>1.8</v>
          </cell>
          <cell r="DF111">
            <v>0.9</v>
          </cell>
          <cell r="DG111">
            <v>4791</v>
          </cell>
          <cell r="DH111">
            <v>744</v>
          </cell>
          <cell r="DI111">
            <v>5416</v>
          </cell>
          <cell r="DN111">
            <v>4485</v>
          </cell>
          <cell r="DP111">
            <v>5264</v>
          </cell>
          <cell r="DQ111">
            <v>4113</v>
          </cell>
          <cell r="DR111">
            <v>3781</v>
          </cell>
          <cell r="DS111">
            <v>2530</v>
          </cell>
          <cell r="DT111">
            <v>3045</v>
          </cell>
          <cell r="DV111">
            <v>18714</v>
          </cell>
          <cell r="DW111">
            <v>3020</v>
          </cell>
          <cell r="DX111">
            <v>191</v>
          </cell>
          <cell r="DY111">
            <v>2585</v>
          </cell>
          <cell r="DZ111">
            <v>5735</v>
          </cell>
          <cell r="ED111">
            <v>9707</v>
          </cell>
          <cell r="EE111">
            <v>6371</v>
          </cell>
          <cell r="EF111">
            <v>6500</v>
          </cell>
          <cell r="EG111">
            <v>3883</v>
          </cell>
          <cell r="EH111">
            <v>2048</v>
          </cell>
          <cell r="EI111">
            <v>403</v>
          </cell>
          <cell r="EJ111">
            <v>1291</v>
          </cell>
          <cell r="EK111">
            <v>3472</v>
          </cell>
          <cell r="EL111">
            <v>6985</v>
          </cell>
          <cell r="EO111">
            <v>1770</v>
          </cell>
          <cell r="ER111">
            <v>6812</v>
          </cell>
          <cell r="EU111">
            <v>3627</v>
          </cell>
          <cell r="EX111">
            <v>5696</v>
          </cell>
          <cell r="EY111">
            <v>3631</v>
          </cell>
          <cell r="EZ111">
            <v>10337</v>
          </cell>
          <cell r="FA111">
            <v>9295</v>
          </cell>
          <cell r="FB111">
            <v>7406</v>
          </cell>
          <cell r="FC111">
            <v>1233</v>
          </cell>
          <cell r="FD111">
            <v>3211</v>
          </cell>
          <cell r="FE111">
            <v>15624</v>
          </cell>
          <cell r="FF111">
            <v>137678</v>
          </cell>
          <cell r="FG111">
            <v>13685</v>
          </cell>
          <cell r="FH111">
            <v>2357</v>
          </cell>
          <cell r="FI111">
            <v>152595</v>
          </cell>
          <cell r="FJ111">
            <v>-3.2</v>
          </cell>
          <cell r="FK111">
            <v>-0.7</v>
          </cell>
          <cell r="FL111">
            <v>-3</v>
          </cell>
          <cell r="FQ111">
            <v>1.7</v>
          </cell>
          <cell r="FS111">
            <v>3.2</v>
          </cell>
          <cell r="FT111">
            <v>-0.4</v>
          </cell>
          <cell r="FU111">
            <v>9.4</v>
          </cell>
          <cell r="FV111">
            <v>-1.6</v>
          </cell>
          <cell r="FW111">
            <v>5.6</v>
          </cell>
          <cell r="FY111">
            <v>4.4000000000000004</v>
          </cell>
          <cell r="FZ111">
            <v>2.8</v>
          </cell>
          <cell r="GA111">
            <v>5.4</v>
          </cell>
          <cell r="GB111">
            <v>-0.2</v>
          </cell>
          <cell r="GC111">
            <v>2.1</v>
          </cell>
          <cell r="GG111">
            <v>-1.1000000000000001</v>
          </cell>
          <cell r="GH111">
            <v>3.7</v>
          </cell>
          <cell r="GI111">
            <v>1.4</v>
          </cell>
          <cell r="GJ111">
            <v>0.8</v>
          </cell>
          <cell r="GK111">
            <v>5.2</v>
          </cell>
          <cell r="GL111">
            <v>1.4</v>
          </cell>
          <cell r="GM111">
            <v>0.9</v>
          </cell>
          <cell r="GN111">
            <v>1.4</v>
          </cell>
          <cell r="GO111">
            <v>2.5</v>
          </cell>
          <cell r="GR111">
            <v>1.8</v>
          </cell>
          <cell r="GU111">
            <v>3.9</v>
          </cell>
          <cell r="GX111">
            <v>5.5</v>
          </cell>
          <cell r="HA111">
            <v>5.5</v>
          </cell>
          <cell r="HB111">
            <v>5.5</v>
          </cell>
          <cell r="HC111">
            <v>0.8</v>
          </cell>
          <cell r="HD111">
            <v>-0.6</v>
          </cell>
          <cell r="HE111">
            <v>1.5</v>
          </cell>
          <cell r="HF111">
            <v>2.2000000000000002</v>
          </cell>
          <cell r="HG111">
            <v>-0.6</v>
          </cell>
          <cell r="HH111">
            <v>0</v>
          </cell>
          <cell r="HI111">
            <v>1.9</v>
          </cell>
          <cell r="HJ111">
            <v>4.3</v>
          </cell>
          <cell r="HK111">
            <v>0.9</v>
          </cell>
          <cell r="HL111">
            <v>3531</v>
          </cell>
          <cell r="HM111">
            <v>763</v>
          </cell>
          <cell r="HN111">
            <v>4123</v>
          </cell>
          <cell r="HS111">
            <v>4667</v>
          </cell>
          <cell r="HU111">
            <v>5450</v>
          </cell>
          <cell r="HV111">
            <v>4073</v>
          </cell>
          <cell r="HW111">
            <v>3800</v>
          </cell>
          <cell r="HX111">
            <v>2641</v>
          </cell>
          <cell r="HY111">
            <v>3179</v>
          </cell>
          <cell r="IA111">
            <v>19213</v>
          </cell>
          <cell r="IB111">
            <v>3238</v>
          </cell>
          <cell r="IC111">
            <v>226</v>
          </cell>
          <cell r="ID111">
            <v>2404</v>
          </cell>
          <cell r="IE111">
            <v>5945</v>
          </cell>
          <cell r="II111">
            <v>9598</v>
          </cell>
          <cell r="IJ111">
            <v>6479</v>
          </cell>
          <cell r="IK111">
            <v>6328</v>
          </cell>
          <cell r="IL111">
            <v>3807</v>
          </cell>
          <cell r="IM111">
            <v>2072</v>
          </cell>
          <cell r="IN111">
            <v>418</v>
          </cell>
          <cell r="IO111">
            <v>1319</v>
          </cell>
          <cell r="IP111">
            <v>3472</v>
          </cell>
          <cell r="IQ111">
            <v>7094</v>
          </cell>
        </row>
        <row r="112">
          <cell r="B112">
            <v>4952</v>
          </cell>
          <cell r="C112">
            <v>736</v>
          </cell>
          <cell r="D112">
            <v>5581</v>
          </cell>
          <cell r="I112">
            <v>4542</v>
          </cell>
          <cell r="K112">
            <v>5302</v>
          </cell>
          <cell r="L112">
            <v>4001</v>
          </cell>
          <cell r="M112">
            <v>3737</v>
          </cell>
          <cell r="N112">
            <v>2552</v>
          </cell>
          <cell r="O112">
            <v>3041</v>
          </cell>
          <cell r="Q112">
            <v>18382</v>
          </cell>
          <cell r="R112">
            <v>3031</v>
          </cell>
          <cell r="S112">
            <v>196</v>
          </cell>
          <cell r="T112">
            <v>2663</v>
          </cell>
          <cell r="U112">
            <v>5810</v>
          </cell>
          <cell r="Y112">
            <v>10062</v>
          </cell>
          <cell r="Z112">
            <v>6378</v>
          </cell>
          <cell r="AA112">
            <v>6615</v>
          </cell>
          <cell r="AB112">
            <v>3934</v>
          </cell>
          <cell r="AC112">
            <v>2033</v>
          </cell>
          <cell r="AD112">
            <v>406</v>
          </cell>
          <cell r="AE112">
            <v>1316</v>
          </cell>
          <cell r="AF112">
            <v>3453</v>
          </cell>
          <cell r="AG112">
            <v>7000</v>
          </cell>
          <cell r="AJ112">
            <v>1822</v>
          </cell>
          <cell r="AM112">
            <v>6873</v>
          </cell>
          <cell r="AP112">
            <v>3655</v>
          </cell>
          <cell r="AS112">
            <v>5740</v>
          </cell>
          <cell r="AT112">
            <v>3660</v>
          </cell>
          <cell r="AU112">
            <v>10308</v>
          </cell>
          <cell r="AV112">
            <v>9308</v>
          </cell>
          <cell r="AW112">
            <v>7527</v>
          </cell>
          <cell r="AX112">
            <v>1257</v>
          </cell>
          <cell r="AY112">
            <v>3256</v>
          </cell>
          <cell r="AZ112">
            <v>15774</v>
          </cell>
          <cell r="BA112">
            <v>138659</v>
          </cell>
          <cell r="BB112">
            <v>13726</v>
          </cell>
          <cell r="BC112">
            <v>1832</v>
          </cell>
          <cell r="BD112">
            <v>153873</v>
          </cell>
          <cell r="BE112">
            <v>1.6</v>
          </cell>
          <cell r="BF112">
            <v>-1.5</v>
          </cell>
          <cell r="BG112">
            <v>1.4</v>
          </cell>
          <cell r="BL112">
            <v>1.7</v>
          </cell>
          <cell r="BN112">
            <v>1.8</v>
          </cell>
          <cell r="BO112">
            <v>-1.1000000000000001</v>
          </cell>
          <cell r="BP112">
            <v>2.1</v>
          </cell>
          <cell r="BQ112">
            <v>0.3</v>
          </cell>
          <cell r="BR112">
            <v>2.1</v>
          </cell>
          <cell r="BT112">
            <v>0.6</v>
          </cell>
          <cell r="BU112">
            <v>1.4</v>
          </cell>
          <cell r="BV112">
            <v>2.2999999999999998</v>
          </cell>
          <cell r="BW112">
            <v>1.5</v>
          </cell>
          <cell r="BX112">
            <v>1.5</v>
          </cell>
          <cell r="CB112">
            <v>2.1</v>
          </cell>
          <cell r="CC112">
            <v>1.3</v>
          </cell>
          <cell r="CD112">
            <v>1.6</v>
          </cell>
          <cell r="CE112">
            <v>1.5</v>
          </cell>
          <cell r="CF112">
            <v>0</v>
          </cell>
          <cell r="CG112">
            <v>1.3</v>
          </cell>
          <cell r="CH112">
            <v>1.2</v>
          </cell>
          <cell r="CI112">
            <v>0.1</v>
          </cell>
          <cell r="CJ112">
            <v>0.5</v>
          </cell>
          <cell r="CM112">
            <v>2.2999999999999998</v>
          </cell>
          <cell r="CP112">
            <v>2.2999999999999998</v>
          </cell>
          <cell r="CS112">
            <v>2.2000000000000002</v>
          </cell>
          <cell r="CV112">
            <v>2.2000000000000002</v>
          </cell>
          <cell r="CW112">
            <v>2.2000000000000002</v>
          </cell>
          <cell r="CX112">
            <v>0</v>
          </cell>
          <cell r="CY112">
            <v>-0.1</v>
          </cell>
          <cell r="CZ112">
            <v>1.6</v>
          </cell>
          <cell r="DA112">
            <v>2.1</v>
          </cell>
          <cell r="DB112">
            <v>0.8</v>
          </cell>
          <cell r="DC112">
            <v>0.7</v>
          </cell>
          <cell r="DD112">
            <v>1.2</v>
          </cell>
          <cell r="DE112">
            <v>1.6</v>
          </cell>
          <cell r="DF112">
            <v>0.9</v>
          </cell>
          <cell r="DG112">
            <v>4945</v>
          </cell>
          <cell r="DH112">
            <v>745</v>
          </cell>
          <cell r="DI112">
            <v>5574</v>
          </cell>
          <cell r="DN112">
            <v>4545</v>
          </cell>
          <cell r="DP112">
            <v>5296</v>
          </cell>
          <cell r="DQ112">
            <v>3879</v>
          </cell>
          <cell r="DR112">
            <v>3677</v>
          </cell>
          <cell r="DS112">
            <v>2540</v>
          </cell>
          <cell r="DT112">
            <v>3000</v>
          </cell>
          <cell r="DV112">
            <v>18010</v>
          </cell>
          <cell r="DW112">
            <v>3000</v>
          </cell>
          <cell r="DX112">
            <v>199</v>
          </cell>
          <cell r="DY112">
            <v>2699</v>
          </cell>
          <cell r="DZ112">
            <v>5802</v>
          </cell>
          <cell r="ED112">
            <v>10068</v>
          </cell>
          <cell r="EE112">
            <v>6336</v>
          </cell>
          <cell r="EF112">
            <v>6603</v>
          </cell>
          <cell r="EG112">
            <v>3923</v>
          </cell>
          <cell r="EH112">
            <v>2049</v>
          </cell>
          <cell r="EI112">
            <v>401</v>
          </cell>
          <cell r="EJ112">
            <v>1327</v>
          </cell>
          <cell r="EK112">
            <v>3411</v>
          </cell>
          <cell r="EL112">
            <v>6997</v>
          </cell>
          <cell r="EO112">
            <v>1837</v>
          </cell>
          <cell r="ER112">
            <v>6780</v>
          </cell>
          <cell r="EU112">
            <v>3658</v>
          </cell>
          <cell r="EX112">
            <v>5746</v>
          </cell>
          <cell r="EY112">
            <v>3663</v>
          </cell>
          <cell r="EZ112">
            <v>10317</v>
          </cell>
          <cell r="FA112">
            <v>9282</v>
          </cell>
          <cell r="FB112">
            <v>7517</v>
          </cell>
          <cell r="FC112">
            <v>1249</v>
          </cell>
          <cell r="FD112">
            <v>3269</v>
          </cell>
          <cell r="FE112">
            <v>15779</v>
          </cell>
          <cell r="FF112">
            <v>138092</v>
          </cell>
          <cell r="FG112">
            <v>13587</v>
          </cell>
          <cell r="FH112">
            <v>2331</v>
          </cell>
          <cell r="FI112">
            <v>153677</v>
          </cell>
          <cell r="FJ112">
            <v>3.2</v>
          </cell>
          <cell r="FK112">
            <v>0.2</v>
          </cell>
          <cell r="FL112">
            <v>2.9</v>
          </cell>
          <cell r="FQ112">
            <v>1.3</v>
          </cell>
          <cell r="FS112">
            <v>0.6</v>
          </cell>
          <cell r="FT112">
            <v>-5.7</v>
          </cell>
          <cell r="FU112">
            <v>-2.7</v>
          </cell>
          <cell r="FV112">
            <v>0.4</v>
          </cell>
          <cell r="FW112">
            <v>-1.5</v>
          </cell>
          <cell r="FY112">
            <v>-3.8</v>
          </cell>
          <cell r="FZ112">
            <v>-0.6</v>
          </cell>
          <cell r="GA112">
            <v>3.8</v>
          </cell>
          <cell r="GB112">
            <v>4.4000000000000004</v>
          </cell>
          <cell r="GC112">
            <v>1.2</v>
          </cell>
          <cell r="GG112">
            <v>3.7</v>
          </cell>
          <cell r="GH112">
            <v>-0.5</v>
          </cell>
          <cell r="GI112">
            <v>1.6</v>
          </cell>
          <cell r="GJ112">
            <v>1</v>
          </cell>
          <cell r="GK112">
            <v>0</v>
          </cell>
          <cell r="GL112">
            <v>-0.5</v>
          </cell>
          <cell r="GM112">
            <v>2.8</v>
          </cell>
          <cell r="GN112">
            <v>-1.8</v>
          </cell>
          <cell r="GO112">
            <v>0.2</v>
          </cell>
          <cell r="GR112">
            <v>3.8</v>
          </cell>
          <cell r="GU112">
            <v>-0.5</v>
          </cell>
          <cell r="GX112">
            <v>0.9</v>
          </cell>
          <cell r="HA112">
            <v>0.9</v>
          </cell>
          <cell r="HB112">
            <v>0.9</v>
          </cell>
          <cell r="HC112">
            <v>-0.2</v>
          </cell>
          <cell r="HD112">
            <v>-0.1</v>
          </cell>
          <cell r="HE112">
            <v>1.5</v>
          </cell>
          <cell r="HF112">
            <v>1.3</v>
          </cell>
          <cell r="HG112">
            <v>1.8</v>
          </cell>
          <cell r="HH112">
            <v>1</v>
          </cell>
          <cell r="HI112">
            <v>0.3</v>
          </cell>
          <cell r="HJ112">
            <v>-0.7</v>
          </cell>
          <cell r="HK112">
            <v>0.7</v>
          </cell>
          <cell r="HL112">
            <v>9632</v>
          </cell>
          <cell r="HM112">
            <v>749</v>
          </cell>
          <cell r="HN112">
            <v>10417</v>
          </cell>
          <cell r="HS112">
            <v>4643</v>
          </cell>
          <cell r="HU112">
            <v>5433</v>
          </cell>
          <cell r="HV112">
            <v>4162</v>
          </cell>
          <cell r="HW112">
            <v>3742</v>
          </cell>
          <cell r="HX112">
            <v>2645</v>
          </cell>
          <cell r="HY112">
            <v>3107</v>
          </cell>
          <cell r="IA112">
            <v>18909</v>
          </cell>
          <cell r="IB112">
            <v>2886</v>
          </cell>
          <cell r="IC112">
            <v>187</v>
          </cell>
          <cell r="ID112">
            <v>2829</v>
          </cell>
          <cell r="IE112">
            <v>5728</v>
          </cell>
          <cell r="II112">
            <v>10525</v>
          </cell>
          <cell r="IJ112">
            <v>6506</v>
          </cell>
          <cell r="IK112">
            <v>7275</v>
          </cell>
          <cell r="IL112">
            <v>4238</v>
          </cell>
          <cell r="IM112">
            <v>2119</v>
          </cell>
          <cell r="IN112">
            <v>407</v>
          </cell>
          <cell r="IO112">
            <v>1342</v>
          </cell>
          <cell r="IP112">
            <v>3474</v>
          </cell>
          <cell r="IQ112">
            <v>7170</v>
          </cell>
        </row>
        <row r="113">
          <cell r="B113">
            <v>5031</v>
          </cell>
          <cell r="C113">
            <v>723</v>
          </cell>
          <cell r="D113">
            <v>5647</v>
          </cell>
          <cell r="I113">
            <v>4796</v>
          </cell>
          <cell r="K113">
            <v>5590</v>
          </cell>
          <cell r="L113">
            <v>4003</v>
          </cell>
          <cell r="M113">
            <v>3862</v>
          </cell>
          <cell r="N113">
            <v>2594</v>
          </cell>
          <cell r="O113">
            <v>3070</v>
          </cell>
          <cell r="Q113">
            <v>18597</v>
          </cell>
          <cell r="R113">
            <v>3085</v>
          </cell>
          <cell r="S113">
            <v>195</v>
          </cell>
          <cell r="T113">
            <v>2661</v>
          </cell>
          <cell r="U113">
            <v>5870</v>
          </cell>
          <cell r="Y113">
            <v>10207</v>
          </cell>
          <cell r="Z113">
            <v>6404</v>
          </cell>
          <cell r="AA113">
            <v>6715</v>
          </cell>
          <cell r="AB113">
            <v>3994</v>
          </cell>
          <cell r="AC113">
            <v>2031</v>
          </cell>
          <cell r="AD113">
            <v>412</v>
          </cell>
          <cell r="AE113">
            <v>1357</v>
          </cell>
          <cell r="AF113">
            <v>3472</v>
          </cell>
          <cell r="AG113">
            <v>7075</v>
          </cell>
          <cell r="AJ113">
            <v>1865</v>
          </cell>
          <cell r="AM113">
            <v>7060</v>
          </cell>
          <cell r="AP113">
            <v>3697</v>
          </cell>
          <cell r="AS113">
            <v>5808</v>
          </cell>
          <cell r="AT113">
            <v>3704</v>
          </cell>
          <cell r="AU113">
            <v>10296</v>
          </cell>
          <cell r="AV113">
            <v>9263</v>
          </cell>
          <cell r="AW113">
            <v>7618</v>
          </cell>
          <cell r="AX113">
            <v>1275</v>
          </cell>
          <cell r="AY113">
            <v>3302</v>
          </cell>
          <cell r="AZ113">
            <v>15922</v>
          </cell>
          <cell r="BA113">
            <v>140426</v>
          </cell>
          <cell r="BB113">
            <v>13948</v>
          </cell>
          <cell r="BC113">
            <v>1737</v>
          </cell>
          <cell r="BD113">
            <v>156139</v>
          </cell>
          <cell r="BE113">
            <v>1.6</v>
          </cell>
          <cell r="BF113">
            <v>-1.7</v>
          </cell>
          <cell r="BG113">
            <v>1.2</v>
          </cell>
          <cell r="BL113">
            <v>5.6</v>
          </cell>
          <cell r="BN113">
            <v>5.4</v>
          </cell>
          <cell r="BO113">
            <v>0</v>
          </cell>
          <cell r="BP113">
            <v>3.3</v>
          </cell>
          <cell r="BQ113">
            <v>1.6</v>
          </cell>
          <cell r="BR113">
            <v>1</v>
          </cell>
          <cell r="BT113">
            <v>1.2</v>
          </cell>
          <cell r="BU113">
            <v>1.8</v>
          </cell>
          <cell r="BV113">
            <v>-0.5</v>
          </cell>
          <cell r="BW113">
            <v>-0.1</v>
          </cell>
          <cell r="BX113">
            <v>1</v>
          </cell>
          <cell r="CB113">
            <v>1.4</v>
          </cell>
          <cell r="CC113">
            <v>0.4</v>
          </cell>
          <cell r="CD113">
            <v>1.5</v>
          </cell>
          <cell r="CE113">
            <v>1.5</v>
          </cell>
          <cell r="CF113">
            <v>-0.1</v>
          </cell>
          <cell r="CG113">
            <v>1.5</v>
          </cell>
          <cell r="CH113">
            <v>3.1</v>
          </cell>
          <cell r="CI113">
            <v>0.6</v>
          </cell>
          <cell r="CJ113">
            <v>1.1000000000000001</v>
          </cell>
          <cell r="CM113">
            <v>2.4</v>
          </cell>
          <cell r="CP113">
            <v>2.7</v>
          </cell>
          <cell r="CS113">
            <v>1.2</v>
          </cell>
          <cell r="CV113">
            <v>1.2</v>
          </cell>
          <cell r="CW113">
            <v>1.2</v>
          </cell>
          <cell r="CX113">
            <v>-0.1</v>
          </cell>
          <cell r="CY113">
            <v>-0.5</v>
          </cell>
          <cell r="CZ113">
            <v>1.2</v>
          </cell>
          <cell r="DA113">
            <v>1.4</v>
          </cell>
          <cell r="DB113">
            <v>1.4</v>
          </cell>
          <cell r="DC113">
            <v>0.9</v>
          </cell>
          <cell r="DD113">
            <v>1.3</v>
          </cell>
          <cell r="DE113">
            <v>1.6</v>
          </cell>
          <cell r="DF113">
            <v>1.5</v>
          </cell>
          <cell r="DG113">
            <v>5043</v>
          </cell>
          <cell r="DH113">
            <v>713</v>
          </cell>
          <cell r="DI113">
            <v>5653</v>
          </cell>
          <cell r="DN113">
            <v>4641</v>
          </cell>
          <cell r="DP113">
            <v>5408</v>
          </cell>
          <cell r="DQ113">
            <v>4000</v>
          </cell>
          <cell r="DR113">
            <v>3865</v>
          </cell>
          <cell r="DS113">
            <v>2568</v>
          </cell>
          <cell r="DT113">
            <v>3064</v>
          </cell>
          <cell r="DV113">
            <v>18550</v>
          </cell>
          <cell r="DW113">
            <v>3096</v>
          </cell>
          <cell r="DX113">
            <v>197</v>
          </cell>
          <cell r="DY113">
            <v>2674</v>
          </cell>
          <cell r="DZ113">
            <v>5896</v>
          </cell>
          <cell r="ED113">
            <v>10404</v>
          </cell>
          <cell r="EE113">
            <v>6420</v>
          </cell>
          <cell r="EF113">
            <v>6746</v>
          </cell>
          <cell r="EG113">
            <v>4001</v>
          </cell>
          <cell r="EH113">
            <v>2030</v>
          </cell>
          <cell r="EI113">
            <v>412</v>
          </cell>
          <cell r="EJ113">
            <v>1330</v>
          </cell>
          <cell r="EK113">
            <v>3475</v>
          </cell>
          <cell r="EL113">
            <v>7068</v>
          </cell>
          <cell r="EO113">
            <v>1871</v>
          </cell>
          <cell r="ER113">
            <v>7105</v>
          </cell>
          <cell r="EU113">
            <v>3680</v>
          </cell>
          <cell r="EX113">
            <v>5781</v>
          </cell>
          <cell r="EY113">
            <v>3686</v>
          </cell>
          <cell r="EZ113">
            <v>10245</v>
          </cell>
          <cell r="FA113">
            <v>9350</v>
          </cell>
          <cell r="FB113">
            <v>7651</v>
          </cell>
          <cell r="FC113">
            <v>1284</v>
          </cell>
          <cell r="FD113">
            <v>3300</v>
          </cell>
          <cell r="FE113">
            <v>15933</v>
          </cell>
          <cell r="FF113">
            <v>140512</v>
          </cell>
          <cell r="FG113">
            <v>13984</v>
          </cell>
          <cell r="FH113">
            <v>1074</v>
          </cell>
          <cell r="FI113">
            <v>155569</v>
          </cell>
          <cell r="FJ113">
            <v>2</v>
          </cell>
          <cell r="FK113">
            <v>-4.4000000000000004</v>
          </cell>
          <cell r="FL113">
            <v>1.4</v>
          </cell>
          <cell r="FQ113">
            <v>2.1</v>
          </cell>
          <cell r="FS113">
            <v>2.1</v>
          </cell>
          <cell r="FT113">
            <v>3.1</v>
          </cell>
          <cell r="FU113">
            <v>5.0999999999999996</v>
          </cell>
          <cell r="FV113">
            <v>1.1000000000000001</v>
          </cell>
          <cell r="FW113">
            <v>2.1</v>
          </cell>
          <cell r="FY113">
            <v>3</v>
          </cell>
          <cell r="FZ113">
            <v>3.2</v>
          </cell>
          <cell r="GA113">
            <v>-1.1000000000000001</v>
          </cell>
          <cell r="GB113">
            <v>-0.9</v>
          </cell>
          <cell r="GC113">
            <v>1.6</v>
          </cell>
          <cell r="GG113">
            <v>3.3</v>
          </cell>
          <cell r="GH113">
            <v>1.3</v>
          </cell>
          <cell r="GI113">
            <v>2.2000000000000002</v>
          </cell>
          <cell r="GJ113">
            <v>2</v>
          </cell>
          <cell r="GK113">
            <v>-0.9</v>
          </cell>
          <cell r="GL113">
            <v>2.8</v>
          </cell>
          <cell r="GM113">
            <v>0.3</v>
          </cell>
          <cell r="GN113">
            <v>1.9</v>
          </cell>
          <cell r="GO113">
            <v>1</v>
          </cell>
          <cell r="GR113">
            <v>1.9</v>
          </cell>
          <cell r="GU113">
            <v>4.8</v>
          </cell>
          <cell r="GX113">
            <v>0.6</v>
          </cell>
          <cell r="HA113">
            <v>0.6</v>
          </cell>
          <cell r="HB113">
            <v>0.6</v>
          </cell>
          <cell r="HC113">
            <v>-0.7</v>
          </cell>
          <cell r="HD113">
            <v>0.7</v>
          </cell>
          <cell r="HE113">
            <v>1.8</v>
          </cell>
          <cell r="HF113">
            <v>2.8</v>
          </cell>
          <cell r="HG113">
            <v>0.9</v>
          </cell>
          <cell r="HH113">
            <v>1</v>
          </cell>
          <cell r="HI113">
            <v>1.8</v>
          </cell>
          <cell r="HJ113">
            <v>2.9</v>
          </cell>
          <cell r="HK113">
            <v>1.2</v>
          </cell>
          <cell r="HL113">
            <v>3690</v>
          </cell>
          <cell r="HM113">
            <v>679</v>
          </cell>
          <cell r="HN113">
            <v>4236</v>
          </cell>
          <cell r="HS113">
            <v>4512</v>
          </cell>
          <cell r="HU113">
            <v>5200</v>
          </cell>
          <cell r="HV113">
            <v>3834</v>
          </cell>
          <cell r="HW113">
            <v>3748</v>
          </cell>
          <cell r="HX113">
            <v>2363</v>
          </cell>
          <cell r="HY113">
            <v>2800</v>
          </cell>
          <cell r="IA113">
            <v>17198</v>
          </cell>
          <cell r="IB113">
            <v>2961</v>
          </cell>
          <cell r="IC113">
            <v>169</v>
          </cell>
          <cell r="ID113">
            <v>2896</v>
          </cell>
          <cell r="IE113">
            <v>5828</v>
          </cell>
          <cell r="II113">
            <v>9502</v>
          </cell>
          <cell r="IJ113">
            <v>6174</v>
          </cell>
          <cell r="IK113">
            <v>6360</v>
          </cell>
          <cell r="IL113">
            <v>3969</v>
          </cell>
          <cell r="IM113">
            <v>1950</v>
          </cell>
          <cell r="IN113">
            <v>408</v>
          </cell>
          <cell r="IO113">
            <v>1269</v>
          </cell>
          <cell r="IP113">
            <v>3405</v>
          </cell>
          <cell r="IQ113">
            <v>6833</v>
          </cell>
        </row>
        <row r="114">
          <cell r="B114">
            <v>4978</v>
          </cell>
          <cell r="C114">
            <v>715</v>
          </cell>
          <cell r="D114">
            <v>5560</v>
          </cell>
          <cell r="I114">
            <v>5144</v>
          </cell>
          <cell r="K114">
            <v>5975</v>
          </cell>
          <cell r="L114">
            <v>4016</v>
          </cell>
          <cell r="M114">
            <v>3925</v>
          </cell>
          <cell r="N114">
            <v>2649</v>
          </cell>
          <cell r="O114">
            <v>3095</v>
          </cell>
          <cell r="Q114">
            <v>18852</v>
          </cell>
          <cell r="R114">
            <v>3143</v>
          </cell>
          <cell r="S114">
            <v>191</v>
          </cell>
          <cell r="T114">
            <v>2624</v>
          </cell>
          <cell r="U114">
            <v>5907</v>
          </cell>
          <cell r="Y114">
            <v>10400</v>
          </cell>
          <cell r="Z114">
            <v>6386</v>
          </cell>
          <cell r="AA114">
            <v>6803</v>
          </cell>
          <cell r="AB114">
            <v>4048</v>
          </cell>
          <cell r="AC114">
            <v>2054</v>
          </cell>
          <cell r="AD114">
            <v>420</v>
          </cell>
          <cell r="AE114">
            <v>1405</v>
          </cell>
          <cell r="AF114">
            <v>3506</v>
          </cell>
          <cell r="AG114">
            <v>7202</v>
          </cell>
          <cell r="AJ114">
            <v>1909</v>
          </cell>
          <cell r="AM114">
            <v>7210</v>
          </cell>
          <cell r="AP114">
            <v>3758</v>
          </cell>
          <cell r="AS114">
            <v>5906</v>
          </cell>
          <cell r="AT114">
            <v>3767</v>
          </cell>
          <cell r="AU114">
            <v>10360</v>
          </cell>
          <cell r="AV114">
            <v>9410</v>
          </cell>
          <cell r="AW114">
            <v>7701</v>
          </cell>
          <cell r="AX114">
            <v>1283</v>
          </cell>
          <cell r="AY114">
            <v>3355</v>
          </cell>
          <cell r="AZ114">
            <v>16083</v>
          </cell>
          <cell r="BA114">
            <v>142508</v>
          </cell>
          <cell r="BB114">
            <v>14139</v>
          </cell>
          <cell r="BC114">
            <v>1740</v>
          </cell>
          <cell r="BD114">
            <v>158722</v>
          </cell>
          <cell r="BE114">
            <v>-1.1000000000000001</v>
          </cell>
          <cell r="BF114">
            <v>-1.1000000000000001</v>
          </cell>
          <cell r="BG114">
            <v>-1.5</v>
          </cell>
          <cell r="BL114">
            <v>7.3</v>
          </cell>
          <cell r="BN114">
            <v>6.9</v>
          </cell>
          <cell r="BO114">
            <v>0.3</v>
          </cell>
          <cell r="BP114">
            <v>1.6</v>
          </cell>
          <cell r="BQ114">
            <v>2.1</v>
          </cell>
          <cell r="BR114">
            <v>0.8</v>
          </cell>
          <cell r="BT114">
            <v>1.4</v>
          </cell>
          <cell r="BU114">
            <v>1.9</v>
          </cell>
          <cell r="BV114">
            <v>-2.1</v>
          </cell>
          <cell r="BW114">
            <v>-1.4</v>
          </cell>
          <cell r="BX114">
            <v>0.6</v>
          </cell>
          <cell r="CB114">
            <v>1.9</v>
          </cell>
          <cell r="CC114">
            <v>-0.3</v>
          </cell>
          <cell r="CD114">
            <v>1.3</v>
          </cell>
          <cell r="CE114">
            <v>1.4</v>
          </cell>
          <cell r="CF114">
            <v>1.1000000000000001</v>
          </cell>
          <cell r="CG114">
            <v>1.9</v>
          </cell>
          <cell r="CH114">
            <v>3.6</v>
          </cell>
          <cell r="CI114">
            <v>1</v>
          </cell>
          <cell r="CJ114">
            <v>1.8</v>
          </cell>
          <cell r="CM114">
            <v>2.4</v>
          </cell>
          <cell r="CP114">
            <v>2.1</v>
          </cell>
          <cell r="CS114">
            <v>1.6</v>
          </cell>
          <cell r="CV114">
            <v>1.7</v>
          </cell>
          <cell r="CW114">
            <v>1.7</v>
          </cell>
          <cell r="CX114">
            <v>0.6</v>
          </cell>
          <cell r="CY114">
            <v>1.6</v>
          </cell>
          <cell r="CZ114">
            <v>1.1000000000000001</v>
          </cell>
          <cell r="DA114">
            <v>0.6</v>
          </cell>
          <cell r="DB114">
            <v>1.6</v>
          </cell>
          <cell r="DC114">
            <v>1</v>
          </cell>
          <cell r="DD114">
            <v>1.5</v>
          </cell>
          <cell r="DE114">
            <v>1.4</v>
          </cell>
          <cell r="DF114">
            <v>1.7</v>
          </cell>
          <cell r="DG114">
            <v>5065</v>
          </cell>
          <cell r="DH114">
            <v>714</v>
          </cell>
          <cell r="DI114">
            <v>5675</v>
          </cell>
          <cell r="DN114">
            <v>5186</v>
          </cell>
          <cell r="DP114">
            <v>6032</v>
          </cell>
          <cell r="DQ114">
            <v>4127</v>
          </cell>
          <cell r="DR114">
            <v>3978</v>
          </cell>
          <cell r="DS114">
            <v>2684</v>
          </cell>
          <cell r="DT114">
            <v>3140</v>
          </cell>
          <cell r="DV114">
            <v>19096</v>
          </cell>
          <cell r="DW114">
            <v>3135</v>
          </cell>
          <cell r="DX114">
            <v>187</v>
          </cell>
          <cell r="DY114">
            <v>2599</v>
          </cell>
          <cell r="DZ114">
            <v>5875</v>
          </cell>
          <cell r="ED114">
            <v>10082</v>
          </cell>
          <cell r="EE114">
            <v>6424</v>
          </cell>
          <cell r="EF114">
            <v>6785</v>
          </cell>
          <cell r="EG114">
            <v>4062</v>
          </cell>
          <cell r="EH114">
            <v>2016</v>
          </cell>
          <cell r="EI114">
            <v>423</v>
          </cell>
          <cell r="EJ114">
            <v>1415</v>
          </cell>
          <cell r="EK114">
            <v>3516</v>
          </cell>
          <cell r="EL114">
            <v>7164</v>
          </cell>
          <cell r="EO114">
            <v>1880</v>
          </cell>
          <cell r="ER114">
            <v>7266</v>
          </cell>
          <cell r="EU114">
            <v>3752</v>
          </cell>
          <cell r="EX114">
            <v>5899</v>
          </cell>
          <cell r="EY114">
            <v>3762</v>
          </cell>
          <cell r="EZ114">
            <v>10366</v>
          </cell>
          <cell r="FA114">
            <v>9232</v>
          </cell>
          <cell r="FB114">
            <v>7673</v>
          </cell>
          <cell r="FC114">
            <v>1292</v>
          </cell>
          <cell r="FD114">
            <v>3357</v>
          </cell>
          <cell r="FE114">
            <v>16079</v>
          </cell>
          <cell r="FF114">
            <v>142299</v>
          </cell>
          <cell r="FG114">
            <v>14141</v>
          </cell>
          <cell r="FH114">
            <v>1597</v>
          </cell>
          <cell r="FI114">
            <v>159013</v>
          </cell>
          <cell r="FJ114">
            <v>0.4</v>
          </cell>
          <cell r="FK114">
            <v>0.1</v>
          </cell>
          <cell r="FL114">
            <v>0.4</v>
          </cell>
          <cell r="FQ114">
            <v>11.7</v>
          </cell>
          <cell r="FS114">
            <v>11.5</v>
          </cell>
          <cell r="FT114">
            <v>3.2</v>
          </cell>
          <cell r="FU114">
            <v>2.9</v>
          </cell>
          <cell r="FV114">
            <v>4.5</v>
          </cell>
          <cell r="FW114">
            <v>2.5</v>
          </cell>
          <cell r="FY114">
            <v>2.9</v>
          </cell>
          <cell r="FZ114">
            <v>1.3</v>
          </cell>
          <cell r="GA114">
            <v>-4.7</v>
          </cell>
          <cell r="GB114">
            <v>-2.8</v>
          </cell>
          <cell r="GC114">
            <v>-0.4</v>
          </cell>
          <cell r="GG114">
            <v>-3.1</v>
          </cell>
          <cell r="GH114">
            <v>0.1</v>
          </cell>
          <cell r="GI114">
            <v>0.6</v>
          </cell>
          <cell r="GJ114">
            <v>1.5</v>
          </cell>
          <cell r="GK114">
            <v>-0.7</v>
          </cell>
          <cell r="GL114">
            <v>2.6</v>
          </cell>
          <cell r="GM114">
            <v>6.4</v>
          </cell>
          <cell r="GN114">
            <v>1.2</v>
          </cell>
          <cell r="GO114">
            <v>1.4</v>
          </cell>
          <cell r="GR114">
            <v>0.5</v>
          </cell>
          <cell r="GU114">
            <v>2.2999999999999998</v>
          </cell>
          <cell r="GX114">
            <v>2</v>
          </cell>
          <cell r="HA114">
            <v>2</v>
          </cell>
          <cell r="HB114">
            <v>2.1</v>
          </cell>
          <cell r="HC114">
            <v>1.2</v>
          </cell>
          <cell r="HD114">
            <v>-1.3</v>
          </cell>
          <cell r="HE114">
            <v>0.3</v>
          </cell>
          <cell r="HF114">
            <v>0.6</v>
          </cell>
          <cell r="HG114">
            <v>1.7</v>
          </cell>
          <cell r="HH114">
            <v>0.9</v>
          </cell>
          <cell r="HI114">
            <v>1.3</v>
          </cell>
          <cell r="HJ114">
            <v>1.1000000000000001</v>
          </cell>
          <cell r="HK114">
            <v>2.2000000000000002</v>
          </cell>
          <cell r="HL114">
            <v>2991</v>
          </cell>
          <cell r="HM114">
            <v>725</v>
          </cell>
          <cell r="HN114">
            <v>3542</v>
          </cell>
          <cell r="HS114">
            <v>5035</v>
          </cell>
          <cell r="HU114">
            <v>5917</v>
          </cell>
          <cell r="HV114">
            <v>4050</v>
          </cell>
          <cell r="HW114">
            <v>4010</v>
          </cell>
          <cell r="HX114">
            <v>2674</v>
          </cell>
          <cell r="HY114">
            <v>3163</v>
          </cell>
          <cell r="IA114">
            <v>19049</v>
          </cell>
          <cell r="IB114">
            <v>3166</v>
          </cell>
          <cell r="IC114">
            <v>193</v>
          </cell>
          <cell r="ID114">
            <v>2428</v>
          </cell>
          <cell r="IE114">
            <v>5807</v>
          </cell>
          <cell r="II114">
            <v>10636</v>
          </cell>
          <cell r="IJ114">
            <v>6393</v>
          </cell>
          <cell r="IK114">
            <v>6670</v>
          </cell>
          <cell r="IL114">
            <v>3855</v>
          </cell>
          <cell r="IM114">
            <v>2002</v>
          </cell>
          <cell r="IN114">
            <v>408</v>
          </cell>
          <cell r="IO114">
            <v>1433</v>
          </cell>
          <cell r="IP114">
            <v>3524</v>
          </cell>
          <cell r="IQ114">
            <v>7115</v>
          </cell>
        </row>
        <row r="115">
          <cell r="B115">
            <v>4821</v>
          </cell>
          <cell r="C115">
            <v>711</v>
          </cell>
          <cell r="D115">
            <v>5346</v>
          </cell>
          <cell r="E115">
            <v>875</v>
          </cell>
          <cell r="F115">
            <v>3194</v>
          </cell>
          <cell r="G115">
            <v>844</v>
          </cell>
          <cell r="H115">
            <v>1468</v>
          </cell>
          <cell r="I115">
            <v>5382</v>
          </cell>
          <cell r="J115">
            <v>1796</v>
          </cell>
          <cell r="K115">
            <v>6272</v>
          </cell>
          <cell r="L115">
            <v>3978</v>
          </cell>
          <cell r="M115">
            <v>3950</v>
          </cell>
          <cell r="N115">
            <v>2663</v>
          </cell>
          <cell r="O115">
            <v>3116</v>
          </cell>
          <cell r="Q115">
            <v>18994</v>
          </cell>
          <cell r="R115">
            <v>3179</v>
          </cell>
          <cell r="S115">
            <v>188</v>
          </cell>
          <cell r="T115">
            <v>2600</v>
          </cell>
          <cell r="U115">
            <v>5927</v>
          </cell>
          <cell r="Y115">
            <v>10550</v>
          </cell>
          <cell r="Z115">
            <v>6387</v>
          </cell>
          <cell r="AA115">
            <v>6831</v>
          </cell>
          <cell r="AB115">
            <v>4090</v>
          </cell>
          <cell r="AC115">
            <v>2115</v>
          </cell>
          <cell r="AD115">
            <v>426</v>
          </cell>
          <cell r="AE115">
            <v>1435</v>
          </cell>
          <cell r="AF115">
            <v>3541</v>
          </cell>
          <cell r="AG115">
            <v>7360</v>
          </cell>
          <cell r="AJ115">
            <v>1952</v>
          </cell>
          <cell r="AM115">
            <v>7367</v>
          </cell>
          <cell r="AP115">
            <v>3867</v>
          </cell>
          <cell r="AS115">
            <v>6079</v>
          </cell>
          <cell r="AT115">
            <v>3877</v>
          </cell>
          <cell r="AU115">
            <v>10501</v>
          </cell>
          <cell r="AV115">
            <v>9629</v>
          </cell>
          <cell r="AW115">
            <v>7790</v>
          </cell>
          <cell r="AX115">
            <v>1291</v>
          </cell>
          <cell r="AY115">
            <v>3408</v>
          </cell>
          <cell r="AZ115">
            <v>16234</v>
          </cell>
          <cell r="BA115">
            <v>144443</v>
          </cell>
          <cell r="BB115">
            <v>14287</v>
          </cell>
          <cell r="BC115">
            <v>1919</v>
          </cell>
          <cell r="BD115">
            <v>160706</v>
          </cell>
          <cell r="BE115">
            <v>-3.1</v>
          </cell>
          <cell r="BF115">
            <v>-0.6</v>
          </cell>
          <cell r="BG115">
            <v>-3.8</v>
          </cell>
          <cell r="BL115">
            <v>4.5999999999999996</v>
          </cell>
          <cell r="BN115">
            <v>5</v>
          </cell>
          <cell r="BO115">
            <v>-0.9</v>
          </cell>
          <cell r="BP115">
            <v>0.6</v>
          </cell>
          <cell r="BQ115">
            <v>0.5</v>
          </cell>
          <cell r="BR115">
            <v>0.7</v>
          </cell>
          <cell r="BT115">
            <v>0.8</v>
          </cell>
          <cell r="BU115">
            <v>1.1000000000000001</v>
          </cell>
          <cell r="BV115">
            <v>-1.7</v>
          </cell>
          <cell r="BW115">
            <v>-0.9</v>
          </cell>
          <cell r="BX115">
            <v>0.3</v>
          </cell>
          <cell r="CB115">
            <v>1.4</v>
          </cell>
          <cell r="CC115">
            <v>0</v>
          </cell>
          <cell r="CD115">
            <v>0.4</v>
          </cell>
          <cell r="CE115">
            <v>1</v>
          </cell>
          <cell r="CF115">
            <v>3</v>
          </cell>
          <cell r="CG115">
            <v>1.4</v>
          </cell>
          <cell r="CH115">
            <v>2.1</v>
          </cell>
          <cell r="CI115">
            <v>1</v>
          </cell>
          <cell r="CJ115">
            <v>2.2000000000000002</v>
          </cell>
          <cell r="CM115">
            <v>2.2000000000000002</v>
          </cell>
          <cell r="CP115">
            <v>2.2000000000000002</v>
          </cell>
          <cell r="CS115">
            <v>2.9</v>
          </cell>
          <cell r="CV115">
            <v>2.9</v>
          </cell>
          <cell r="CW115">
            <v>2.9</v>
          </cell>
          <cell r="CX115">
            <v>1.4</v>
          </cell>
          <cell r="CY115">
            <v>2.2999999999999998</v>
          </cell>
          <cell r="CZ115">
            <v>1.2</v>
          </cell>
          <cell r="DA115">
            <v>0.6</v>
          </cell>
          <cell r="DB115">
            <v>1.6</v>
          </cell>
          <cell r="DC115">
            <v>0.9</v>
          </cell>
          <cell r="DD115">
            <v>1.4</v>
          </cell>
          <cell r="DE115">
            <v>1</v>
          </cell>
          <cell r="DF115">
            <v>1.3</v>
          </cell>
          <cell r="DG115">
            <v>4832</v>
          </cell>
          <cell r="DH115">
            <v>717</v>
          </cell>
          <cell r="DI115">
            <v>5335</v>
          </cell>
          <cell r="DJ115">
            <v>905</v>
          </cell>
          <cell r="DK115">
            <v>3094</v>
          </cell>
          <cell r="DL115">
            <v>893</v>
          </cell>
          <cell r="DM115">
            <v>1466</v>
          </cell>
          <cell r="DN115">
            <v>5557</v>
          </cell>
          <cell r="DO115">
            <v>1951</v>
          </cell>
          <cell r="DP115">
            <v>6467</v>
          </cell>
          <cell r="DQ115">
            <v>3931</v>
          </cell>
          <cell r="DR115">
            <v>3913</v>
          </cell>
          <cell r="DS115">
            <v>2664</v>
          </cell>
          <cell r="DT115">
            <v>3038</v>
          </cell>
          <cell r="DV115">
            <v>18890</v>
          </cell>
          <cell r="DW115">
            <v>3202</v>
          </cell>
          <cell r="DX115">
            <v>188</v>
          </cell>
          <cell r="DY115">
            <v>2618</v>
          </cell>
          <cell r="DZ115">
            <v>5967</v>
          </cell>
          <cell r="ED115">
            <v>10736</v>
          </cell>
          <cell r="EE115">
            <v>6307</v>
          </cell>
          <cell r="EF115">
            <v>6811</v>
          </cell>
          <cell r="EG115">
            <v>4069</v>
          </cell>
          <cell r="EH115">
            <v>2112</v>
          </cell>
          <cell r="EI115">
            <v>426</v>
          </cell>
          <cell r="EJ115">
            <v>1456</v>
          </cell>
          <cell r="EK115">
            <v>3547</v>
          </cell>
          <cell r="EL115">
            <v>7372</v>
          </cell>
          <cell r="EO115">
            <v>1978</v>
          </cell>
          <cell r="ER115">
            <v>7335</v>
          </cell>
          <cell r="EU115">
            <v>3849</v>
          </cell>
          <cell r="EX115">
            <v>6051</v>
          </cell>
          <cell r="EY115">
            <v>3859</v>
          </cell>
          <cell r="EZ115">
            <v>10497</v>
          </cell>
          <cell r="FA115">
            <v>9607</v>
          </cell>
          <cell r="FB115">
            <v>7787</v>
          </cell>
          <cell r="FC115">
            <v>1271</v>
          </cell>
          <cell r="FD115">
            <v>3402</v>
          </cell>
          <cell r="FE115">
            <v>16237</v>
          </cell>
          <cell r="FF115">
            <v>144728</v>
          </cell>
          <cell r="FG115">
            <v>14262</v>
          </cell>
          <cell r="FH115">
            <v>2855</v>
          </cell>
          <cell r="FI115">
            <v>161456</v>
          </cell>
          <cell r="FJ115">
            <v>-4.5999999999999996</v>
          </cell>
          <cell r="FK115">
            <v>0.4</v>
          </cell>
          <cell r="FL115">
            <v>-6</v>
          </cell>
          <cell r="FQ115">
            <v>7.2</v>
          </cell>
          <cell r="FS115">
            <v>7.2</v>
          </cell>
          <cell r="FT115">
            <v>-4.8</v>
          </cell>
          <cell r="FU115">
            <v>-1.6</v>
          </cell>
          <cell r="FV115">
            <v>-0.7</v>
          </cell>
          <cell r="FW115">
            <v>-3.2</v>
          </cell>
          <cell r="FY115">
            <v>-1.1000000000000001</v>
          </cell>
          <cell r="FZ115">
            <v>2.1</v>
          </cell>
          <cell r="GA115">
            <v>0.6</v>
          </cell>
          <cell r="GB115">
            <v>0.7</v>
          </cell>
          <cell r="GC115">
            <v>1.6</v>
          </cell>
          <cell r="GG115">
            <v>6.5</v>
          </cell>
          <cell r="GH115">
            <v>-1.8</v>
          </cell>
          <cell r="GI115">
            <v>0.4</v>
          </cell>
          <cell r="GJ115">
            <v>0.2</v>
          </cell>
          <cell r="GK115">
            <v>4.7</v>
          </cell>
          <cell r="GL115">
            <v>0.7</v>
          </cell>
          <cell r="GM115">
            <v>2.9</v>
          </cell>
          <cell r="GN115">
            <v>0.9</v>
          </cell>
          <cell r="GO115">
            <v>2.9</v>
          </cell>
          <cell r="GR115">
            <v>5.2</v>
          </cell>
          <cell r="GU115">
            <v>0.9</v>
          </cell>
          <cell r="GX115">
            <v>2.6</v>
          </cell>
          <cell r="HA115">
            <v>2.6</v>
          </cell>
          <cell r="HB115">
            <v>2.6</v>
          </cell>
          <cell r="HC115">
            <v>1.3</v>
          </cell>
          <cell r="HD115">
            <v>4.0999999999999996</v>
          </cell>
          <cell r="HE115">
            <v>1.5</v>
          </cell>
          <cell r="HF115">
            <v>-1.6</v>
          </cell>
          <cell r="HG115">
            <v>1.3</v>
          </cell>
          <cell r="HH115">
            <v>1</v>
          </cell>
          <cell r="HI115">
            <v>1.7</v>
          </cell>
          <cell r="HJ115">
            <v>0.9</v>
          </cell>
          <cell r="HK115">
            <v>1.5</v>
          </cell>
          <cell r="HL115">
            <v>3810</v>
          </cell>
          <cell r="HM115">
            <v>737</v>
          </cell>
          <cell r="HN115">
            <v>4385</v>
          </cell>
          <cell r="HO115">
            <v>972</v>
          </cell>
          <cell r="HP115">
            <v>3152</v>
          </cell>
          <cell r="HQ115">
            <v>913</v>
          </cell>
          <cell r="HR115">
            <v>1552</v>
          </cell>
          <cell r="HS115">
            <v>5741</v>
          </cell>
          <cell r="HT115">
            <v>1892</v>
          </cell>
          <cell r="HU115">
            <v>6755</v>
          </cell>
          <cell r="HV115">
            <v>3892</v>
          </cell>
          <cell r="HW115">
            <v>3919</v>
          </cell>
          <cell r="HX115">
            <v>2767</v>
          </cell>
          <cell r="HY115">
            <v>3154</v>
          </cell>
          <cell r="IA115">
            <v>19371</v>
          </cell>
          <cell r="IB115">
            <v>3426</v>
          </cell>
          <cell r="IC115">
            <v>222</v>
          </cell>
          <cell r="ID115">
            <v>2446</v>
          </cell>
          <cell r="IE115">
            <v>6188</v>
          </cell>
          <cell r="II115">
            <v>10671</v>
          </cell>
          <cell r="IJ115">
            <v>6438</v>
          </cell>
          <cell r="IK115">
            <v>6655</v>
          </cell>
          <cell r="IL115">
            <v>3997</v>
          </cell>
          <cell r="IM115">
            <v>2117</v>
          </cell>
          <cell r="IN115">
            <v>441</v>
          </cell>
          <cell r="IO115">
            <v>1470</v>
          </cell>
          <cell r="IP115">
            <v>3557</v>
          </cell>
          <cell r="IQ115">
            <v>7459</v>
          </cell>
        </row>
        <row r="116">
          <cell r="B116">
            <v>4709</v>
          </cell>
          <cell r="C116">
            <v>707</v>
          </cell>
          <cell r="D116">
            <v>5178</v>
          </cell>
          <cell r="E116">
            <v>897</v>
          </cell>
          <cell r="F116">
            <v>3033</v>
          </cell>
          <cell r="G116">
            <v>788</v>
          </cell>
          <cell r="H116">
            <v>1491</v>
          </cell>
          <cell r="I116">
            <v>5338</v>
          </cell>
          <cell r="J116">
            <v>1698</v>
          </cell>
          <cell r="K116">
            <v>6274</v>
          </cell>
          <cell r="L116">
            <v>3923</v>
          </cell>
          <cell r="M116">
            <v>3893</v>
          </cell>
          <cell r="N116">
            <v>2607</v>
          </cell>
          <cell r="O116">
            <v>3062</v>
          </cell>
          <cell r="Q116">
            <v>18806</v>
          </cell>
          <cell r="R116">
            <v>3194</v>
          </cell>
          <cell r="S116">
            <v>189</v>
          </cell>
          <cell r="T116">
            <v>2643</v>
          </cell>
          <cell r="U116">
            <v>5976</v>
          </cell>
          <cell r="Y116">
            <v>10642</v>
          </cell>
          <cell r="Z116">
            <v>6376</v>
          </cell>
          <cell r="AA116">
            <v>6799</v>
          </cell>
          <cell r="AB116">
            <v>4124</v>
          </cell>
          <cell r="AC116">
            <v>2164</v>
          </cell>
          <cell r="AD116">
            <v>436</v>
          </cell>
          <cell r="AE116">
            <v>1437</v>
          </cell>
          <cell r="AF116">
            <v>3555</v>
          </cell>
          <cell r="AG116">
            <v>7475</v>
          </cell>
          <cell r="AJ116">
            <v>1985</v>
          </cell>
          <cell r="AM116">
            <v>7594</v>
          </cell>
          <cell r="AP116">
            <v>3974</v>
          </cell>
          <cell r="AS116">
            <v>6248</v>
          </cell>
          <cell r="AT116">
            <v>3985</v>
          </cell>
          <cell r="AU116">
            <v>10669</v>
          </cell>
          <cell r="AV116">
            <v>9750</v>
          </cell>
          <cell r="AW116">
            <v>7890</v>
          </cell>
          <cell r="AX116">
            <v>1311</v>
          </cell>
          <cell r="AY116">
            <v>3458</v>
          </cell>
          <cell r="AZ116">
            <v>16384</v>
          </cell>
          <cell r="BA116">
            <v>145377</v>
          </cell>
          <cell r="BB116">
            <v>14192</v>
          </cell>
          <cell r="BC116">
            <v>2239</v>
          </cell>
          <cell r="BD116">
            <v>161543</v>
          </cell>
          <cell r="BE116">
            <v>-2.2999999999999998</v>
          </cell>
          <cell r="BF116">
            <v>-0.6</v>
          </cell>
          <cell r="BG116">
            <v>-3.1</v>
          </cell>
          <cell r="BH116">
            <v>2.5</v>
          </cell>
          <cell r="BI116">
            <v>-5.0999999999999996</v>
          </cell>
          <cell r="BJ116">
            <v>-6.7</v>
          </cell>
          <cell r="BK116">
            <v>1.6</v>
          </cell>
          <cell r="BL116">
            <v>-0.8</v>
          </cell>
          <cell r="BM116">
            <v>-5.5</v>
          </cell>
          <cell r="BN116">
            <v>0</v>
          </cell>
          <cell r="BO116">
            <v>-1.4</v>
          </cell>
          <cell r="BP116">
            <v>-1.4</v>
          </cell>
          <cell r="BQ116">
            <v>-2.1</v>
          </cell>
          <cell r="BR116">
            <v>-1.7</v>
          </cell>
          <cell r="BT116">
            <v>-1</v>
          </cell>
          <cell r="BU116">
            <v>0.5</v>
          </cell>
          <cell r="BV116">
            <v>0.6</v>
          </cell>
          <cell r="BW116">
            <v>1.7</v>
          </cell>
          <cell r="BX116">
            <v>0.8</v>
          </cell>
          <cell r="CB116">
            <v>0.9</v>
          </cell>
          <cell r="CC116">
            <v>-0.2</v>
          </cell>
          <cell r="CD116">
            <v>-0.5</v>
          </cell>
          <cell r="CE116">
            <v>0.8</v>
          </cell>
          <cell r="CF116">
            <v>2.2999999999999998</v>
          </cell>
          <cell r="CG116">
            <v>2.2999999999999998</v>
          </cell>
          <cell r="CH116">
            <v>0.2</v>
          </cell>
          <cell r="CI116">
            <v>0.4</v>
          </cell>
          <cell r="CJ116">
            <v>1.6</v>
          </cell>
          <cell r="CM116">
            <v>1.7</v>
          </cell>
          <cell r="CP116">
            <v>3.1</v>
          </cell>
          <cell r="CS116">
            <v>2.8</v>
          </cell>
          <cell r="CV116">
            <v>2.8</v>
          </cell>
          <cell r="CW116">
            <v>2.8</v>
          </cell>
          <cell r="CX116">
            <v>1.6</v>
          </cell>
          <cell r="CY116">
            <v>1.2</v>
          </cell>
          <cell r="CZ116">
            <v>1.3</v>
          </cell>
          <cell r="DA116">
            <v>1.6</v>
          </cell>
          <cell r="DB116">
            <v>1.5</v>
          </cell>
          <cell r="DC116">
            <v>0.9</v>
          </cell>
          <cell r="DD116">
            <v>0.6</v>
          </cell>
          <cell r="DE116">
            <v>-0.7</v>
          </cell>
          <cell r="DF116">
            <v>0.5</v>
          </cell>
          <cell r="DG116">
            <v>4500</v>
          </cell>
          <cell r="DH116">
            <v>706</v>
          </cell>
          <cell r="DI116">
            <v>4985</v>
          </cell>
          <cell r="DJ116">
            <v>855</v>
          </cell>
          <cell r="DK116">
            <v>3135</v>
          </cell>
          <cell r="DL116">
            <v>738</v>
          </cell>
          <cell r="DM116">
            <v>1486</v>
          </cell>
          <cell r="DN116">
            <v>5232</v>
          </cell>
          <cell r="DO116">
            <v>1451</v>
          </cell>
          <cell r="DP116">
            <v>6088</v>
          </cell>
          <cell r="DQ116">
            <v>3896</v>
          </cell>
          <cell r="DR116">
            <v>3919</v>
          </cell>
          <cell r="DS116">
            <v>2618</v>
          </cell>
          <cell r="DT116">
            <v>3162</v>
          </cell>
          <cell r="DV116">
            <v>18903</v>
          </cell>
          <cell r="DW116">
            <v>3195</v>
          </cell>
          <cell r="DX116">
            <v>189</v>
          </cell>
          <cell r="DY116">
            <v>2586</v>
          </cell>
          <cell r="DZ116">
            <v>5941</v>
          </cell>
          <cell r="ED116">
            <v>10688</v>
          </cell>
          <cell r="EE116">
            <v>6410</v>
          </cell>
          <cell r="EF116">
            <v>6901</v>
          </cell>
          <cell r="EG116">
            <v>4140</v>
          </cell>
          <cell r="EH116">
            <v>2223</v>
          </cell>
          <cell r="EI116">
            <v>434</v>
          </cell>
          <cell r="EJ116">
            <v>1426</v>
          </cell>
          <cell r="EK116">
            <v>3534</v>
          </cell>
          <cell r="EL116">
            <v>7541</v>
          </cell>
          <cell r="EO116">
            <v>1985</v>
          </cell>
          <cell r="ER116">
            <v>7540</v>
          </cell>
          <cell r="EU116">
            <v>4006</v>
          </cell>
          <cell r="EX116">
            <v>6298</v>
          </cell>
          <cell r="EY116">
            <v>4017</v>
          </cell>
          <cell r="EZ116">
            <v>10680</v>
          </cell>
          <cell r="FA116">
            <v>10108</v>
          </cell>
          <cell r="FB116">
            <v>7892</v>
          </cell>
          <cell r="FC116">
            <v>1313</v>
          </cell>
          <cell r="FD116">
            <v>3473</v>
          </cell>
          <cell r="FE116">
            <v>16385</v>
          </cell>
          <cell r="FF116">
            <v>145577</v>
          </cell>
          <cell r="FG116">
            <v>14249</v>
          </cell>
          <cell r="FH116">
            <v>1368</v>
          </cell>
          <cell r="FI116">
            <v>160903</v>
          </cell>
          <cell r="FJ116">
            <v>-6.9</v>
          </cell>
          <cell r="FK116">
            <v>-1.5</v>
          </cell>
          <cell r="FL116">
            <v>-6.6</v>
          </cell>
          <cell r="FM116">
            <v>-5.5</v>
          </cell>
          <cell r="FN116">
            <v>1.3</v>
          </cell>
          <cell r="FO116">
            <v>-17.399999999999999</v>
          </cell>
          <cell r="FP116">
            <v>1.4</v>
          </cell>
          <cell r="FQ116">
            <v>-5.8</v>
          </cell>
          <cell r="FR116">
            <v>-25.6</v>
          </cell>
          <cell r="FS116">
            <v>-5.9</v>
          </cell>
          <cell r="FT116">
            <v>-0.9</v>
          </cell>
          <cell r="FU116">
            <v>0.2</v>
          </cell>
          <cell r="FV116">
            <v>-1.7</v>
          </cell>
          <cell r="FW116">
            <v>4.0999999999999996</v>
          </cell>
          <cell r="FY116">
            <v>0.1</v>
          </cell>
          <cell r="FZ116">
            <v>-0.2</v>
          </cell>
          <cell r="GA116">
            <v>0.6</v>
          </cell>
          <cell r="GB116">
            <v>-1.2</v>
          </cell>
          <cell r="GC116">
            <v>-0.4</v>
          </cell>
          <cell r="GG116">
            <v>-0.4</v>
          </cell>
          <cell r="GH116">
            <v>1.6</v>
          </cell>
          <cell r="GI116">
            <v>1.3</v>
          </cell>
          <cell r="GJ116">
            <v>1.7</v>
          </cell>
          <cell r="GK116">
            <v>5.3</v>
          </cell>
          <cell r="GL116">
            <v>1.9</v>
          </cell>
          <cell r="GM116">
            <v>-2</v>
          </cell>
          <cell r="GN116">
            <v>-0.4</v>
          </cell>
          <cell r="GO116">
            <v>2.2999999999999998</v>
          </cell>
          <cell r="GR116">
            <v>0.4</v>
          </cell>
          <cell r="GU116">
            <v>2.8</v>
          </cell>
          <cell r="GX116">
            <v>4.0999999999999996</v>
          </cell>
          <cell r="HA116">
            <v>4.0999999999999996</v>
          </cell>
          <cell r="HB116">
            <v>4.0999999999999996</v>
          </cell>
          <cell r="HC116">
            <v>1.7</v>
          </cell>
          <cell r="HD116">
            <v>5.2</v>
          </cell>
          <cell r="HE116">
            <v>1.3</v>
          </cell>
          <cell r="HF116">
            <v>3.3</v>
          </cell>
          <cell r="HG116">
            <v>2.1</v>
          </cell>
          <cell r="HH116">
            <v>0.9</v>
          </cell>
          <cell r="HI116">
            <v>0.6</v>
          </cell>
          <cell r="HJ116">
            <v>-0.1</v>
          </cell>
          <cell r="HK116">
            <v>-0.3</v>
          </cell>
          <cell r="HL116">
            <v>8270</v>
          </cell>
          <cell r="HM116">
            <v>712</v>
          </cell>
          <cell r="HN116">
            <v>8368</v>
          </cell>
          <cell r="HO116">
            <v>846</v>
          </cell>
          <cell r="HP116">
            <v>3134</v>
          </cell>
          <cell r="HQ116">
            <v>720</v>
          </cell>
          <cell r="HR116">
            <v>1484</v>
          </cell>
          <cell r="HS116">
            <v>5229</v>
          </cell>
          <cell r="HT116">
            <v>1671</v>
          </cell>
          <cell r="HU116">
            <v>6110</v>
          </cell>
          <cell r="HV116">
            <v>4177</v>
          </cell>
          <cell r="HW116">
            <v>3986</v>
          </cell>
          <cell r="HX116">
            <v>2712</v>
          </cell>
          <cell r="HY116">
            <v>3261</v>
          </cell>
          <cell r="IA116">
            <v>19770</v>
          </cell>
          <cell r="IB116">
            <v>3074</v>
          </cell>
          <cell r="IC116">
            <v>177</v>
          </cell>
          <cell r="ID116">
            <v>2697</v>
          </cell>
          <cell r="IE116">
            <v>5845</v>
          </cell>
          <cell r="II116">
            <v>11094</v>
          </cell>
          <cell r="IJ116">
            <v>6622</v>
          </cell>
          <cell r="IK116">
            <v>7615</v>
          </cell>
          <cell r="IL116">
            <v>4474</v>
          </cell>
          <cell r="IM116">
            <v>2292</v>
          </cell>
          <cell r="IN116">
            <v>455</v>
          </cell>
          <cell r="IO116">
            <v>1460</v>
          </cell>
          <cell r="IP116">
            <v>3588</v>
          </cell>
          <cell r="IQ116">
            <v>7676</v>
          </cell>
        </row>
        <row r="117">
          <cell r="B117">
            <v>4678</v>
          </cell>
          <cell r="C117">
            <v>704</v>
          </cell>
          <cell r="D117">
            <v>5132</v>
          </cell>
          <cell r="E117">
            <v>933</v>
          </cell>
          <cell r="F117">
            <v>2799</v>
          </cell>
          <cell r="G117">
            <v>742</v>
          </cell>
          <cell r="H117">
            <v>1527</v>
          </cell>
          <cell r="I117">
            <v>5044</v>
          </cell>
          <cell r="J117">
            <v>1580</v>
          </cell>
          <cell r="K117">
            <v>5950</v>
          </cell>
          <cell r="L117">
            <v>3952</v>
          </cell>
          <cell r="M117">
            <v>3818</v>
          </cell>
          <cell r="N117">
            <v>2543</v>
          </cell>
          <cell r="O117">
            <v>3017</v>
          </cell>
          <cell r="Q117">
            <v>18638</v>
          </cell>
          <cell r="R117">
            <v>3224</v>
          </cell>
          <cell r="S117">
            <v>190</v>
          </cell>
          <cell r="T117">
            <v>2718</v>
          </cell>
          <cell r="U117">
            <v>6064</v>
          </cell>
          <cell r="Y117">
            <v>10610</v>
          </cell>
          <cell r="Z117">
            <v>6357</v>
          </cell>
          <cell r="AA117">
            <v>6752</v>
          </cell>
          <cell r="AB117">
            <v>4156</v>
          </cell>
          <cell r="AC117">
            <v>2164</v>
          </cell>
          <cell r="AD117">
            <v>451</v>
          </cell>
          <cell r="AE117">
            <v>1426</v>
          </cell>
          <cell r="AF117">
            <v>3559</v>
          </cell>
          <cell r="AG117">
            <v>7517</v>
          </cell>
          <cell r="AJ117">
            <v>2005</v>
          </cell>
          <cell r="AM117">
            <v>7965</v>
          </cell>
          <cell r="AP117">
            <v>4053</v>
          </cell>
          <cell r="AS117">
            <v>6373</v>
          </cell>
          <cell r="AT117">
            <v>4066</v>
          </cell>
          <cell r="AU117">
            <v>10824</v>
          </cell>
          <cell r="AV117">
            <v>9816</v>
          </cell>
          <cell r="AW117">
            <v>7975</v>
          </cell>
          <cell r="AX117">
            <v>1334</v>
          </cell>
          <cell r="AY117">
            <v>3501</v>
          </cell>
          <cell r="AZ117">
            <v>16531</v>
          </cell>
          <cell r="BA117">
            <v>145566</v>
          </cell>
          <cell r="BB117">
            <v>13871</v>
          </cell>
          <cell r="BC117">
            <v>2452</v>
          </cell>
          <cell r="BD117">
            <v>161526</v>
          </cell>
          <cell r="BE117">
            <v>-0.7</v>
          </cell>
          <cell r="BF117">
            <v>-0.4</v>
          </cell>
          <cell r="BG117">
            <v>-0.9</v>
          </cell>
          <cell r="BH117">
            <v>4</v>
          </cell>
          <cell r="BI117">
            <v>-7.7</v>
          </cell>
          <cell r="BJ117">
            <v>-5.7</v>
          </cell>
          <cell r="BK117">
            <v>2.4</v>
          </cell>
          <cell r="BL117">
            <v>-5.5</v>
          </cell>
          <cell r="BM117">
            <v>-7</v>
          </cell>
          <cell r="BN117">
            <v>-5.2</v>
          </cell>
          <cell r="BO117">
            <v>0.7</v>
          </cell>
          <cell r="BP117">
            <v>-1.9</v>
          </cell>
          <cell r="BQ117">
            <v>-2.5</v>
          </cell>
          <cell r="BR117">
            <v>-1.5</v>
          </cell>
          <cell r="BT117">
            <v>-0.9</v>
          </cell>
          <cell r="BU117">
            <v>1</v>
          </cell>
          <cell r="BV117">
            <v>0.6</v>
          </cell>
          <cell r="BW117">
            <v>2.8</v>
          </cell>
          <cell r="BX117">
            <v>1.5</v>
          </cell>
          <cell r="CB117">
            <v>-0.3</v>
          </cell>
          <cell r="CC117">
            <v>-0.3</v>
          </cell>
          <cell r="CD117">
            <v>-0.7</v>
          </cell>
          <cell r="CE117">
            <v>0.8</v>
          </cell>
          <cell r="CF117">
            <v>0</v>
          </cell>
          <cell r="CG117">
            <v>3.4</v>
          </cell>
          <cell r="CH117">
            <v>-0.8</v>
          </cell>
          <cell r="CI117">
            <v>0.1</v>
          </cell>
          <cell r="CJ117">
            <v>0.6</v>
          </cell>
          <cell r="CM117">
            <v>1</v>
          </cell>
          <cell r="CP117">
            <v>4.9000000000000004</v>
          </cell>
          <cell r="CS117">
            <v>2</v>
          </cell>
          <cell r="CV117">
            <v>2</v>
          </cell>
          <cell r="CW117">
            <v>2</v>
          </cell>
          <cell r="CX117">
            <v>1.4</v>
          </cell>
          <cell r="CY117">
            <v>0.7</v>
          </cell>
          <cell r="CZ117">
            <v>1.1000000000000001</v>
          </cell>
          <cell r="DA117">
            <v>1.8</v>
          </cell>
          <cell r="DB117">
            <v>1.2</v>
          </cell>
          <cell r="DC117">
            <v>0.9</v>
          </cell>
          <cell r="DD117">
            <v>0.1</v>
          </cell>
          <cell r="DE117">
            <v>-2.2999999999999998</v>
          </cell>
          <cell r="DF117">
            <v>0</v>
          </cell>
          <cell r="DG117">
            <v>4867</v>
          </cell>
          <cell r="DH117">
            <v>700</v>
          </cell>
          <cell r="DI117">
            <v>5297</v>
          </cell>
          <cell r="DJ117">
            <v>942</v>
          </cell>
          <cell r="DK117">
            <v>2885</v>
          </cell>
          <cell r="DL117">
            <v>756</v>
          </cell>
          <cell r="DM117">
            <v>1537</v>
          </cell>
          <cell r="DN117">
            <v>5130</v>
          </cell>
          <cell r="DO117">
            <v>1770</v>
          </cell>
          <cell r="DP117">
            <v>6157</v>
          </cell>
          <cell r="DQ117">
            <v>3946</v>
          </cell>
          <cell r="DR117">
            <v>3833</v>
          </cell>
          <cell r="DS117">
            <v>2545</v>
          </cell>
          <cell r="DT117">
            <v>2995</v>
          </cell>
          <cell r="DV117">
            <v>18591</v>
          </cell>
          <cell r="DW117">
            <v>3181</v>
          </cell>
          <cell r="DX117">
            <v>187</v>
          </cell>
          <cell r="DY117">
            <v>2748</v>
          </cell>
          <cell r="DZ117">
            <v>6025</v>
          </cell>
          <cell r="ED117">
            <v>10517</v>
          </cell>
          <cell r="EE117">
            <v>6413</v>
          </cell>
          <cell r="EF117">
            <v>6629</v>
          </cell>
          <cell r="EG117">
            <v>4144</v>
          </cell>
          <cell r="EH117">
            <v>2128</v>
          </cell>
          <cell r="EI117">
            <v>444</v>
          </cell>
          <cell r="EJ117">
            <v>1416</v>
          </cell>
          <cell r="EK117">
            <v>3595</v>
          </cell>
          <cell r="EL117">
            <v>7460</v>
          </cell>
          <cell r="EO117">
            <v>2000</v>
          </cell>
          <cell r="ER117">
            <v>7995</v>
          </cell>
          <cell r="EU117">
            <v>4067</v>
          </cell>
          <cell r="EX117">
            <v>6394</v>
          </cell>
          <cell r="EY117">
            <v>4078</v>
          </cell>
          <cell r="EZ117">
            <v>10814</v>
          </cell>
          <cell r="FA117">
            <v>9527</v>
          </cell>
          <cell r="FB117">
            <v>7986</v>
          </cell>
          <cell r="FC117">
            <v>1339</v>
          </cell>
          <cell r="FD117">
            <v>3491</v>
          </cell>
          <cell r="FE117">
            <v>16528</v>
          </cell>
          <cell r="FF117">
            <v>145651</v>
          </cell>
          <cell r="FG117">
            <v>14016</v>
          </cell>
          <cell r="FH117">
            <v>2575</v>
          </cell>
          <cell r="FI117">
            <v>161939</v>
          </cell>
          <cell r="FJ117">
            <v>8.1</v>
          </cell>
          <cell r="FK117">
            <v>-0.9</v>
          </cell>
          <cell r="FL117">
            <v>6.3</v>
          </cell>
          <cell r="FM117">
            <v>10.1</v>
          </cell>
          <cell r="FN117">
            <v>-8</v>
          </cell>
          <cell r="FO117">
            <v>2.5</v>
          </cell>
          <cell r="FP117">
            <v>3.4</v>
          </cell>
          <cell r="FQ117">
            <v>-1.9</v>
          </cell>
          <cell r="FR117">
            <v>22</v>
          </cell>
          <cell r="FS117">
            <v>1.1000000000000001</v>
          </cell>
          <cell r="FT117">
            <v>1.3</v>
          </cell>
          <cell r="FU117">
            <v>-2.2000000000000002</v>
          </cell>
          <cell r="FV117">
            <v>-2.8</v>
          </cell>
          <cell r="FW117">
            <v>-5.3</v>
          </cell>
          <cell r="FY117">
            <v>-1.7</v>
          </cell>
          <cell r="FZ117">
            <v>-0.4</v>
          </cell>
          <cell r="GA117">
            <v>-1.1000000000000001</v>
          </cell>
          <cell r="GB117">
            <v>6.3</v>
          </cell>
          <cell r="GC117">
            <v>1.4</v>
          </cell>
          <cell r="GG117">
            <v>-1.6</v>
          </cell>
          <cell r="GH117">
            <v>0.1</v>
          </cell>
          <cell r="GI117">
            <v>-3.9</v>
          </cell>
          <cell r="GJ117">
            <v>0.1</v>
          </cell>
          <cell r="GK117">
            <v>-4.3</v>
          </cell>
          <cell r="GL117">
            <v>2.2000000000000002</v>
          </cell>
          <cell r="GM117">
            <v>-0.7</v>
          </cell>
          <cell r="GN117">
            <v>1.7</v>
          </cell>
          <cell r="GO117">
            <v>-1.1000000000000001</v>
          </cell>
          <cell r="GR117">
            <v>0.7</v>
          </cell>
          <cell r="GU117">
            <v>6</v>
          </cell>
          <cell r="GX117">
            <v>1.5</v>
          </cell>
          <cell r="HA117">
            <v>1.5</v>
          </cell>
          <cell r="HB117">
            <v>1.5</v>
          </cell>
          <cell r="HC117">
            <v>1.3</v>
          </cell>
          <cell r="HD117">
            <v>-5.8</v>
          </cell>
          <cell r="HE117">
            <v>1.2</v>
          </cell>
          <cell r="HF117">
            <v>2</v>
          </cell>
          <cell r="HG117">
            <v>0.5</v>
          </cell>
          <cell r="HH117">
            <v>0.9</v>
          </cell>
          <cell r="HI117">
            <v>0.1</v>
          </cell>
          <cell r="HJ117">
            <v>-1.6</v>
          </cell>
          <cell r="HK117">
            <v>0.6</v>
          </cell>
          <cell r="HL117">
            <v>3675</v>
          </cell>
          <cell r="HM117">
            <v>666</v>
          </cell>
          <cell r="HN117">
            <v>4218</v>
          </cell>
          <cell r="HO117">
            <v>896</v>
          </cell>
          <cell r="HP117">
            <v>2902</v>
          </cell>
          <cell r="HQ117">
            <v>759</v>
          </cell>
          <cell r="HR117">
            <v>1481</v>
          </cell>
          <cell r="HS117">
            <v>5038</v>
          </cell>
          <cell r="HT117">
            <v>1534</v>
          </cell>
          <cell r="HU117">
            <v>5902</v>
          </cell>
          <cell r="HV117">
            <v>3788</v>
          </cell>
          <cell r="HW117">
            <v>3715</v>
          </cell>
          <cell r="HX117">
            <v>2345</v>
          </cell>
          <cell r="HY117">
            <v>2731</v>
          </cell>
          <cell r="IA117">
            <v>17230</v>
          </cell>
          <cell r="IB117">
            <v>3062</v>
          </cell>
          <cell r="IC117">
            <v>160</v>
          </cell>
          <cell r="ID117">
            <v>2935</v>
          </cell>
          <cell r="IE117">
            <v>5953</v>
          </cell>
          <cell r="II117">
            <v>9615</v>
          </cell>
          <cell r="IJ117">
            <v>6104</v>
          </cell>
          <cell r="IK117">
            <v>6221</v>
          </cell>
          <cell r="IL117">
            <v>4148</v>
          </cell>
          <cell r="IM117">
            <v>2047</v>
          </cell>
          <cell r="IN117">
            <v>438</v>
          </cell>
          <cell r="IO117">
            <v>1325</v>
          </cell>
          <cell r="IP117">
            <v>3556</v>
          </cell>
          <cell r="IQ117">
            <v>7266</v>
          </cell>
        </row>
        <row r="118">
          <cell r="B118">
            <v>4699</v>
          </cell>
          <cell r="C118">
            <v>707</v>
          </cell>
          <cell r="D118">
            <v>5189</v>
          </cell>
          <cell r="E118">
            <v>968</v>
          </cell>
          <cell r="F118">
            <v>2619</v>
          </cell>
          <cell r="G118">
            <v>725</v>
          </cell>
          <cell r="H118">
            <v>1568</v>
          </cell>
          <cell r="I118">
            <v>4769</v>
          </cell>
          <cell r="J118">
            <v>1423</v>
          </cell>
          <cell r="K118">
            <v>5577</v>
          </cell>
          <cell r="L118">
            <v>4059</v>
          </cell>
          <cell r="M118">
            <v>3806</v>
          </cell>
          <cell r="N118">
            <v>2529</v>
          </cell>
          <cell r="O118">
            <v>2996</v>
          </cell>
          <cell r="Q118">
            <v>18654</v>
          </cell>
          <cell r="R118">
            <v>3271</v>
          </cell>
          <cell r="S118">
            <v>188</v>
          </cell>
          <cell r="T118">
            <v>2738</v>
          </cell>
          <cell r="U118">
            <v>6131</v>
          </cell>
          <cell r="Y118">
            <v>10461</v>
          </cell>
          <cell r="Z118">
            <v>6312</v>
          </cell>
          <cell r="AA118">
            <v>6707</v>
          </cell>
          <cell r="AB118">
            <v>4187</v>
          </cell>
          <cell r="AC118">
            <v>2128</v>
          </cell>
          <cell r="AD118">
            <v>465</v>
          </cell>
          <cell r="AE118">
            <v>1424</v>
          </cell>
          <cell r="AF118">
            <v>3573</v>
          </cell>
          <cell r="AG118">
            <v>7519</v>
          </cell>
          <cell r="AJ118">
            <v>2026</v>
          </cell>
          <cell r="AM118">
            <v>8462</v>
          </cell>
          <cell r="AP118">
            <v>4127</v>
          </cell>
          <cell r="AS118">
            <v>6495</v>
          </cell>
          <cell r="AT118">
            <v>4144</v>
          </cell>
          <cell r="AU118">
            <v>10930</v>
          </cell>
          <cell r="AV118">
            <v>9993</v>
          </cell>
          <cell r="AW118">
            <v>8015</v>
          </cell>
          <cell r="AX118">
            <v>1342</v>
          </cell>
          <cell r="AY118">
            <v>3539</v>
          </cell>
          <cell r="AZ118">
            <v>16676</v>
          </cell>
          <cell r="BA118">
            <v>145510</v>
          </cell>
          <cell r="BB118">
            <v>13541</v>
          </cell>
          <cell r="BC118">
            <v>2941</v>
          </cell>
          <cell r="BD118">
            <v>161728</v>
          </cell>
          <cell r="BE118">
            <v>0.4</v>
          </cell>
          <cell r="BF118">
            <v>0.5</v>
          </cell>
          <cell r="BG118">
            <v>1.1000000000000001</v>
          </cell>
          <cell r="BH118">
            <v>3.8</v>
          </cell>
          <cell r="BI118">
            <v>-6.4</v>
          </cell>
          <cell r="BJ118">
            <v>-2.2999999999999998</v>
          </cell>
          <cell r="BK118">
            <v>2.7</v>
          </cell>
          <cell r="BL118">
            <v>-5.5</v>
          </cell>
          <cell r="BM118">
            <v>-9.9</v>
          </cell>
          <cell r="BN118">
            <v>-6.3</v>
          </cell>
          <cell r="BO118">
            <v>2.7</v>
          </cell>
          <cell r="BP118">
            <v>-0.3</v>
          </cell>
          <cell r="BQ118">
            <v>-0.5</v>
          </cell>
          <cell r="BR118">
            <v>-0.7</v>
          </cell>
          <cell r="BT118">
            <v>0.1</v>
          </cell>
          <cell r="BU118">
            <v>1.4</v>
          </cell>
          <cell r="BV118">
            <v>-0.9</v>
          </cell>
          <cell r="BW118">
            <v>0.8</v>
          </cell>
          <cell r="BX118">
            <v>1.1000000000000001</v>
          </cell>
          <cell r="CB118">
            <v>-1.4</v>
          </cell>
          <cell r="CC118">
            <v>-0.7</v>
          </cell>
          <cell r="CD118">
            <v>-0.7</v>
          </cell>
          <cell r="CE118">
            <v>0.8</v>
          </cell>
          <cell r="CF118">
            <v>-1.7</v>
          </cell>
          <cell r="CG118">
            <v>3.1</v>
          </cell>
          <cell r="CH118">
            <v>-0.1</v>
          </cell>
          <cell r="CI118">
            <v>0.4</v>
          </cell>
          <cell r="CJ118">
            <v>0</v>
          </cell>
          <cell r="CM118">
            <v>1</v>
          </cell>
          <cell r="CP118">
            <v>6.2</v>
          </cell>
          <cell r="CS118">
            <v>1.8</v>
          </cell>
          <cell r="CV118">
            <v>1.9</v>
          </cell>
          <cell r="CW118">
            <v>1.9</v>
          </cell>
          <cell r="CX118">
            <v>1</v>
          </cell>
          <cell r="CY118">
            <v>1.8</v>
          </cell>
          <cell r="CZ118">
            <v>0.5</v>
          </cell>
          <cell r="DA118">
            <v>0.6</v>
          </cell>
          <cell r="DB118">
            <v>1.1000000000000001</v>
          </cell>
          <cell r="DC118">
            <v>0.9</v>
          </cell>
          <cell r="DD118">
            <v>0</v>
          </cell>
          <cell r="DE118">
            <v>-2.4</v>
          </cell>
          <cell r="DF118">
            <v>0.1</v>
          </cell>
          <cell r="DG118">
            <v>4657</v>
          </cell>
          <cell r="DH118">
            <v>704</v>
          </cell>
          <cell r="DI118">
            <v>5141</v>
          </cell>
          <cell r="DJ118">
            <v>996</v>
          </cell>
          <cell r="DK118">
            <v>2437</v>
          </cell>
          <cell r="DL118">
            <v>732</v>
          </cell>
          <cell r="DM118">
            <v>1545</v>
          </cell>
          <cell r="DN118">
            <v>4718</v>
          </cell>
          <cell r="DO118">
            <v>1425</v>
          </cell>
          <cell r="DP118">
            <v>5516</v>
          </cell>
          <cell r="DQ118">
            <v>4067</v>
          </cell>
          <cell r="DR118">
            <v>3748</v>
          </cell>
          <cell r="DS118">
            <v>2465</v>
          </cell>
          <cell r="DT118">
            <v>2868</v>
          </cell>
          <cell r="DV118">
            <v>18458</v>
          </cell>
          <cell r="DW118">
            <v>3301</v>
          </cell>
          <cell r="DX118">
            <v>196</v>
          </cell>
          <cell r="DY118">
            <v>2779</v>
          </cell>
          <cell r="DZ118">
            <v>6211</v>
          </cell>
          <cell r="ED118">
            <v>10502</v>
          </cell>
          <cell r="EE118">
            <v>6227</v>
          </cell>
          <cell r="EF118">
            <v>6744</v>
          </cell>
          <cell r="EG118">
            <v>4197</v>
          </cell>
          <cell r="EH118">
            <v>2136</v>
          </cell>
          <cell r="EI118">
            <v>479</v>
          </cell>
          <cell r="EJ118">
            <v>1433</v>
          </cell>
          <cell r="EK118">
            <v>3541</v>
          </cell>
          <cell r="EL118">
            <v>7549</v>
          </cell>
          <cell r="EO118">
            <v>2022</v>
          </cell>
          <cell r="ER118">
            <v>8460</v>
          </cell>
          <cell r="EU118">
            <v>4082</v>
          </cell>
          <cell r="EX118">
            <v>6417</v>
          </cell>
          <cell r="EY118">
            <v>4093</v>
          </cell>
          <cell r="EZ118">
            <v>10943</v>
          </cell>
          <cell r="FA118">
            <v>9845</v>
          </cell>
          <cell r="FB118">
            <v>8025</v>
          </cell>
          <cell r="FC118">
            <v>1353</v>
          </cell>
          <cell r="FD118">
            <v>3539</v>
          </cell>
          <cell r="FE118">
            <v>16677</v>
          </cell>
          <cell r="FF118">
            <v>145015</v>
          </cell>
          <cell r="FG118">
            <v>13330</v>
          </cell>
          <cell r="FH118">
            <v>3524</v>
          </cell>
          <cell r="FI118">
            <v>161620</v>
          </cell>
          <cell r="FJ118">
            <v>-4.3</v>
          </cell>
          <cell r="FK118">
            <v>0.6</v>
          </cell>
          <cell r="FL118">
            <v>-2.9</v>
          </cell>
          <cell r="FM118">
            <v>5.7</v>
          </cell>
          <cell r="FN118">
            <v>-15.5</v>
          </cell>
          <cell r="FO118">
            <v>-3.2</v>
          </cell>
          <cell r="FP118">
            <v>0.6</v>
          </cell>
          <cell r="FQ118">
            <v>-8</v>
          </cell>
          <cell r="FR118">
            <v>-19.5</v>
          </cell>
          <cell r="FS118">
            <v>-10.4</v>
          </cell>
          <cell r="FT118">
            <v>3.1</v>
          </cell>
          <cell r="FU118">
            <v>-2.2000000000000002</v>
          </cell>
          <cell r="FV118">
            <v>-3.1</v>
          </cell>
          <cell r="FW118">
            <v>-4.3</v>
          </cell>
          <cell r="FY118">
            <v>-0.7</v>
          </cell>
          <cell r="FZ118">
            <v>3.8</v>
          </cell>
          <cell r="GA118">
            <v>4.5999999999999996</v>
          </cell>
          <cell r="GB118">
            <v>1.1000000000000001</v>
          </cell>
          <cell r="GC118">
            <v>3.1</v>
          </cell>
          <cell r="GG118">
            <v>-0.1</v>
          </cell>
          <cell r="GH118">
            <v>-2.9</v>
          </cell>
          <cell r="GI118">
            <v>1.7</v>
          </cell>
          <cell r="GJ118">
            <v>1.3</v>
          </cell>
          <cell r="GK118">
            <v>0.3</v>
          </cell>
          <cell r="GL118">
            <v>8</v>
          </cell>
          <cell r="GM118">
            <v>1.2</v>
          </cell>
          <cell r="GN118">
            <v>-1.5</v>
          </cell>
          <cell r="GO118">
            <v>1.2</v>
          </cell>
          <cell r="GR118">
            <v>1.1000000000000001</v>
          </cell>
          <cell r="GU118">
            <v>5.8</v>
          </cell>
          <cell r="GX118">
            <v>0.4</v>
          </cell>
          <cell r="HA118">
            <v>0.4</v>
          </cell>
          <cell r="HB118">
            <v>0.4</v>
          </cell>
          <cell r="HC118">
            <v>1.2</v>
          </cell>
          <cell r="HD118">
            <v>3.3</v>
          </cell>
          <cell r="HE118">
            <v>0.5</v>
          </cell>
          <cell r="HF118">
            <v>1.1000000000000001</v>
          </cell>
          <cell r="HG118">
            <v>1.4</v>
          </cell>
          <cell r="HH118">
            <v>0.9</v>
          </cell>
          <cell r="HI118">
            <v>-0.4</v>
          </cell>
          <cell r="HJ118">
            <v>-4.9000000000000004</v>
          </cell>
          <cell r="HK118">
            <v>-0.2</v>
          </cell>
          <cell r="HL118">
            <v>3101</v>
          </cell>
          <cell r="HM118">
            <v>711</v>
          </cell>
          <cell r="HN118">
            <v>3787</v>
          </cell>
          <cell r="HO118">
            <v>983</v>
          </cell>
          <cell r="HP118">
            <v>2363</v>
          </cell>
          <cell r="HQ118">
            <v>725</v>
          </cell>
          <cell r="HR118">
            <v>1518</v>
          </cell>
          <cell r="HS118">
            <v>4629</v>
          </cell>
          <cell r="HT118">
            <v>1499</v>
          </cell>
          <cell r="HU118">
            <v>5462</v>
          </cell>
          <cell r="HV118">
            <v>3983</v>
          </cell>
          <cell r="HW118">
            <v>3793</v>
          </cell>
          <cell r="HX118">
            <v>2468</v>
          </cell>
          <cell r="HY118">
            <v>2918</v>
          </cell>
          <cell r="IA118">
            <v>18471</v>
          </cell>
          <cell r="IB118">
            <v>3316</v>
          </cell>
          <cell r="IC118">
            <v>203</v>
          </cell>
          <cell r="ID118">
            <v>2654</v>
          </cell>
          <cell r="IE118">
            <v>6158</v>
          </cell>
          <cell r="II118">
            <v>11063</v>
          </cell>
          <cell r="IJ118">
            <v>6193</v>
          </cell>
          <cell r="IK118">
            <v>6593</v>
          </cell>
          <cell r="IL118">
            <v>3932</v>
          </cell>
          <cell r="IM118">
            <v>2143</v>
          </cell>
          <cell r="IN118">
            <v>450</v>
          </cell>
          <cell r="IO118">
            <v>1477</v>
          </cell>
          <cell r="IP118">
            <v>3516</v>
          </cell>
          <cell r="IQ118">
            <v>7521</v>
          </cell>
        </row>
        <row r="119">
          <cell r="B119">
            <v>4668</v>
          </cell>
          <cell r="C119">
            <v>711</v>
          </cell>
          <cell r="D119">
            <v>5214</v>
          </cell>
          <cell r="E119">
            <v>1012</v>
          </cell>
          <cell r="F119">
            <v>2652</v>
          </cell>
          <cell r="G119">
            <v>746</v>
          </cell>
          <cell r="H119">
            <v>1623</v>
          </cell>
          <cell r="I119">
            <v>4686</v>
          </cell>
          <cell r="J119">
            <v>1224</v>
          </cell>
          <cell r="K119">
            <v>5412</v>
          </cell>
          <cell r="L119">
            <v>4129</v>
          </cell>
          <cell r="M119">
            <v>3859</v>
          </cell>
          <cell r="N119">
            <v>2570</v>
          </cell>
          <cell r="O119">
            <v>3008</v>
          </cell>
          <cell r="P119">
            <v>4591</v>
          </cell>
          <cell r="Q119">
            <v>18780</v>
          </cell>
          <cell r="R119">
            <v>3309</v>
          </cell>
          <cell r="S119">
            <v>186</v>
          </cell>
          <cell r="T119">
            <v>2696</v>
          </cell>
          <cell r="U119">
            <v>6147</v>
          </cell>
          <cell r="Y119">
            <v>10325</v>
          </cell>
          <cell r="Z119">
            <v>6251</v>
          </cell>
          <cell r="AA119">
            <v>6670</v>
          </cell>
          <cell r="AB119">
            <v>4218</v>
          </cell>
          <cell r="AC119">
            <v>2105</v>
          </cell>
          <cell r="AD119">
            <v>477</v>
          </cell>
          <cell r="AE119">
            <v>1434</v>
          </cell>
          <cell r="AF119">
            <v>3602</v>
          </cell>
          <cell r="AG119">
            <v>7547</v>
          </cell>
          <cell r="AJ119">
            <v>2061</v>
          </cell>
          <cell r="AM119">
            <v>8987</v>
          </cell>
          <cell r="AP119">
            <v>4189</v>
          </cell>
          <cell r="AS119">
            <v>6592</v>
          </cell>
          <cell r="AT119">
            <v>4206</v>
          </cell>
          <cell r="AU119">
            <v>10974</v>
          </cell>
          <cell r="AV119">
            <v>10156</v>
          </cell>
          <cell r="AW119">
            <v>8024</v>
          </cell>
          <cell r="AX119">
            <v>1334</v>
          </cell>
          <cell r="AY119">
            <v>3571</v>
          </cell>
          <cell r="AZ119">
            <v>16817</v>
          </cell>
          <cell r="BA119">
            <v>145904</v>
          </cell>
          <cell r="BB119">
            <v>13414</v>
          </cell>
          <cell r="BC119">
            <v>3621</v>
          </cell>
          <cell r="BD119">
            <v>162668</v>
          </cell>
          <cell r="BE119">
            <v>-0.7</v>
          </cell>
          <cell r="BF119">
            <v>0.6</v>
          </cell>
          <cell r="BG119">
            <v>0.5</v>
          </cell>
          <cell r="BH119">
            <v>4.5999999999999996</v>
          </cell>
          <cell r="BI119">
            <v>1.3</v>
          </cell>
          <cell r="BJ119">
            <v>2.8</v>
          </cell>
          <cell r="BK119">
            <v>3.5</v>
          </cell>
          <cell r="BL119">
            <v>-1.7</v>
          </cell>
          <cell r="BM119">
            <v>-14</v>
          </cell>
          <cell r="BN119">
            <v>-3</v>
          </cell>
          <cell r="BO119">
            <v>1.7</v>
          </cell>
          <cell r="BP119">
            <v>1.4</v>
          </cell>
          <cell r="BQ119">
            <v>1.6</v>
          </cell>
          <cell r="BR119">
            <v>0.4</v>
          </cell>
          <cell r="BT119">
            <v>0.7</v>
          </cell>
          <cell r="BU119">
            <v>1.2</v>
          </cell>
          <cell r="BV119">
            <v>-1.1000000000000001</v>
          </cell>
          <cell r="BW119">
            <v>-1.5</v>
          </cell>
          <cell r="BX119">
            <v>0.3</v>
          </cell>
          <cell r="CB119">
            <v>-1.3</v>
          </cell>
          <cell r="CC119">
            <v>-1</v>
          </cell>
          <cell r="CD119">
            <v>-0.6</v>
          </cell>
          <cell r="CE119">
            <v>0.7</v>
          </cell>
          <cell r="CF119">
            <v>-1.1000000000000001</v>
          </cell>
          <cell r="CG119">
            <v>2.6</v>
          </cell>
          <cell r="CH119">
            <v>0.7</v>
          </cell>
          <cell r="CI119">
            <v>0.8</v>
          </cell>
          <cell r="CJ119">
            <v>0.4</v>
          </cell>
          <cell r="CM119">
            <v>1.7</v>
          </cell>
          <cell r="CP119">
            <v>6.2</v>
          </cell>
          <cell r="CS119">
            <v>1.5</v>
          </cell>
          <cell r="CV119">
            <v>1.5</v>
          </cell>
          <cell r="CW119">
            <v>1.5</v>
          </cell>
          <cell r="CX119">
            <v>0.4</v>
          </cell>
          <cell r="CY119">
            <v>1.6</v>
          </cell>
          <cell r="CZ119">
            <v>0.1</v>
          </cell>
          <cell r="DA119">
            <v>-0.6</v>
          </cell>
          <cell r="DB119">
            <v>0.9</v>
          </cell>
          <cell r="DC119">
            <v>0.8</v>
          </cell>
          <cell r="DD119">
            <v>0.3</v>
          </cell>
          <cell r="DE119">
            <v>-0.9</v>
          </cell>
          <cell r="DF119">
            <v>0.6</v>
          </cell>
          <cell r="DG119">
            <v>4618</v>
          </cell>
          <cell r="DH119">
            <v>718</v>
          </cell>
          <cell r="DI119">
            <v>5185</v>
          </cell>
          <cell r="DJ119">
            <v>989</v>
          </cell>
          <cell r="DK119">
            <v>2567</v>
          </cell>
          <cell r="DL119">
            <v>714</v>
          </cell>
          <cell r="DM119">
            <v>1656</v>
          </cell>
          <cell r="DN119">
            <v>4575</v>
          </cell>
          <cell r="DO119">
            <v>1175</v>
          </cell>
          <cell r="DP119">
            <v>5208</v>
          </cell>
          <cell r="DQ119">
            <v>4150</v>
          </cell>
          <cell r="DR119">
            <v>3844</v>
          </cell>
          <cell r="DS119">
            <v>2632</v>
          </cell>
          <cell r="DT119">
            <v>3192</v>
          </cell>
          <cell r="DU119">
            <v>4577</v>
          </cell>
          <cell r="DV119">
            <v>19034</v>
          </cell>
          <cell r="DW119">
            <v>3323</v>
          </cell>
          <cell r="DX119">
            <v>179</v>
          </cell>
          <cell r="DY119">
            <v>2698</v>
          </cell>
          <cell r="DZ119">
            <v>6148</v>
          </cell>
          <cell r="ED119">
            <v>10351</v>
          </cell>
          <cell r="EE119">
            <v>6313</v>
          </cell>
          <cell r="EF119">
            <v>6715</v>
          </cell>
          <cell r="EG119">
            <v>4209</v>
          </cell>
          <cell r="EH119">
            <v>2105</v>
          </cell>
          <cell r="EI119">
            <v>469</v>
          </cell>
          <cell r="EJ119">
            <v>1427</v>
          </cell>
          <cell r="EK119">
            <v>3598</v>
          </cell>
          <cell r="EL119">
            <v>7516</v>
          </cell>
          <cell r="EO119">
            <v>2067</v>
          </cell>
          <cell r="ER119">
            <v>8953</v>
          </cell>
          <cell r="EU119">
            <v>4209</v>
          </cell>
          <cell r="EX119">
            <v>6628</v>
          </cell>
          <cell r="EY119">
            <v>4231</v>
          </cell>
          <cell r="EZ119">
            <v>11009</v>
          </cell>
          <cell r="FA119">
            <v>10418</v>
          </cell>
          <cell r="FB119">
            <v>8021</v>
          </cell>
          <cell r="FC119">
            <v>1320</v>
          </cell>
          <cell r="FD119">
            <v>3574</v>
          </cell>
          <cell r="FE119">
            <v>16820</v>
          </cell>
          <cell r="FF119">
            <v>146325</v>
          </cell>
          <cell r="FG119">
            <v>13365</v>
          </cell>
          <cell r="FH119">
            <v>2687</v>
          </cell>
          <cell r="FI119">
            <v>162111</v>
          </cell>
          <cell r="FJ119">
            <v>-0.8</v>
          </cell>
          <cell r="FK119">
            <v>2.1</v>
          </cell>
          <cell r="FL119">
            <v>0.9</v>
          </cell>
          <cell r="FM119">
            <v>-0.7</v>
          </cell>
          <cell r="FN119">
            <v>5.3</v>
          </cell>
          <cell r="FO119">
            <v>-2.5</v>
          </cell>
          <cell r="FP119">
            <v>7.2</v>
          </cell>
          <cell r="FQ119">
            <v>-3</v>
          </cell>
          <cell r="FR119">
            <v>-17.5</v>
          </cell>
          <cell r="FS119">
            <v>-5.6</v>
          </cell>
          <cell r="FT119">
            <v>2</v>
          </cell>
          <cell r="FU119">
            <v>2.6</v>
          </cell>
          <cell r="FV119">
            <v>6.8</v>
          </cell>
          <cell r="FW119">
            <v>11.3</v>
          </cell>
          <cell r="FY119">
            <v>3.1</v>
          </cell>
          <cell r="FZ119">
            <v>0.7</v>
          </cell>
          <cell r="GA119">
            <v>-8.6</v>
          </cell>
          <cell r="GB119">
            <v>-2.9</v>
          </cell>
          <cell r="GC119">
            <v>-1</v>
          </cell>
          <cell r="GG119">
            <v>-1.4</v>
          </cell>
          <cell r="GH119">
            <v>1.4</v>
          </cell>
          <cell r="GI119">
            <v>-0.4</v>
          </cell>
          <cell r="GJ119">
            <v>0.3</v>
          </cell>
          <cell r="GK119">
            <v>-1.4</v>
          </cell>
          <cell r="GL119">
            <v>-2.1</v>
          </cell>
          <cell r="GM119">
            <v>-0.4</v>
          </cell>
          <cell r="GN119">
            <v>1.6</v>
          </cell>
          <cell r="GO119">
            <v>-0.4</v>
          </cell>
          <cell r="GR119">
            <v>2.2000000000000002</v>
          </cell>
          <cell r="GU119">
            <v>5.8</v>
          </cell>
          <cell r="GX119">
            <v>3.1</v>
          </cell>
          <cell r="HA119">
            <v>3.3</v>
          </cell>
          <cell r="HB119">
            <v>3.4</v>
          </cell>
          <cell r="HC119">
            <v>0.6</v>
          </cell>
          <cell r="HD119">
            <v>5.8</v>
          </cell>
          <cell r="HE119">
            <v>0</v>
          </cell>
          <cell r="HF119">
            <v>-2.5</v>
          </cell>
          <cell r="HG119">
            <v>1</v>
          </cell>
          <cell r="HH119">
            <v>0.9</v>
          </cell>
          <cell r="HI119">
            <v>0.9</v>
          </cell>
          <cell r="HJ119">
            <v>0.3</v>
          </cell>
          <cell r="HK119">
            <v>0.3</v>
          </cell>
          <cell r="HL119">
            <v>3789</v>
          </cell>
          <cell r="HM119">
            <v>732</v>
          </cell>
          <cell r="HN119">
            <v>4466</v>
          </cell>
          <cell r="HO119">
            <v>1061</v>
          </cell>
          <cell r="HP119">
            <v>2627</v>
          </cell>
          <cell r="HQ119">
            <v>734</v>
          </cell>
          <cell r="HR119">
            <v>1740</v>
          </cell>
          <cell r="HS119">
            <v>4780</v>
          </cell>
          <cell r="HT119">
            <v>1147</v>
          </cell>
          <cell r="HU119">
            <v>5553</v>
          </cell>
          <cell r="HV119">
            <v>4122</v>
          </cell>
          <cell r="HW119">
            <v>3869</v>
          </cell>
          <cell r="HX119">
            <v>2775</v>
          </cell>
          <cell r="HY119">
            <v>3373</v>
          </cell>
          <cell r="HZ119">
            <v>4766</v>
          </cell>
          <cell r="IA119">
            <v>19681</v>
          </cell>
          <cell r="IB119">
            <v>3547</v>
          </cell>
          <cell r="IC119">
            <v>212</v>
          </cell>
          <cell r="ID119">
            <v>2577</v>
          </cell>
          <cell r="IE119">
            <v>6409</v>
          </cell>
          <cell r="II119">
            <v>10265</v>
          </cell>
          <cell r="IJ119">
            <v>6387</v>
          </cell>
          <cell r="IK119">
            <v>6560</v>
          </cell>
          <cell r="IL119">
            <v>4120</v>
          </cell>
          <cell r="IM119">
            <v>2099</v>
          </cell>
          <cell r="IN119">
            <v>488</v>
          </cell>
          <cell r="IO119">
            <v>1451</v>
          </cell>
          <cell r="IP119">
            <v>3597</v>
          </cell>
          <cell r="IQ119">
            <v>7571</v>
          </cell>
        </row>
        <row r="120">
          <cell r="B120">
            <v>4647</v>
          </cell>
          <cell r="C120">
            <v>703</v>
          </cell>
          <cell r="D120">
            <v>5226</v>
          </cell>
          <cell r="E120">
            <v>1069</v>
          </cell>
          <cell r="F120">
            <v>2843</v>
          </cell>
          <cell r="G120">
            <v>766</v>
          </cell>
          <cell r="H120">
            <v>1692</v>
          </cell>
          <cell r="I120">
            <v>4797</v>
          </cell>
          <cell r="J120">
            <v>1065</v>
          </cell>
          <cell r="K120">
            <v>5533</v>
          </cell>
          <cell r="L120">
            <v>4165</v>
          </cell>
          <cell r="M120">
            <v>3952</v>
          </cell>
          <cell r="N120">
            <v>2641</v>
          </cell>
          <cell r="O120">
            <v>3046</v>
          </cell>
          <cell r="P120">
            <v>4628</v>
          </cell>
          <cell r="Q120">
            <v>19005</v>
          </cell>
          <cell r="R120">
            <v>3331</v>
          </cell>
          <cell r="S120">
            <v>186</v>
          </cell>
          <cell r="T120">
            <v>2648</v>
          </cell>
          <cell r="U120">
            <v>6142</v>
          </cell>
          <cell r="Y120">
            <v>10234</v>
          </cell>
          <cell r="Z120">
            <v>6220</v>
          </cell>
          <cell r="AA120">
            <v>6619</v>
          </cell>
          <cell r="AB120">
            <v>4253</v>
          </cell>
          <cell r="AC120">
            <v>2116</v>
          </cell>
          <cell r="AD120">
            <v>488</v>
          </cell>
          <cell r="AE120">
            <v>1434</v>
          </cell>
          <cell r="AF120">
            <v>3632</v>
          </cell>
          <cell r="AG120">
            <v>7599</v>
          </cell>
          <cell r="AJ120">
            <v>2112</v>
          </cell>
          <cell r="AM120">
            <v>9477</v>
          </cell>
          <cell r="AP120">
            <v>4253</v>
          </cell>
          <cell r="AS120">
            <v>6675</v>
          </cell>
          <cell r="AT120">
            <v>4256</v>
          </cell>
          <cell r="AU120">
            <v>10990</v>
          </cell>
          <cell r="AV120">
            <v>10181</v>
          </cell>
          <cell r="AW120">
            <v>8044</v>
          </cell>
          <cell r="AX120">
            <v>1325</v>
          </cell>
          <cell r="AY120">
            <v>3596</v>
          </cell>
          <cell r="AZ120">
            <v>16950</v>
          </cell>
          <cell r="BA120">
            <v>146983</v>
          </cell>
          <cell r="BB120">
            <v>13550</v>
          </cell>
          <cell r="BC120">
            <v>4058</v>
          </cell>
          <cell r="BD120">
            <v>164305</v>
          </cell>
          <cell r="BE120">
            <v>-0.4</v>
          </cell>
          <cell r="BF120">
            <v>-1.1000000000000001</v>
          </cell>
          <cell r="BG120">
            <v>0.2</v>
          </cell>
          <cell r="BH120">
            <v>5.6</v>
          </cell>
          <cell r="BI120">
            <v>7.2</v>
          </cell>
          <cell r="BJ120">
            <v>2.7</v>
          </cell>
          <cell r="BK120">
            <v>4.3</v>
          </cell>
          <cell r="BL120">
            <v>2.4</v>
          </cell>
          <cell r="BM120">
            <v>-13</v>
          </cell>
          <cell r="BN120">
            <v>2.2000000000000002</v>
          </cell>
          <cell r="BO120">
            <v>0.9</v>
          </cell>
          <cell r="BP120">
            <v>2.4</v>
          </cell>
          <cell r="BQ120">
            <v>2.8</v>
          </cell>
          <cell r="BR120">
            <v>1.3</v>
          </cell>
          <cell r="BS120">
            <v>0.8</v>
          </cell>
          <cell r="BT120">
            <v>1.2</v>
          </cell>
          <cell r="BU120">
            <v>0.7</v>
          </cell>
          <cell r="BV120">
            <v>-0.3</v>
          </cell>
          <cell r="BW120">
            <v>-1.8</v>
          </cell>
          <cell r="BX120">
            <v>-0.1</v>
          </cell>
          <cell r="CB120">
            <v>-0.9</v>
          </cell>
          <cell r="CC120">
            <v>-0.5</v>
          </cell>
          <cell r="CD120">
            <v>-0.8</v>
          </cell>
          <cell r="CE120">
            <v>0.8</v>
          </cell>
          <cell r="CF120">
            <v>0.5</v>
          </cell>
          <cell r="CG120">
            <v>2.2999999999999998</v>
          </cell>
          <cell r="CH120">
            <v>0</v>
          </cell>
          <cell r="CI120">
            <v>0.9</v>
          </cell>
          <cell r="CJ120">
            <v>0.7</v>
          </cell>
          <cell r="CM120">
            <v>2.5</v>
          </cell>
          <cell r="CP120">
            <v>5.4</v>
          </cell>
          <cell r="CS120">
            <v>1.5</v>
          </cell>
          <cell r="CV120">
            <v>1.3</v>
          </cell>
          <cell r="CW120">
            <v>1.2</v>
          </cell>
          <cell r="CX120">
            <v>0.1</v>
          </cell>
          <cell r="CY120">
            <v>0.3</v>
          </cell>
          <cell r="CZ120">
            <v>0.2</v>
          </cell>
          <cell r="DA120">
            <v>-0.7</v>
          </cell>
          <cell r="DB120">
            <v>0.7</v>
          </cell>
          <cell r="DC120">
            <v>0.8</v>
          </cell>
          <cell r="DD120">
            <v>0.7</v>
          </cell>
          <cell r="DE120">
            <v>1</v>
          </cell>
          <cell r="DF120">
            <v>1</v>
          </cell>
          <cell r="DG120">
            <v>4725</v>
          </cell>
          <cell r="DH120">
            <v>708</v>
          </cell>
          <cell r="DI120">
            <v>5306</v>
          </cell>
          <cell r="DJ120">
            <v>1030</v>
          </cell>
          <cell r="DK120">
            <v>3058</v>
          </cell>
          <cell r="DL120">
            <v>800</v>
          </cell>
          <cell r="DM120">
            <v>1652</v>
          </cell>
          <cell r="DN120">
            <v>4864</v>
          </cell>
          <cell r="DO120">
            <v>1056</v>
          </cell>
          <cell r="DP120">
            <v>5625</v>
          </cell>
          <cell r="DQ120">
            <v>4203</v>
          </cell>
          <cell r="DR120">
            <v>4043</v>
          </cell>
          <cell r="DS120">
            <v>2614</v>
          </cell>
          <cell r="DT120">
            <v>2918</v>
          </cell>
          <cell r="DU120">
            <v>4670</v>
          </cell>
          <cell r="DV120">
            <v>18930</v>
          </cell>
          <cell r="DW120">
            <v>3320</v>
          </cell>
          <cell r="DX120">
            <v>187</v>
          </cell>
          <cell r="DY120">
            <v>2581</v>
          </cell>
          <cell r="DZ120">
            <v>6090</v>
          </cell>
          <cell r="ED120">
            <v>10211</v>
          </cell>
          <cell r="EE120">
            <v>6205</v>
          </cell>
          <cell r="EF120">
            <v>6582</v>
          </cell>
          <cell r="EG120">
            <v>4261</v>
          </cell>
          <cell r="EH120">
            <v>2101</v>
          </cell>
          <cell r="EI120">
            <v>483</v>
          </cell>
          <cell r="EJ120">
            <v>1440</v>
          </cell>
          <cell r="EK120">
            <v>3659</v>
          </cell>
          <cell r="EL120">
            <v>7605</v>
          </cell>
          <cell r="EO120">
            <v>2109</v>
          </cell>
          <cell r="ER120">
            <v>9580</v>
          </cell>
          <cell r="EU120">
            <v>4309</v>
          </cell>
          <cell r="EX120">
            <v>6762</v>
          </cell>
          <cell r="EY120">
            <v>4312</v>
          </cell>
          <cell r="EZ120">
            <v>10954</v>
          </cell>
          <cell r="FA120">
            <v>10371</v>
          </cell>
          <cell r="FB120">
            <v>8050</v>
          </cell>
          <cell r="FC120">
            <v>1331</v>
          </cell>
          <cell r="FD120">
            <v>3601</v>
          </cell>
          <cell r="FE120">
            <v>16950</v>
          </cell>
          <cell r="FF120">
            <v>146646</v>
          </cell>
          <cell r="FG120">
            <v>13696</v>
          </cell>
          <cell r="FH120">
            <v>4760</v>
          </cell>
          <cell r="FI120">
            <v>164805</v>
          </cell>
          <cell r="FJ120">
            <v>2.2999999999999998</v>
          </cell>
          <cell r="FK120">
            <v>-1.4</v>
          </cell>
          <cell r="FL120">
            <v>2.2999999999999998</v>
          </cell>
          <cell r="FM120">
            <v>4.2</v>
          </cell>
          <cell r="FN120">
            <v>19.100000000000001</v>
          </cell>
          <cell r="FO120">
            <v>12.1</v>
          </cell>
          <cell r="FP120">
            <v>-0.3</v>
          </cell>
          <cell r="FQ120">
            <v>6.3</v>
          </cell>
          <cell r="FR120">
            <v>-10.1</v>
          </cell>
          <cell r="FS120">
            <v>8</v>
          </cell>
          <cell r="FT120">
            <v>1.3</v>
          </cell>
          <cell r="FU120">
            <v>5.2</v>
          </cell>
          <cell r="FV120">
            <v>-0.7</v>
          </cell>
          <cell r="FW120">
            <v>-8.6</v>
          </cell>
          <cell r="FX120">
            <v>2</v>
          </cell>
          <cell r="FY120">
            <v>-0.5</v>
          </cell>
          <cell r="FZ120">
            <v>-0.1</v>
          </cell>
          <cell r="GA120">
            <v>4.7</v>
          </cell>
          <cell r="GB120">
            <v>-4.4000000000000004</v>
          </cell>
          <cell r="GC120">
            <v>-1</v>
          </cell>
          <cell r="GG120">
            <v>-1.4</v>
          </cell>
          <cell r="GH120">
            <v>-1.7</v>
          </cell>
          <cell r="GI120">
            <v>-2</v>
          </cell>
          <cell r="GJ120">
            <v>1.2</v>
          </cell>
          <cell r="GK120">
            <v>-0.2</v>
          </cell>
          <cell r="GL120">
            <v>2.8</v>
          </cell>
          <cell r="GM120">
            <v>0.9</v>
          </cell>
          <cell r="GN120">
            <v>1.7</v>
          </cell>
          <cell r="GO120">
            <v>1.2</v>
          </cell>
          <cell r="GR120">
            <v>2</v>
          </cell>
          <cell r="GU120">
            <v>7</v>
          </cell>
          <cell r="GX120">
            <v>2.4</v>
          </cell>
          <cell r="HA120">
            <v>2</v>
          </cell>
          <cell r="HB120">
            <v>1.9</v>
          </cell>
          <cell r="HC120">
            <v>-0.5</v>
          </cell>
          <cell r="HD120">
            <v>-0.5</v>
          </cell>
          <cell r="HE120">
            <v>0.4</v>
          </cell>
          <cell r="HF120">
            <v>0.9</v>
          </cell>
          <cell r="HG120">
            <v>0.7</v>
          </cell>
          <cell r="HH120">
            <v>0.8</v>
          </cell>
          <cell r="HI120">
            <v>0.2</v>
          </cell>
          <cell r="HJ120">
            <v>2.5</v>
          </cell>
          <cell r="HK120">
            <v>1.7</v>
          </cell>
          <cell r="HL120">
            <v>7706</v>
          </cell>
          <cell r="HM120">
            <v>724</v>
          </cell>
          <cell r="HN120">
            <v>8043</v>
          </cell>
          <cell r="HO120">
            <v>1025</v>
          </cell>
          <cell r="HP120">
            <v>3060</v>
          </cell>
          <cell r="HQ120">
            <v>787</v>
          </cell>
          <cell r="HR120">
            <v>1660</v>
          </cell>
          <cell r="HS120">
            <v>4848</v>
          </cell>
          <cell r="HT120">
            <v>1197</v>
          </cell>
          <cell r="HU120">
            <v>5648</v>
          </cell>
          <cell r="HV120">
            <v>4492</v>
          </cell>
          <cell r="HW120">
            <v>4133</v>
          </cell>
          <cell r="HX120">
            <v>2709</v>
          </cell>
          <cell r="HY120">
            <v>2974</v>
          </cell>
          <cell r="HZ120">
            <v>4904</v>
          </cell>
          <cell r="IA120">
            <v>19733</v>
          </cell>
          <cell r="IB120">
            <v>3198</v>
          </cell>
          <cell r="IC120">
            <v>175</v>
          </cell>
          <cell r="ID120">
            <v>2682</v>
          </cell>
          <cell r="IE120">
            <v>5981</v>
          </cell>
          <cell r="II120">
            <v>10559</v>
          </cell>
          <cell r="IJ120">
            <v>6424</v>
          </cell>
          <cell r="IK120">
            <v>7307</v>
          </cell>
          <cell r="IL120">
            <v>4588</v>
          </cell>
          <cell r="IM120">
            <v>2169</v>
          </cell>
          <cell r="IN120">
            <v>505</v>
          </cell>
          <cell r="IO120">
            <v>1479</v>
          </cell>
          <cell r="IP120">
            <v>3725</v>
          </cell>
          <cell r="IQ120">
            <v>7799</v>
          </cell>
        </row>
        <row r="121">
          <cell r="B121">
            <v>4643</v>
          </cell>
          <cell r="C121">
            <v>701</v>
          </cell>
          <cell r="D121">
            <v>5238</v>
          </cell>
          <cell r="E121">
            <v>1085</v>
          </cell>
          <cell r="F121">
            <v>2993</v>
          </cell>
          <cell r="G121">
            <v>786</v>
          </cell>
          <cell r="H121">
            <v>1752</v>
          </cell>
          <cell r="I121">
            <v>4965</v>
          </cell>
          <cell r="J121">
            <v>1080</v>
          </cell>
          <cell r="K121">
            <v>5792</v>
          </cell>
          <cell r="L121">
            <v>4211</v>
          </cell>
          <cell r="M121">
            <v>4043</v>
          </cell>
          <cell r="N121">
            <v>2701</v>
          </cell>
          <cell r="O121">
            <v>3074</v>
          </cell>
          <cell r="P121">
            <v>4668</v>
          </cell>
          <cell r="Q121">
            <v>19275</v>
          </cell>
          <cell r="R121">
            <v>3361</v>
          </cell>
          <cell r="S121">
            <v>188</v>
          </cell>
          <cell r="T121">
            <v>2656</v>
          </cell>
          <cell r="U121">
            <v>6189</v>
          </cell>
          <cell r="Y121">
            <v>10248</v>
          </cell>
          <cell r="Z121">
            <v>6240</v>
          </cell>
          <cell r="AA121">
            <v>6571</v>
          </cell>
          <cell r="AB121">
            <v>4290</v>
          </cell>
          <cell r="AC121">
            <v>2142</v>
          </cell>
          <cell r="AD121">
            <v>500</v>
          </cell>
          <cell r="AE121">
            <v>1428</v>
          </cell>
          <cell r="AF121">
            <v>3654</v>
          </cell>
          <cell r="AG121">
            <v>7644</v>
          </cell>
          <cell r="AJ121">
            <v>2173</v>
          </cell>
          <cell r="AM121">
            <v>9966</v>
          </cell>
          <cell r="AP121">
            <v>4365</v>
          </cell>
          <cell r="AS121">
            <v>6789</v>
          </cell>
          <cell r="AT121">
            <v>4318</v>
          </cell>
          <cell r="AU121">
            <v>11055</v>
          </cell>
          <cell r="AV121">
            <v>10103</v>
          </cell>
          <cell r="AW121">
            <v>8144</v>
          </cell>
          <cell r="AX121">
            <v>1323</v>
          </cell>
          <cell r="AY121">
            <v>3607</v>
          </cell>
          <cell r="AZ121">
            <v>17080</v>
          </cell>
          <cell r="BA121">
            <v>148685</v>
          </cell>
          <cell r="BB121">
            <v>13831</v>
          </cell>
          <cell r="BC121">
            <v>4352</v>
          </cell>
          <cell r="BD121">
            <v>166559</v>
          </cell>
          <cell r="BE121">
            <v>-0.1</v>
          </cell>
          <cell r="BF121">
            <v>-0.4</v>
          </cell>
          <cell r="BG121">
            <v>0.2</v>
          </cell>
          <cell r="BH121">
            <v>1.5</v>
          </cell>
          <cell r="BI121">
            <v>5.3</v>
          </cell>
          <cell r="BJ121">
            <v>2.6</v>
          </cell>
          <cell r="BK121">
            <v>3.6</v>
          </cell>
          <cell r="BL121">
            <v>3.5</v>
          </cell>
          <cell r="BM121">
            <v>1.4</v>
          </cell>
          <cell r="BN121">
            <v>4.7</v>
          </cell>
          <cell r="BO121">
            <v>1.1000000000000001</v>
          </cell>
          <cell r="BP121">
            <v>2.2999999999999998</v>
          </cell>
          <cell r="BQ121">
            <v>2.2999999999999998</v>
          </cell>
          <cell r="BR121">
            <v>0.9</v>
          </cell>
          <cell r="BS121">
            <v>0.8</v>
          </cell>
          <cell r="BT121">
            <v>1.4</v>
          </cell>
          <cell r="BU121">
            <v>0.9</v>
          </cell>
          <cell r="BV121">
            <v>1.3</v>
          </cell>
          <cell r="BW121">
            <v>0.3</v>
          </cell>
          <cell r="BX121">
            <v>0.8</v>
          </cell>
          <cell r="CB121">
            <v>0.1</v>
          </cell>
          <cell r="CC121">
            <v>0.3</v>
          </cell>
          <cell r="CD121">
            <v>-0.7</v>
          </cell>
          <cell r="CE121">
            <v>0.9</v>
          </cell>
          <cell r="CF121">
            <v>1.2</v>
          </cell>
          <cell r="CG121">
            <v>2.4</v>
          </cell>
          <cell r="CH121">
            <v>-0.4</v>
          </cell>
          <cell r="CI121">
            <v>0.6</v>
          </cell>
          <cell r="CJ121">
            <v>0.6</v>
          </cell>
          <cell r="CM121">
            <v>2.9</v>
          </cell>
          <cell r="CP121">
            <v>5.2</v>
          </cell>
          <cell r="CS121">
            <v>2.6</v>
          </cell>
          <cell r="CV121">
            <v>1.7</v>
          </cell>
          <cell r="CW121">
            <v>1.4</v>
          </cell>
          <cell r="CX121">
            <v>0.6</v>
          </cell>
          <cell r="CY121">
            <v>-0.8</v>
          </cell>
          <cell r="CZ121">
            <v>1.2</v>
          </cell>
          <cell r="DA121">
            <v>-0.1</v>
          </cell>
          <cell r="DB121">
            <v>0.3</v>
          </cell>
          <cell r="DC121">
            <v>0.8</v>
          </cell>
          <cell r="DD121">
            <v>1.2</v>
          </cell>
          <cell r="DE121">
            <v>2.1</v>
          </cell>
          <cell r="DF121">
            <v>1.4</v>
          </cell>
          <cell r="DG121">
            <v>4537</v>
          </cell>
          <cell r="DH121">
            <v>699</v>
          </cell>
          <cell r="DI121">
            <v>5140</v>
          </cell>
          <cell r="DJ121">
            <v>1155</v>
          </cell>
          <cell r="DK121">
            <v>2898</v>
          </cell>
          <cell r="DL121">
            <v>786</v>
          </cell>
          <cell r="DM121">
            <v>1789</v>
          </cell>
          <cell r="DN121">
            <v>5020</v>
          </cell>
          <cell r="DO121">
            <v>1060</v>
          </cell>
          <cell r="DP121">
            <v>5871</v>
          </cell>
          <cell r="DQ121">
            <v>4111</v>
          </cell>
          <cell r="DR121">
            <v>3971</v>
          </cell>
          <cell r="DS121">
            <v>2712</v>
          </cell>
          <cell r="DT121">
            <v>3117</v>
          </cell>
          <cell r="DU121">
            <v>4610</v>
          </cell>
          <cell r="DV121">
            <v>19159</v>
          </cell>
          <cell r="DW121">
            <v>3342</v>
          </cell>
          <cell r="DX121">
            <v>189</v>
          </cell>
          <cell r="DY121">
            <v>2686</v>
          </cell>
          <cell r="DZ121">
            <v>6189</v>
          </cell>
          <cell r="ED121">
            <v>10183</v>
          </cell>
          <cell r="EE121">
            <v>6224</v>
          </cell>
          <cell r="EF121">
            <v>6577</v>
          </cell>
          <cell r="EG121">
            <v>4294</v>
          </cell>
          <cell r="EH121">
            <v>2149</v>
          </cell>
          <cell r="EI121">
            <v>510</v>
          </cell>
          <cell r="EJ121">
            <v>1441</v>
          </cell>
          <cell r="EK121">
            <v>3648</v>
          </cell>
          <cell r="EL121">
            <v>7681</v>
          </cell>
          <cell r="EO121">
            <v>2159</v>
          </cell>
          <cell r="ER121">
            <v>9891</v>
          </cell>
          <cell r="EU121">
            <v>4259</v>
          </cell>
          <cell r="EX121">
            <v>6631</v>
          </cell>
          <cell r="EY121">
            <v>4219</v>
          </cell>
          <cell r="EZ121">
            <v>11050</v>
          </cell>
          <cell r="FA121">
            <v>9622</v>
          </cell>
          <cell r="FB121">
            <v>8102</v>
          </cell>
          <cell r="FC121">
            <v>1324</v>
          </cell>
          <cell r="FD121">
            <v>3606</v>
          </cell>
          <cell r="FE121">
            <v>17078</v>
          </cell>
          <cell r="FF121">
            <v>148800</v>
          </cell>
          <cell r="FG121">
            <v>13697</v>
          </cell>
          <cell r="FH121">
            <v>4273</v>
          </cell>
          <cell r="FI121">
            <v>166470</v>
          </cell>
          <cell r="FJ121">
            <v>-4</v>
          </cell>
          <cell r="FK121">
            <v>-1.3</v>
          </cell>
          <cell r="FL121">
            <v>-3.1</v>
          </cell>
          <cell r="FM121">
            <v>12.1</v>
          </cell>
          <cell r="FN121">
            <v>-5.2</v>
          </cell>
          <cell r="FO121">
            <v>-1.8</v>
          </cell>
          <cell r="FP121">
            <v>8.3000000000000007</v>
          </cell>
          <cell r="FQ121">
            <v>3.2</v>
          </cell>
          <cell r="FR121">
            <v>0.4</v>
          </cell>
          <cell r="FS121">
            <v>4.4000000000000004</v>
          </cell>
          <cell r="FT121">
            <v>-2.2000000000000002</v>
          </cell>
          <cell r="FU121">
            <v>-1.8</v>
          </cell>
          <cell r="FV121">
            <v>3.7</v>
          </cell>
          <cell r="FW121">
            <v>6.8</v>
          </cell>
          <cell r="FX121">
            <v>-1.3</v>
          </cell>
          <cell r="FY121">
            <v>1.2</v>
          </cell>
          <cell r="FZ121">
            <v>0.7</v>
          </cell>
          <cell r="GA121">
            <v>1</v>
          </cell>
          <cell r="GB121">
            <v>4.0999999999999996</v>
          </cell>
          <cell r="GC121">
            <v>1.6</v>
          </cell>
          <cell r="GG121">
            <v>-0.3</v>
          </cell>
          <cell r="GH121">
            <v>0.3</v>
          </cell>
          <cell r="GI121">
            <v>-0.1</v>
          </cell>
          <cell r="GJ121">
            <v>0.8</v>
          </cell>
          <cell r="GK121">
            <v>2.2999999999999998</v>
          </cell>
          <cell r="GL121">
            <v>5.7</v>
          </cell>
          <cell r="GM121">
            <v>0.1</v>
          </cell>
          <cell r="GN121">
            <v>-0.3</v>
          </cell>
          <cell r="GO121">
            <v>1</v>
          </cell>
          <cell r="GR121">
            <v>2.4</v>
          </cell>
          <cell r="GU121">
            <v>3.2</v>
          </cell>
          <cell r="GX121">
            <v>-1.2</v>
          </cell>
          <cell r="HA121">
            <v>-1.9</v>
          </cell>
          <cell r="HB121">
            <v>-2.2000000000000002</v>
          </cell>
          <cell r="HC121">
            <v>0.9</v>
          </cell>
          <cell r="HD121">
            <v>-7.2</v>
          </cell>
          <cell r="HE121">
            <v>0.6</v>
          </cell>
          <cell r="HF121">
            <v>-0.5</v>
          </cell>
          <cell r="HG121">
            <v>0.1</v>
          </cell>
          <cell r="HH121">
            <v>0.8</v>
          </cell>
          <cell r="HI121">
            <v>1.5</v>
          </cell>
          <cell r="HJ121">
            <v>0</v>
          </cell>
          <cell r="HK121">
            <v>1</v>
          </cell>
          <cell r="HL121">
            <v>4015</v>
          </cell>
          <cell r="HM121">
            <v>684</v>
          </cell>
          <cell r="HN121">
            <v>4637</v>
          </cell>
          <cell r="HO121">
            <v>1113</v>
          </cell>
          <cell r="HP121">
            <v>2919</v>
          </cell>
          <cell r="HQ121">
            <v>784</v>
          </cell>
          <cell r="HR121">
            <v>1724</v>
          </cell>
          <cell r="HS121">
            <v>4935</v>
          </cell>
          <cell r="HT121">
            <v>908</v>
          </cell>
          <cell r="HU121">
            <v>5682</v>
          </cell>
          <cell r="HV121">
            <v>3965</v>
          </cell>
          <cell r="HW121">
            <v>3819</v>
          </cell>
          <cell r="HX121">
            <v>2493</v>
          </cell>
          <cell r="HY121">
            <v>2851</v>
          </cell>
          <cell r="HZ121">
            <v>4227</v>
          </cell>
          <cell r="IA121">
            <v>17849</v>
          </cell>
          <cell r="IB121">
            <v>3197</v>
          </cell>
          <cell r="IC121">
            <v>162</v>
          </cell>
          <cell r="ID121">
            <v>2845</v>
          </cell>
          <cell r="IE121">
            <v>6063</v>
          </cell>
          <cell r="II121">
            <v>9363</v>
          </cell>
          <cell r="IJ121">
            <v>5940</v>
          </cell>
          <cell r="IK121">
            <v>6164</v>
          </cell>
          <cell r="IL121">
            <v>4305</v>
          </cell>
          <cell r="IM121">
            <v>2078</v>
          </cell>
          <cell r="IN121">
            <v>502</v>
          </cell>
          <cell r="IO121">
            <v>1390</v>
          </cell>
          <cell r="IP121">
            <v>3603</v>
          </cell>
          <cell r="IQ121">
            <v>7499</v>
          </cell>
        </row>
        <row r="122">
          <cell r="B122">
            <v>4605</v>
          </cell>
          <cell r="C122">
            <v>719</v>
          </cell>
          <cell r="D122">
            <v>5227</v>
          </cell>
          <cell r="E122">
            <v>1071</v>
          </cell>
          <cell r="F122">
            <v>2993</v>
          </cell>
          <cell r="G122">
            <v>805</v>
          </cell>
          <cell r="H122">
            <v>1825</v>
          </cell>
          <cell r="I122">
            <v>5182</v>
          </cell>
          <cell r="J122">
            <v>1203</v>
          </cell>
          <cell r="K122">
            <v>6087</v>
          </cell>
          <cell r="L122">
            <v>4301</v>
          </cell>
          <cell r="M122">
            <v>4130</v>
          </cell>
          <cell r="N122">
            <v>2761</v>
          </cell>
          <cell r="O122">
            <v>3106</v>
          </cell>
          <cell r="P122">
            <v>4710</v>
          </cell>
          <cell r="Q122">
            <v>19639</v>
          </cell>
          <cell r="R122">
            <v>3430</v>
          </cell>
          <cell r="S122">
            <v>192</v>
          </cell>
          <cell r="T122">
            <v>2691</v>
          </cell>
          <cell r="U122">
            <v>6300</v>
          </cell>
          <cell r="Y122">
            <v>10444</v>
          </cell>
          <cell r="Z122">
            <v>6331</v>
          </cell>
          <cell r="AA122">
            <v>6592</v>
          </cell>
          <cell r="AB122">
            <v>4358</v>
          </cell>
          <cell r="AC122">
            <v>2172</v>
          </cell>
          <cell r="AD122">
            <v>513</v>
          </cell>
          <cell r="AE122">
            <v>1438</v>
          </cell>
          <cell r="AF122">
            <v>3677</v>
          </cell>
          <cell r="AG122">
            <v>7721</v>
          </cell>
          <cell r="AJ122">
            <v>2222</v>
          </cell>
          <cell r="AM122">
            <v>10502</v>
          </cell>
          <cell r="AP122">
            <v>4506</v>
          </cell>
          <cell r="AS122">
            <v>6910</v>
          </cell>
          <cell r="AT122">
            <v>4375</v>
          </cell>
          <cell r="AU122">
            <v>11208</v>
          </cell>
          <cell r="AV122">
            <v>10181</v>
          </cell>
          <cell r="AW122">
            <v>8322</v>
          </cell>
          <cell r="AX122">
            <v>1332</v>
          </cell>
          <cell r="AY122">
            <v>3625</v>
          </cell>
          <cell r="AZ122">
            <v>17210</v>
          </cell>
          <cell r="BA122">
            <v>151155</v>
          </cell>
          <cell r="BB122">
            <v>14025</v>
          </cell>
          <cell r="BC122">
            <v>4411</v>
          </cell>
          <cell r="BD122">
            <v>169280</v>
          </cell>
          <cell r="BE122">
            <v>-0.8</v>
          </cell>
          <cell r="BF122">
            <v>2.6</v>
          </cell>
          <cell r="BG122">
            <v>-0.2</v>
          </cell>
          <cell r="BH122">
            <v>-1.3</v>
          </cell>
          <cell r="BI122">
            <v>0</v>
          </cell>
          <cell r="BJ122">
            <v>2.4</v>
          </cell>
          <cell r="BK122">
            <v>4.2</v>
          </cell>
          <cell r="BL122">
            <v>4.4000000000000004</v>
          </cell>
          <cell r="BM122">
            <v>11.5</v>
          </cell>
          <cell r="BN122">
            <v>5.0999999999999996</v>
          </cell>
          <cell r="BO122">
            <v>2.1</v>
          </cell>
          <cell r="BP122">
            <v>2.2000000000000002</v>
          </cell>
          <cell r="BQ122">
            <v>2.2000000000000002</v>
          </cell>
          <cell r="BR122">
            <v>1.1000000000000001</v>
          </cell>
          <cell r="BS122">
            <v>0.9</v>
          </cell>
          <cell r="BT122">
            <v>1.9</v>
          </cell>
          <cell r="BU122">
            <v>2.1</v>
          </cell>
          <cell r="BV122">
            <v>2</v>
          </cell>
          <cell r="BW122">
            <v>1.3</v>
          </cell>
          <cell r="BX122">
            <v>1.8</v>
          </cell>
          <cell r="CB122">
            <v>1.9</v>
          </cell>
          <cell r="CC122">
            <v>1.5</v>
          </cell>
          <cell r="CD122">
            <v>0.3</v>
          </cell>
          <cell r="CE122">
            <v>1.6</v>
          </cell>
          <cell r="CF122">
            <v>1.4</v>
          </cell>
          <cell r="CG122">
            <v>2.7</v>
          </cell>
          <cell r="CH122">
            <v>0.7</v>
          </cell>
          <cell r="CI122">
            <v>0.6</v>
          </cell>
          <cell r="CJ122">
            <v>1</v>
          </cell>
          <cell r="CM122">
            <v>2.2999999999999998</v>
          </cell>
          <cell r="CP122">
            <v>5.4</v>
          </cell>
          <cell r="CS122">
            <v>3.2</v>
          </cell>
          <cell r="CV122">
            <v>1.8</v>
          </cell>
          <cell r="CW122">
            <v>1.3</v>
          </cell>
          <cell r="CX122">
            <v>1.4</v>
          </cell>
          <cell r="CY122">
            <v>0.8</v>
          </cell>
          <cell r="CZ122">
            <v>2.2000000000000002</v>
          </cell>
          <cell r="DA122">
            <v>0.6</v>
          </cell>
          <cell r="DB122">
            <v>0.5</v>
          </cell>
          <cell r="DC122">
            <v>0.8</v>
          </cell>
          <cell r="DD122">
            <v>1.7</v>
          </cell>
          <cell r="DE122">
            <v>1.4</v>
          </cell>
          <cell r="DF122">
            <v>1.6</v>
          </cell>
          <cell r="DG122">
            <v>4779</v>
          </cell>
          <cell r="DH122">
            <v>692</v>
          </cell>
          <cell r="DI122">
            <v>5350</v>
          </cell>
          <cell r="DJ122">
            <v>1095</v>
          </cell>
          <cell r="DK122">
            <v>3009</v>
          </cell>
          <cell r="DL122">
            <v>780</v>
          </cell>
          <cell r="DM122">
            <v>1827</v>
          </cell>
          <cell r="DN122">
            <v>5185</v>
          </cell>
          <cell r="DO122">
            <v>1212</v>
          </cell>
          <cell r="DP122">
            <v>6092</v>
          </cell>
          <cell r="DQ122">
            <v>4362</v>
          </cell>
          <cell r="DR122">
            <v>4141</v>
          </cell>
          <cell r="DS122">
            <v>2767</v>
          </cell>
          <cell r="DT122">
            <v>3101</v>
          </cell>
          <cell r="DU122">
            <v>4761</v>
          </cell>
          <cell r="DV122">
            <v>19767</v>
          </cell>
          <cell r="DW122">
            <v>3440</v>
          </cell>
          <cell r="DX122">
            <v>191</v>
          </cell>
          <cell r="DY122">
            <v>2705</v>
          </cell>
          <cell r="DZ122">
            <v>6319</v>
          </cell>
          <cell r="ED122">
            <v>10507</v>
          </cell>
          <cell r="EE122">
            <v>6319</v>
          </cell>
          <cell r="EF122">
            <v>6558</v>
          </cell>
          <cell r="EG122">
            <v>4342</v>
          </cell>
          <cell r="EH122">
            <v>2180</v>
          </cell>
          <cell r="EI122">
            <v>509</v>
          </cell>
          <cell r="EJ122">
            <v>1408</v>
          </cell>
          <cell r="EK122">
            <v>3664</v>
          </cell>
          <cell r="EL122">
            <v>7675</v>
          </cell>
          <cell r="EO122">
            <v>2255</v>
          </cell>
          <cell r="ER122">
            <v>10430</v>
          </cell>
          <cell r="EU122">
            <v>4526</v>
          </cell>
          <cell r="EX122">
            <v>6958</v>
          </cell>
          <cell r="EY122">
            <v>4410</v>
          </cell>
          <cell r="EZ122">
            <v>11181</v>
          </cell>
          <cell r="FA122">
            <v>10406</v>
          </cell>
          <cell r="FB122">
            <v>8310</v>
          </cell>
          <cell r="FC122">
            <v>1326</v>
          </cell>
          <cell r="FD122">
            <v>3626</v>
          </cell>
          <cell r="FE122">
            <v>17211</v>
          </cell>
          <cell r="FF122">
            <v>151102</v>
          </cell>
          <cell r="FG122">
            <v>14115</v>
          </cell>
          <cell r="FH122">
            <v>4133</v>
          </cell>
          <cell r="FI122">
            <v>169030</v>
          </cell>
          <cell r="FJ122">
            <v>5.3</v>
          </cell>
          <cell r="FK122">
            <v>-1</v>
          </cell>
          <cell r="FL122">
            <v>4.0999999999999996</v>
          </cell>
          <cell r="FM122">
            <v>-5.2</v>
          </cell>
          <cell r="FN122">
            <v>3.8</v>
          </cell>
          <cell r="FO122">
            <v>-0.8</v>
          </cell>
          <cell r="FP122">
            <v>2.2000000000000002</v>
          </cell>
          <cell r="FQ122">
            <v>3.3</v>
          </cell>
          <cell r="FR122">
            <v>14.3</v>
          </cell>
          <cell r="FS122">
            <v>3.8</v>
          </cell>
          <cell r="FT122">
            <v>6.1</v>
          </cell>
          <cell r="FU122">
            <v>4.3</v>
          </cell>
          <cell r="FV122">
            <v>2.1</v>
          </cell>
          <cell r="FW122">
            <v>-0.5</v>
          </cell>
          <cell r="FX122">
            <v>3.3</v>
          </cell>
          <cell r="FY122">
            <v>3.2</v>
          </cell>
          <cell r="FZ122">
            <v>2.9</v>
          </cell>
          <cell r="GA122">
            <v>0.9</v>
          </cell>
          <cell r="GB122">
            <v>0.7</v>
          </cell>
          <cell r="GC122">
            <v>2.1</v>
          </cell>
          <cell r="GG122">
            <v>3.2</v>
          </cell>
          <cell r="GH122">
            <v>1.5</v>
          </cell>
          <cell r="GI122">
            <v>-0.3</v>
          </cell>
          <cell r="GJ122">
            <v>1.1000000000000001</v>
          </cell>
          <cell r="GK122">
            <v>1.4</v>
          </cell>
          <cell r="GL122">
            <v>-0.3</v>
          </cell>
          <cell r="GM122">
            <v>-2.2999999999999998</v>
          </cell>
          <cell r="GN122">
            <v>0.4</v>
          </cell>
          <cell r="GO122">
            <v>-0.1</v>
          </cell>
          <cell r="GR122">
            <v>4.5</v>
          </cell>
          <cell r="GU122">
            <v>5.5</v>
          </cell>
          <cell r="GX122">
            <v>6.3</v>
          </cell>
          <cell r="HA122">
            <v>4.9000000000000004</v>
          </cell>
          <cell r="HB122">
            <v>4.5</v>
          </cell>
          <cell r="HC122">
            <v>1.2</v>
          </cell>
          <cell r="HD122">
            <v>8.1</v>
          </cell>
          <cell r="HE122">
            <v>2.6</v>
          </cell>
          <cell r="HF122">
            <v>0.2</v>
          </cell>
          <cell r="HG122">
            <v>0.6</v>
          </cell>
          <cell r="HH122">
            <v>0.8</v>
          </cell>
          <cell r="HI122">
            <v>1.5</v>
          </cell>
          <cell r="HJ122">
            <v>3.1</v>
          </cell>
          <cell r="HK122">
            <v>1.5</v>
          </cell>
          <cell r="HL122">
            <v>3148</v>
          </cell>
          <cell r="HM122">
            <v>677</v>
          </cell>
          <cell r="HN122">
            <v>3836</v>
          </cell>
          <cell r="HO122">
            <v>1071</v>
          </cell>
          <cell r="HP122">
            <v>2926</v>
          </cell>
          <cell r="HQ122">
            <v>775</v>
          </cell>
          <cell r="HR122">
            <v>1800</v>
          </cell>
          <cell r="HS122">
            <v>5080</v>
          </cell>
          <cell r="HT122">
            <v>1252</v>
          </cell>
          <cell r="HU122">
            <v>5912</v>
          </cell>
          <cell r="HV122">
            <v>4246</v>
          </cell>
          <cell r="HW122">
            <v>4177</v>
          </cell>
          <cell r="HX122">
            <v>2748</v>
          </cell>
          <cell r="HY122">
            <v>3131</v>
          </cell>
          <cell r="HZ122">
            <v>4721</v>
          </cell>
          <cell r="IA122">
            <v>19628</v>
          </cell>
          <cell r="IB122">
            <v>3483</v>
          </cell>
          <cell r="IC122">
            <v>198</v>
          </cell>
          <cell r="ID122">
            <v>2566</v>
          </cell>
          <cell r="IE122">
            <v>6293</v>
          </cell>
          <cell r="II122">
            <v>11065</v>
          </cell>
          <cell r="IJ122">
            <v>6310</v>
          </cell>
          <cell r="IK122">
            <v>6401</v>
          </cell>
          <cell r="IL122">
            <v>4092</v>
          </cell>
          <cell r="IM122">
            <v>2190</v>
          </cell>
          <cell r="IN122">
            <v>476</v>
          </cell>
          <cell r="IO122">
            <v>1395</v>
          </cell>
          <cell r="IP122">
            <v>3644</v>
          </cell>
          <cell r="IQ122">
            <v>7608</v>
          </cell>
        </row>
        <row r="123">
          <cell r="B123">
            <v>4651</v>
          </cell>
          <cell r="C123">
            <v>753</v>
          </cell>
          <cell r="D123">
            <v>5300</v>
          </cell>
          <cell r="E123">
            <v>1059</v>
          </cell>
          <cell r="F123">
            <v>2927</v>
          </cell>
          <cell r="G123">
            <v>816</v>
          </cell>
          <cell r="H123">
            <v>1930</v>
          </cell>
          <cell r="I123">
            <v>5484</v>
          </cell>
          <cell r="J123">
            <v>1337</v>
          </cell>
          <cell r="K123">
            <v>6424</v>
          </cell>
          <cell r="L123">
            <v>4405</v>
          </cell>
          <cell r="M123">
            <v>4262</v>
          </cell>
          <cell r="N123">
            <v>2847</v>
          </cell>
          <cell r="O123">
            <v>3150</v>
          </cell>
          <cell r="P123">
            <v>4776</v>
          </cell>
          <cell r="Q123">
            <v>20109</v>
          </cell>
          <cell r="R123">
            <v>3512</v>
          </cell>
          <cell r="S123">
            <v>195</v>
          </cell>
          <cell r="T123">
            <v>2713</v>
          </cell>
          <cell r="U123">
            <v>6415</v>
          </cell>
          <cell r="Y123">
            <v>10763</v>
          </cell>
          <cell r="Z123">
            <v>6499</v>
          </cell>
          <cell r="AA123">
            <v>6649</v>
          </cell>
          <cell r="AB123">
            <v>4452</v>
          </cell>
          <cell r="AC123">
            <v>2196</v>
          </cell>
          <cell r="AD123">
            <v>527</v>
          </cell>
          <cell r="AE123">
            <v>1460</v>
          </cell>
          <cell r="AF123">
            <v>3716</v>
          </cell>
          <cell r="AG123">
            <v>7823</v>
          </cell>
          <cell r="AJ123">
            <v>2275</v>
          </cell>
          <cell r="AM123">
            <v>11014</v>
          </cell>
          <cell r="AP123">
            <v>4646</v>
          </cell>
          <cell r="AS123">
            <v>7023</v>
          </cell>
          <cell r="AT123">
            <v>4426</v>
          </cell>
          <cell r="AU123">
            <v>11421</v>
          </cell>
          <cell r="AV123">
            <v>10399</v>
          </cell>
          <cell r="AW123">
            <v>8500</v>
          </cell>
          <cell r="AX123">
            <v>1345</v>
          </cell>
          <cell r="AY123">
            <v>3661</v>
          </cell>
          <cell r="AZ123">
            <v>17342</v>
          </cell>
          <cell r="BA123">
            <v>154320</v>
          </cell>
          <cell r="BB123">
            <v>14165</v>
          </cell>
          <cell r="BC123">
            <v>4100</v>
          </cell>
          <cell r="BD123">
            <v>172283</v>
          </cell>
          <cell r="BE123">
            <v>1</v>
          </cell>
          <cell r="BF123">
            <v>4.5999999999999996</v>
          </cell>
          <cell r="BG123">
            <v>1.4</v>
          </cell>
          <cell r="BH123">
            <v>-1.1000000000000001</v>
          </cell>
          <cell r="BI123">
            <v>-2.2000000000000002</v>
          </cell>
          <cell r="BJ123">
            <v>1.4</v>
          </cell>
          <cell r="BK123">
            <v>5.7</v>
          </cell>
          <cell r="BL123">
            <v>5.8</v>
          </cell>
          <cell r="BM123">
            <v>11.1</v>
          </cell>
          <cell r="BN123">
            <v>5.5</v>
          </cell>
          <cell r="BO123">
            <v>2.4</v>
          </cell>
          <cell r="BP123">
            <v>3.2</v>
          </cell>
          <cell r="BQ123">
            <v>3.1</v>
          </cell>
          <cell r="BR123">
            <v>1.4</v>
          </cell>
          <cell r="BS123">
            <v>1.4</v>
          </cell>
          <cell r="BT123">
            <v>2.4</v>
          </cell>
          <cell r="BU123">
            <v>2.4</v>
          </cell>
          <cell r="BV123">
            <v>1.7</v>
          </cell>
          <cell r="BW123">
            <v>0.8</v>
          </cell>
          <cell r="BX123">
            <v>1.8</v>
          </cell>
          <cell r="CB123">
            <v>3.1</v>
          </cell>
          <cell r="CC123">
            <v>2.6</v>
          </cell>
          <cell r="CD123">
            <v>0.9</v>
          </cell>
          <cell r="CE123">
            <v>2.2000000000000002</v>
          </cell>
          <cell r="CF123">
            <v>1.1000000000000001</v>
          </cell>
          <cell r="CG123">
            <v>2.7</v>
          </cell>
          <cell r="CH123">
            <v>1.5</v>
          </cell>
          <cell r="CI123">
            <v>1.1000000000000001</v>
          </cell>
          <cell r="CJ123">
            <v>1.3</v>
          </cell>
          <cell r="CM123">
            <v>2.4</v>
          </cell>
          <cell r="CP123">
            <v>4.9000000000000004</v>
          </cell>
          <cell r="CS123">
            <v>3.1</v>
          </cell>
          <cell r="CV123">
            <v>1.6</v>
          </cell>
          <cell r="CW123">
            <v>1.2</v>
          </cell>
          <cell r="CX123">
            <v>1.9</v>
          </cell>
          <cell r="CY123">
            <v>2.1</v>
          </cell>
          <cell r="CZ123">
            <v>2.1</v>
          </cell>
          <cell r="DA123">
            <v>1</v>
          </cell>
          <cell r="DB123">
            <v>1</v>
          </cell>
          <cell r="DC123">
            <v>0.8</v>
          </cell>
          <cell r="DD123">
            <v>2.1</v>
          </cell>
          <cell r="DE123">
            <v>1</v>
          </cell>
          <cell r="DF123">
            <v>1.8</v>
          </cell>
          <cell r="DG123">
            <v>4416</v>
          </cell>
          <cell r="DH123">
            <v>781</v>
          </cell>
          <cell r="DI123">
            <v>5123</v>
          </cell>
          <cell r="DJ123">
            <v>915</v>
          </cell>
          <cell r="DK123">
            <v>2963</v>
          </cell>
          <cell r="DL123">
            <v>827</v>
          </cell>
          <cell r="DM123">
            <v>1858</v>
          </cell>
          <cell r="DN123">
            <v>5246</v>
          </cell>
          <cell r="DO123">
            <v>1338</v>
          </cell>
          <cell r="DP123">
            <v>6161</v>
          </cell>
          <cell r="DQ123">
            <v>4394</v>
          </cell>
          <cell r="DR123">
            <v>4255</v>
          </cell>
          <cell r="DS123">
            <v>2807</v>
          </cell>
          <cell r="DT123">
            <v>3172</v>
          </cell>
          <cell r="DU123">
            <v>4738</v>
          </cell>
          <cell r="DV123">
            <v>20016</v>
          </cell>
          <cell r="DW123">
            <v>3504</v>
          </cell>
          <cell r="DX123">
            <v>196</v>
          </cell>
          <cell r="DY123">
            <v>2709</v>
          </cell>
          <cell r="DZ123">
            <v>6403</v>
          </cell>
          <cell r="ED123">
            <v>10670</v>
          </cell>
          <cell r="EE123">
            <v>6505</v>
          </cell>
          <cell r="EF123">
            <v>6688</v>
          </cell>
          <cell r="EG123">
            <v>4439</v>
          </cell>
          <cell r="EH123">
            <v>2198</v>
          </cell>
          <cell r="EI123">
            <v>524</v>
          </cell>
          <cell r="EJ123">
            <v>1460</v>
          </cell>
          <cell r="EK123">
            <v>3703</v>
          </cell>
          <cell r="EL123">
            <v>7807</v>
          </cell>
          <cell r="EO123">
            <v>2257</v>
          </cell>
          <cell r="ER123">
            <v>11076</v>
          </cell>
          <cell r="EU123">
            <v>4738</v>
          </cell>
          <cell r="EX123">
            <v>7148</v>
          </cell>
          <cell r="EY123">
            <v>4501</v>
          </cell>
          <cell r="EZ123">
            <v>11451</v>
          </cell>
          <cell r="FA123">
            <v>10443</v>
          </cell>
          <cell r="FB123">
            <v>8564</v>
          </cell>
          <cell r="FC123">
            <v>1347</v>
          </cell>
          <cell r="FD123">
            <v>3638</v>
          </cell>
          <cell r="FE123">
            <v>17342</v>
          </cell>
          <cell r="FF123">
            <v>153887</v>
          </cell>
          <cell r="FG123">
            <v>14265</v>
          </cell>
          <cell r="FH123">
            <v>4232</v>
          </cell>
          <cell r="FI123">
            <v>172071</v>
          </cell>
          <cell r="FJ123">
            <v>-7.6</v>
          </cell>
          <cell r="FK123">
            <v>12.9</v>
          </cell>
          <cell r="FL123">
            <v>-4.2</v>
          </cell>
          <cell r="FM123">
            <v>-16.399999999999999</v>
          </cell>
          <cell r="FN123">
            <v>-1.5</v>
          </cell>
          <cell r="FO123">
            <v>6</v>
          </cell>
          <cell r="FP123">
            <v>1.7</v>
          </cell>
          <cell r="FQ123">
            <v>1.2</v>
          </cell>
          <cell r="FR123">
            <v>10.4</v>
          </cell>
          <cell r="FS123">
            <v>1.1000000000000001</v>
          </cell>
          <cell r="FT123">
            <v>0.7</v>
          </cell>
          <cell r="FU123">
            <v>2.8</v>
          </cell>
          <cell r="FV123">
            <v>1.4</v>
          </cell>
          <cell r="FW123">
            <v>2.2999999999999998</v>
          </cell>
          <cell r="FX123">
            <v>-0.5</v>
          </cell>
          <cell r="FY123">
            <v>1.3</v>
          </cell>
          <cell r="FZ123">
            <v>1.9</v>
          </cell>
          <cell r="GA123">
            <v>2.4</v>
          </cell>
          <cell r="GB123">
            <v>0.1</v>
          </cell>
          <cell r="GC123">
            <v>1.3</v>
          </cell>
          <cell r="GG123">
            <v>1.6</v>
          </cell>
          <cell r="GH123">
            <v>2.9</v>
          </cell>
          <cell r="GI123">
            <v>2</v>
          </cell>
          <cell r="GJ123">
            <v>2.2000000000000002</v>
          </cell>
          <cell r="GK123">
            <v>0.8</v>
          </cell>
          <cell r="GL123">
            <v>3</v>
          </cell>
          <cell r="GM123">
            <v>3.7</v>
          </cell>
          <cell r="GN123">
            <v>1</v>
          </cell>
          <cell r="GO123">
            <v>1.7</v>
          </cell>
          <cell r="GR123">
            <v>0.1</v>
          </cell>
          <cell r="GU123">
            <v>6.2</v>
          </cell>
          <cell r="GX123">
            <v>4.7</v>
          </cell>
          <cell r="HA123">
            <v>2.7</v>
          </cell>
          <cell r="HB123">
            <v>2.1</v>
          </cell>
          <cell r="HC123">
            <v>2.4</v>
          </cell>
          <cell r="HD123">
            <v>0.4</v>
          </cell>
          <cell r="HE123">
            <v>3.1</v>
          </cell>
          <cell r="HF123">
            <v>1.6</v>
          </cell>
          <cell r="HG123">
            <v>0.3</v>
          </cell>
          <cell r="HH123">
            <v>0.8</v>
          </cell>
          <cell r="HI123">
            <v>1.8</v>
          </cell>
          <cell r="HJ123">
            <v>1.1000000000000001</v>
          </cell>
          <cell r="HK123">
            <v>1.8</v>
          </cell>
          <cell r="HL123">
            <v>3801</v>
          </cell>
          <cell r="HM123">
            <v>791</v>
          </cell>
          <cell r="HN123">
            <v>4584</v>
          </cell>
          <cell r="HO123">
            <v>976</v>
          </cell>
          <cell r="HP123">
            <v>3042</v>
          </cell>
          <cell r="HQ123">
            <v>850</v>
          </cell>
          <cell r="HR123">
            <v>1936</v>
          </cell>
          <cell r="HS123">
            <v>5474</v>
          </cell>
          <cell r="HT123">
            <v>1301</v>
          </cell>
          <cell r="HU123">
            <v>6357</v>
          </cell>
          <cell r="HV123">
            <v>4382</v>
          </cell>
          <cell r="HW123">
            <v>4308</v>
          </cell>
          <cell r="HX123">
            <v>2958</v>
          </cell>
          <cell r="HY123">
            <v>3340</v>
          </cell>
          <cell r="HZ123">
            <v>4933</v>
          </cell>
          <cell r="IA123">
            <v>20701</v>
          </cell>
          <cell r="IB123">
            <v>3730</v>
          </cell>
          <cell r="IC123">
            <v>232</v>
          </cell>
          <cell r="ID123">
            <v>2579</v>
          </cell>
          <cell r="IE123">
            <v>6670</v>
          </cell>
          <cell r="II123">
            <v>10716</v>
          </cell>
          <cell r="IJ123">
            <v>6588</v>
          </cell>
          <cell r="IK123">
            <v>6542</v>
          </cell>
          <cell r="IL123">
            <v>4362</v>
          </cell>
          <cell r="IM123">
            <v>2199</v>
          </cell>
          <cell r="IN123">
            <v>545</v>
          </cell>
          <cell r="IO123">
            <v>1476</v>
          </cell>
          <cell r="IP123">
            <v>3713</v>
          </cell>
          <cell r="IQ123">
            <v>7854</v>
          </cell>
        </row>
        <row r="124">
          <cell r="B124">
            <v>4630</v>
          </cell>
          <cell r="C124">
            <v>768</v>
          </cell>
          <cell r="D124">
            <v>5287</v>
          </cell>
          <cell r="E124">
            <v>1053</v>
          </cell>
          <cell r="F124">
            <v>2882</v>
          </cell>
          <cell r="G124">
            <v>822</v>
          </cell>
          <cell r="H124">
            <v>2026</v>
          </cell>
          <cell r="I124">
            <v>5783</v>
          </cell>
          <cell r="J124">
            <v>1429</v>
          </cell>
          <cell r="K124">
            <v>6742</v>
          </cell>
          <cell r="L124">
            <v>4466</v>
          </cell>
          <cell r="M124">
            <v>4358</v>
          </cell>
          <cell r="N124">
            <v>2901</v>
          </cell>
          <cell r="O124">
            <v>3191</v>
          </cell>
          <cell r="P124">
            <v>4844</v>
          </cell>
          <cell r="Q124">
            <v>20468</v>
          </cell>
          <cell r="R124">
            <v>3565</v>
          </cell>
          <cell r="S124">
            <v>199</v>
          </cell>
          <cell r="T124">
            <v>2722</v>
          </cell>
          <cell r="U124">
            <v>6489</v>
          </cell>
          <cell r="Y124">
            <v>11061</v>
          </cell>
          <cell r="Z124">
            <v>6667</v>
          </cell>
          <cell r="AA124">
            <v>6704</v>
          </cell>
          <cell r="AB124">
            <v>4540</v>
          </cell>
          <cell r="AC124">
            <v>2230</v>
          </cell>
          <cell r="AD124">
            <v>543</v>
          </cell>
          <cell r="AE124">
            <v>1469</v>
          </cell>
          <cell r="AF124">
            <v>3746</v>
          </cell>
          <cell r="AG124">
            <v>7922</v>
          </cell>
          <cell r="AJ124">
            <v>2320</v>
          </cell>
          <cell r="AM124">
            <v>11374</v>
          </cell>
          <cell r="AP124">
            <v>4744</v>
          </cell>
          <cell r="AS124">
            <v>7110</v>
          </cell>
          <cell r="AT124">
            <v>4468</v>
          </cell>
          <cell r="AU124">
            <v>11617</v>
          </cell>
          <cell r="AV124">
            <v>10535</v>
          </cell>
          <cell r="AW124">
            <v>8614</v>
          </cell>
          <cell r="AX124">
            <v>1364</v>
          </cell>
          <cell r="AY124">
            <v>3708</v>
          </cell>
          <cell r="AZ124">
            <v>17479</v>
          </cell>
          <cell r="BA124">
            <v>157268</v>
          </cell>
          <cell r="BB124">
            <v>14320</v>
          </cell>
          <cell r="BC124">
            <v>3529</v>
          </cell>
          <cell r="BD124">
            <v>174824</v>
          </cell>
          <cell r="BE124">
            <v>-0.4</v>
          </cell>
          <cell r="BF124">
            <v>2.1</v>
          </cell>
          <cell r="BG124">
            <v>-0.2</v>
          </cell>
          <cell r="BH124">
            <v>-0.6</v>
          </cell>
          <cell r="BI124">
            <v>-1.5</v>
          </cell>
          <cell r="BJ124">
            <v>0.8</v>
          </cell>
          <cell r="BK124">
            <v>5</v>
          </cell>
          <cell r="BL124">
            <v>5.5</v>
          </cell>
          <cell r="BM124">
            <v>6.9</v>
          </cell>
          <cell r="BN124">
            <v>5</v>
          </cell>
          <cell r="BO124">
            <v>1.4</v>
          </cell>
          <cell r="BP124">
            <v>2.2999999999999998</v>
          </cell>
          <cell r="BQ124">
            <v>1.9</v>
          </cell>
          <cell r="BR124">
            <v>1.3</v>
          </cell>
          <cell r="BS124">
            <v>1.4</v>
          </cell>
          <cell r="BT124">
            <v>1.8</v>
          </cell>
          <cell r="BU124">
            <v>1.5</v>
          </cell>
          <cell r="BV124">
            <v>2.1</v>
          </cell>
          <cell r="BW124">
            <v>0.3</v>
          </cell>
          <cell r="BX124">
            <v>1.2</v>
          </cell>
          <cell r="CB124">
            <v>2.8</v>
          </cell>
          <cell r="CC124">
            <v>2.6</v>
          </cell>
          <cell r="CD124">
            <v>0.8</v>
          </cell>
          <cell r="CE124">
            <v>2</v>
          </cell>
          <cell r="CF124">
            <v>1.5</v>
          </cell>
          <cell r="CG124">
            <v>2.9</v>
          </cell>
          <cell r="CH124">
            <v>0.7</v>
          </cell>
          <cell r="CI124">
            <v>0.8</v>
          </cell>
          <cell r="CJ124">
            <v>1.3</v>
          </cell>
          <cell r="CM124">
            <v>2</v>
          </cell>
          <cell r="CP124">
            <v>3.3</v>
          </cell>
          <cell r="CS124">
            <v>2.1</v>
          </cell>
          <cell r="CV124">
            <v>1.2</v>
          </cell>
          <cell r="CW124">
            <v>1</v>
          </cell>
          <cell r="CX124">
            <v>1.7</v>
          </cell>
          <cell r="CY124">
            <v>1.3</v>
          </cell>
          <cell r="CZ124">
            <v>1.3</v>
          </cell>
          <cell r="DA124">
            <v>1.4</v>
          </cell>
          <cell r="DB124">
            <v>1.3</v>
          </cell>
          <cell r="DC124">
            <v>0.8</v>
          </cell>
          <cell r="DD124">
            <v>1.9</v>
          </cell>
          <cell r="DE124">
            <v>1.1000000000000001</v>
          </cell>
          <cell r="DF124">
            <v>1.5</v>
          </cell>
          <cell r="DG124">
            <v>4723</v>
          </cell>
          <cell r="DH124">
            <v>772</v>
          </cell>
          <cell r="DI124">
            <v>5375</v>
          </cell>
          <cell r="DJ124">
            <v>1182</v>
          </cell>
          <cell r="DK124">
            <v>2840</v>
          </cell>
          <cell r="DL124">
            <v>847</v>
          </cell>
          <cell r="DM124">
            <v>2098</v>
          </cell>
          <cell r="DN124">
            <v>6071</v>
          </cell>
          <cell r="DO124">
            <v>1497</v>
          </cell>
          <cell r="DP124">
            <v>7075</v>
          </cell>
          <cell r="DQ124">
            <v>4480</v>
          </cell>
          <cell r="DR124">
            <v>4346</v>
          </cell>
          <cell r="DS124">
            <v>2938</v>
          </cell>
          <cell r="DT124">
            <v>3165</v>
          </cell>
          <cell r="DU124">
            <v>4850</v>
          </cell>
          <cell r="DV124">
            <v>20513</v>
          </cell>
          <cell r="DW124">
            <v>3586</v>
          </cell>
          <cell r="DX124">
            <v>198</v>
          </cell>
          <cell r="DY124">
            <v>2709</v>
          </cell>
          <cell r="DZ124">
            <v>6502</v>
          </cell>
          <cell r="ED124">
            <v>11174</v>
          </cell>
          <cell r="EE124">
            <v>6690</v>
          </cell>
          <cell r="EF124">
            <v>6698</v>
          </cell>
          <cell r="EG124">
            <v>4582</v>
          </cell>
          <cell r="EH124">
            <v>2214</v>
          </cell>
          <cell r="EI124">
            <v>546</v>
          </cell>
          <cell r="EJ124">
            <v>1507</v>
          </cell>
          <cell r="EK124">
            <v>3789</v>
          </cell>
          <cell r="EL124">
            <v>7987</v>
          </cell>
          <cell r="EO124">
            <v>2296</v>
          </cell>
          <cell r="ER124">
            <v>11436</v>
          </cell>
          <cell r="EU124">
            <v>4651</v>
          </cell>
          <cell r="EX124">
            <v>6964</v>
          </cell>
          <cell r="EY124">
            <v>4375</v>
          </cell>
          <cell r="EZ124">
            <v>11601</v>
          </cell>
          <cell r="FA124">
            <v>10488</v>
          </cell>
          <cell r="FB124">
            <v>8615</v>
          </cell>
          <cell r="FC124">
            <v>1370</v>
          </cell>
          <cell r="FD124">
            <v>3734</v>
          </cell>
          <cell r="FE124">
            <v>17477</v>
          </cell>
          <cell r="FF124">
            <v>157898</v>
          </cell>
          <cell r="FG124">
            <v>14108</v>
          </cell>
          <cell r="FH124">
            <v>3783</v>
          </cell>
          <cell r="FI124">
            <v>175521</v>
          </cell>
          <cell r="FJ124">
            <v>7</v>
          </cell>
          <cell r="FK124">
            <v>-1.1000000000000001</v>
          </cell>
          <cell r="FL124">
            <v>4.9000000000000004</v>
          </cell>
          <cell r="FM124">
            <v>29.2</v>
          </cell>
          <cell r="FN124">
            <v>-4.2</v>
          </cell>
          <cell r="FO124">
            <v>2.5</v>
          </cell>
          <cell r="FP124">
            <v>12.9</v>
          </cell>
          <cell r="FQ124">
            <v>15.7</v>
          </cell>
          <cell r="FR124">
            <v>11.9</v>
          </cell>
          <cell r="FS124">
            <v>14.8</v>
          </cell>
          <cell r="FT124">
            <v>2</v>
          </cell>
          <cell r="FU124">
            <v>2.1</v>
          </cell>
          <cell r="FV124">
            <v>4.7</v>
          </cell>
          <cell r="FW124">
            <v>-0.2</v>
          </cell>
          <cell r="FX124">
            <v>2.4</v>
          </cell>
          <cell r="FY124">
            <v>2.5</v>
          </cell>
          <cell r="FZ124">
            <v>2.2999999999999998</v>
          </cell>
          <cell r="GA124">
            <v>1</v>
          </cell>
          <cell r="GB124">
            <v>0</v>
          </cell>
          <cell r="GC124">
            <v>1.5</v>
          </cell>
          <cell r="GG124">
            <v>4.7</v>
          </cell>
          <cell r="GH124">
            <v>2.8</v>
          </cell>
          <cell r="GI124">
            <v>0.1</v>
          </cell>
          <cell r="GJ124">
            <v>3.2</v>
          </cell>
          <cell r="GK124">
            <v>0.7</v>
          </cell>
          <cell r="GL124">
            <v>4.3</v>
          </cell>
          <cell r="GM124">
            <v>3.2</v>
          </cell>
          <cell r="GN124">
            <v>2.2999999999999998</v>
          </cell>
          <cell r="GO124">
            <v>2.2999999999999998</v>
          </cell>
          <cell r="GR124">
            <v>1.7</v>
          </cell>
          <cell r="GU124">
            <v>3.2</v>
          </cell>
          <cell r="GX124">
            <v>-1.8</v>
          </cell>
          <cell r="HA124">
            <v>-2.6</v>
          </cell>
          <cell r="HB124">
            <v>-2.8</v>
          </cell>
          <cell r="HC124">
            <v>1.3</v>
          </cell>
          <cell r="HD124">
            <v>0.4</v>
          </cell>
          <cell r="HE124">
            <v>0.6</v>
          </cell>
          <cell r="HF124">
            <v>1.6</v>
          </cell>
          <cell r="HG124">
            <v>2.6</v>
          </cell>
          <cell r="HH124">
            <v>0.8</v>
          </cell>
          <cell r="HI124">
            <v>2.6</v>
          </cell>
          <cell r="HJ124">
            <v>-1.1000000000000001</v>
          </cell>
          <cell r="HK124">
            <v>2</v>
          </cell>
          <cell r="HL124">
            <v>7411</v>
          </cell>
          <cell r="HM124">
            <v>786</v>
          </cell>
          <cell r="HN124">
            <v>7841</v>
          </cell>
          <cell r="HO124">
            <v>1182</v>
          </cell>
          <cell r="HP124">
            <v>2828</v>
          </cell>
          <cell r="HQ124">
            <v>837</v>
          </cell>
          <cell r="HR124">
            <v>2120</v>
          </cell>
          <cell r="HS124">
            <v>6080</v>
          </cell>
          <cell r="HT124">
            <v>1688</v>
          </cell>
          <cell r="HU124">
            <v>7167</v>
          </cell>
          <cell r="HV124">
            <v>4792</v>
          </cell>
          <cell r="HW124">
            <v>4451</v>
          </cell>
          <cell r="HX124">
            <v>3038</v>
          </cell>
          <cell r="HY124">
            <v>3244</v>
          </cell>
          <cell r="HZ124">
            <v>5098</v>
          </cell>
          <cell r="IA124">
            <v>21409</v>
          </cell>
          <cell r="IB124">
            <v>3461</v>
          </cell>
          <cell r="IC124">
            <v>184</v>
          </cell>
          <cell r="ID124">
            <v>2824</v>
          </cell>
          <cell r="IE124">
            <v>6398</v>
          </cell>
          <cell r="II124">
            <v>11538</v>
          </cell>
          <cell r="IJ124">
            <v>6930</v>
          </cell>
          <cell r="IK124">
            <v>7418</v>
          </cell>
          <cell r="IL124">
            <v>4910</v>
          </cell>
          <cell r="IM124">
            <v>2278</v>
          </cell>
          <cell r="IN124">
            <v>572</v>
          </cell>
          <cell r="IO124">
            <v>1544</v>
          </cell>
          <cell r="IP124">
            <v>3850</v>
          </cell>
          <cell r="IQ124">
            <v>8173</v>
          </cell>
        </row>
        <row r="125">
          <cell r="B125">
            <v>4474</v>
          </cell>
          <cell r="C125">
            <v>775</v>
          </cell>
          <cell r="D125">
            <v>5139</v>
          </cell>
          <cell r="E125">
            <v>1027</v>
          </cell>
          <cell r="F125">
            <v>2865</v>
          </cell>
          <cell r="G125">
            <v>814</v>
          </cell>
          <cell r="H125">
            <v>2070</v>
          </cell>
          <cell r="I125">
            <v>5906</v>
          </cell>
          <cell r="J125">
            <v>1483</v>
          </cell>
          <cell r="K125">
            <v>6878</v>
          </cell>
          <cell r="L125">
            <v>4466</v>
          </cell>
          <cell r="M125">
            <v>4339</v>
          </cell>
          <cell r="N125">
            <v>2890</v>
          </cell>
          <cell r="O125">
            <v>3270</v>
          </cell>
          <cell r="P125">
            <v>4885</v>
          </cell>
          <cell r="Q125">
            <v>20638</v>
          </cell>
          <cell r="R125">
            <v>3571</v>
          </cell>
          <cell r="S125">
            <v>202</v>
          </cell>
          <cell r="T125">
            <v>2742</v>
          </cell>
          <cell r="U125">
            <v>6514</v>
          </cell>
          <cell r="Y125">
            <v>11283</v>
          </cell>
          <cell r="Z125">
            <v>6821</v>
          </cell>
          <cell r="AA125">
            <v>6736</v>
          </cell>
          <cell r="AB125">
            <v>4626</v>
          </cell>
          <cell r="AC125">
            <v>2272</v>
          </cell>
          <cell r="AD125">
            <v>562</v>
          </cell>
          <cell r="AE125">
            <v>1458</v>
          </cell>
          <cell r="AF125">
            <v>3763</v>
          </cell>
          <cell r="AG125">
            <v>8003</v>
          </cell>
          <cell r="AJ125">
            <v>2370</v>
          </cell>
          <cell r="AM125">
            <v>11412</v>
          </cell>
          <cell r="AP125">
            <v>4782</v>
          </cell>
          <cell r="AS125">
            <v>7192</v>
          </cell>
          <cell r="AT125">
            <v>4527</v>
          </cell>
          <cell r="AU125">
            <v>11744</v>
          </cell>
          <cell r="AV125">
            <v>10526</v>
          </cell>
          <cell r="AW125">
            <v>8706</v>
          </cell>
          <cell r="AX125">
            <v>1389</v>
          </cell>
          <cell r="AY125">
            <v>3750</v>
          </cell>
          <cell r="AZ125">
            <v>17624</v>
          </cell>
          <cell r="BA125">
            <v>159446</v>
          </cell>
          <cell r="BB125">
            <v>14532</v>
          </cell>
          <cell r="BC125">
            <v>2487</v>
          </cell>
          <cell r="BD125">
            <v>176169</v>
          </cell>
          <cell r="BE125">
            <v>-3.4</v>
          </cell>
          <cell r="BF125">
            <v>0.8</v>
          </cell>
          <cell r="BG125">
            <v>-2.8</v>
          </cell>
          <cell r="BH125">
            <v>-2.5</v>
          </cell>
          <cell r="BI125">
            <v>-0.6</v>
          </cell>
          <cell r="BJ125">
            <v>-1.1000000000000001</v>
          </cell>
          <cell r="BK125">
            <v>2.2000000000000002</v>
          </cell>
          <cell r="BL125">
            <v>2.1</v>
          </cell>
          <cell r="BM125">
            <v>3.8</v>
          </cell>
          <cell r="BN125">
            <v>2</v>
          </cell>
          <cell r="BO125">
            <v>0</v>
          </cell>
          <cell r="BP125">
            <v>-0.4</v>
          </cell>
          <cell r="BQ125">
            <v>-0.4</v>
          </cell>
          <cell r="BR125">
            <v>2.5</v>
          </cell>
          <cell r="BS125">
            <v>0.8</v>
          </cell>
          <cell r="BT125">
            <v>0.8</v>
          </cell>
          <cell r="BU125">
            <v>0.2</v>
          </cell>
          <cell r="BV125">
            <v>1.5</v>
          </cell>
          <cell r="BW125">
            <v>0.8</v>
          </cell>
          <cell r="BX125">
            <v>0.4</v>
          </cell>
          <cell r="CB125">
            <v>2</v>
          </cell>
          <cell r="CC125">
            <v>2.2999999999999998</v>
          </cell>
          <cell r="CD125">
            <v>0.5</v>
          </cell>
          <cell r="CE125">
            <v>1.9</v>
          </cell>
          <cell r="CF125">
            <v>1.9</v>
          </cell>
          <cell r="CG125">
            <v>3.7</v>
          </cell>
          <cell r="CH125">
            <v>-0.8</v>
          </cell>
          <cell r="CI125">
            <v>0.5</v>
          </cell>
          <cell r="CJ125">
            <v>1</v>
          </cell>
          <cell r="CM125">
            <v>2.2000000000000002</v>
          </cell>
          <cell r="CP125">
            <v>0.3</v>
          </cell>
          <cell r="CS125">
            <v>0.8</v>
          </cell>
          <cell r="CV125">
            <v>1.1000000000000001</v>
          </cell>
          <cell r="CW125">
            <v>1.3</v>
          </cell>
          <cell r="CX125">
            <v>1.1000000000000001</v>
          </cell>
          <cell r="CY125">
            <v>-0.1</v>
          </cell>
          <cell r="CZ125">
            <v>1.1000000000000001</v>
          </cell>
          <cell r="DA125">
            <v>1.9</v>
          </cell>
          <cell r="DB125">
            <v>1.1000000000000001</v>
          </cell>
          <cell r="DC125">
            <v>0.8</v>
          </cell>
          <cell r="DD125">
            <v>1.4</v>
          </cell>
          <cell r="DE125">
            <v>1.5</v>
          </cell>
          <cell r="DF125">
            <v>0.8</v>
          </cell>
          <cell r="DG125">
            <v>4771</v>
          </cell>
          <cell r="DH125">
            <v>774</v>
          </cell>
          <cell r="DI125">
            <v>5408</v>
          </cell>
          <cell r="DJ125">
            <v>1032</v>
          </cell>
          <cell r="DK125">
            <v>2830</v>
          </cell>
          <cell r="DL125">
            <v>774</v>
          </cell>
          <cell r="DM125">
            <v>2090</v>
          </cell>
          <cell r="DN125">
            <v>5886</v>
          </cell>
          <cell r="DO125">
            <v>1393</v>
          </cell>
          <cell r="DP125">
            <v>6816</v>
          </cell>
          <cell r="DQ125">
            <v>4477</v>
          </cell>
          <cell r="DR125">
            <v>4457</v>
          </cell>
          <cell r="DS125">
            <v>2944</v>
          </cell>
          <cell r="DT125">
            <v>3244</v>
          </cell>
          <cell r="DU125">
            <v>4933</v>
          </cell>
          <cell r="DV125">
            <v>20798</v>
          </cell>
          <cell r="DW125">
            <v>3582</v>
          </cell>
          <cell r="DX125">
            <v>206</v>
          </cell>
          <cell r="DY125">
            <v>2751</v>
          </cell>
          <cell r="DZ125">
            <v>6542</v>
          </cell>
          <cell r="ED125">
            <v>11292</v>
          </cell>
          <cell r="EE125">
            <v>6824</v>
          </cell>
          <cell r="EF125">
            <v>6735</v>
          </cell>
          <cell r="EG125">
            <v>4603</v>
          </cell>
          <cell r="EH125">
            <v>2279</v>
          </cell>
          <cell r="EI125">
            <v>563</v>
          </cell>
          <cell r="EJ125">
            <v>1439</v>
          </cell>
          <cell r="EK125">
            <v>3750</v>
          </cell>
          <cell r="EL125">
            <v>7992</v>
          </cell>
          <cell r="EO125">
            <v>2427</v>
          </cell>
          <cell r="ER125">
            <v>11368</v>
          </cell>
          <cell r="EU125">
            <v>4814</v>
          </cell>
          <cell r="EX125">
            <v>7231</v>
          </cell>
          <cell r="EY125">
            <v>4549</v>
          </cell>
          <cell r="EZ125">
            <v>11789</v>
          </cell>
          <cell r="FA125">
            <v>10528</v>
          </cell>
          <cell r="FB125">
            <v>8676</v>
          </cell>
          <cell r="FC125">
            <v>1379</v>
          </cell>
          <cell r="FD125">
            <v>3746</v>
          </cell>
          <cell r="FE125">
            <v>17625</v>
          </cell>
          <cell r="FF125">
            <v>159724</v>
          </cell>
          <cell r="FG125">
            <v>14635</v>
          </cell>
          <cell r="FH125">
            <v>2318</v>
          </cell>
          <cell r="FI125">
            <v>176373</v>
          </cell>
          <cell r="FJ125">
            <v>1</v>
          </cell>
          <cell r="FK125">
            <v>0.2</v>
          </cell>
          <cell r="FL125">
            <v>0.6</v>
          </cell>
          <cell r="FM125">
            <v>-12.7</v>
          </cell>
          <cell r="FN125">
            <v>-0.3</v>
          </cell>
          <cell r="FO125">
            <v>-8.6999999999999993</v>
          </cell>
          <cell r="FP125">
            <v>-0.4</v>
          </cell>
          <cell r="FQ125">
            <v>-3.1</v>
          </cell>
          <cell r="FR125">
            <v>-7</v>
          </cell>
          <cell r="FS125">
            <v>-3.7</v>
          </cell>
          <cell r="FT125">
            <v>-0.1</v>
          </cell>
          <cell r="FU125">
            <v>2.5</v>
          </cell>
          <cell r="FV125">
            <v>0.2</v>
          </cell>
          <cell r="FW125">
            <v>2.5</v>
          </cell>
          <cell r="FX125">
            <v>1.7</v>
          </cell>
          <cell r="FY125">
            <v>1.4</v>
          </cell>
          <cell r="FZ125">
            <v>-0.1</v>
          </cell>
          <cell r="GA125">
            <v>4.2</v>
          </cell>
          <cell r="GB125">
            <v>1.6</v>
          </cell>
          <cell r="GC125">
            <v>0.6</v>
          </cell>
          <cell r="GG125">
            <v>1.1000000000000001</v>
          </cell>
          <cell r="GH125">
            <v>2</v>
          </cell>
          <cell r="GI125">
            <v>0.6</v>
          </cell>
          <cell r="GJ125">
            <v>0.4</v>
          </cell>
          <cell r="GK125">
            <v>2.9</v>
          </cell>
          <cell r="GL125">
            <v>3</v>
          </cell>
          <cell r="GM125">
            <v>-4.5</v>
          </cell>
          <cell r="GN125">
            <v>-1</v>
          </cell>
          <cell r="GO125">
            <v>0.1</v>
          </cell>
          <cell r="GR125">
            <v>5.7</v>
          </cell>
          <cell r="GU125">
            <v>-0.6</v>
          </cell>
          <cell r="GX125">
            <v>3.5</v>
          </cell>
          <cell r="HA125">
            <v>3.8</v>
          </cell>
          <cell r="HB125">
            <v>4</v>
          </cell>
          <cell r="HC125">
            <v>1.6</v>
          </cell>
          <cell r="HD125">
            <v>0.4</v>
          </cell>
          <cell r="HE125">
            <v>0.7</v>
          </cell>
          <cell r="HF125">
            <v>0.7</v>
          </cell>
          <cell r="HG125">
            <v>0.3</v>
          </cell>
          <cell r="HH125">
            <v>0.8</v>
          </cell>
          <cell r="HI125">
            <v>1.2</v>
          </cell>
          <cell r="HJ125">
            <v>3.7</v>
          </cell>
          <cell r="HK125">
            <v>0.5</v>
          </cell>
          <cell r="HL125">
            <v>3591</v>
          </cell>
          <cell r="HM125">
            <v>760</v>
          </cell>
          <cell r="HN125">
            <v>4317</v>
          </cell>
          <cell r="HO125">
            <v>998</v>
          </cell>
          <cell r="HP125">
            <v>2840</v>
          </cell>
          <cell r="HQ125">
            <v>766</v>
          </cell>
          <cell r="HR125">
            <v>2009</v>
          </cell>
          <cell r="HS125">
            <v>5762</v>
          </cell>
          <cell r="HT125">
            <v>1190</v>
          </cell>
          <cell r="HU125">
            <v>6611</v>
          </cell>
          <cell r="HV125">
            <v>4329</v>
          </cell>
          <cell r="HW125">
            <v>4271</v>
          </cell>
          <cell r="HX125">
            <v>2709</v>
          </cell>
          <cell r="HY125">
            <v>2951</v>
          </cell>
          <cell r="HZ125">
            <v>4547</v>
          </cell>
          <cell r="IA125">
            <v>19388</v>
          </cell>
          <cell r="IB125">
            <v>3448</v>
          </cell>
          <cell r="IC125">
            <v>175</v>
          </cell>
          <cell r="ID125">
            <v>2909</v>
          </cell>
          <cell r="IE125">
            <v>6415</v>
          </cell>
          <cell r="II125">
            <v>10469</v>
          </cell>
          <cell r="IJ125">
            <v>6504</v>
          </cell>
          <cell r="IK125">
            <v>6411</v>
          </cell>
          <cell r="IL125">
            <v>4609</v>
          </cell>
          <cell r="IM125">
            <v>2212</v>
          </cell>
          <cell r="IN125">
            <v>553</v>
          </cell>
          <cell r="IO125">
            <v>1394</v>
          </cell>
          <cell r="IP125">
            <v>3708</v>
          </cell>
          <cell r="IQ125">
            <v>7832</v>
          </cell>
        </row>
        <row r="126">
          <cell r="B126">
            <v>4361</v>
          </cell>
          <cell r="C126">
            <v>794</v>
          </cell>
          <cell r="D126">
            <v>5056</v>
          </cell>
          <cell r="E126">
            <v>1007</v>
          </cell>
          <cell r="F126">
            <v>2864</v>
          </cell>
          <cell r="G126">
            <v>785</v>
          </cell>
          <cell r="H126">
            <v>2085</v>
          </cell>
          <cell r="I126">
            <v>5896</v>
          </cell>
          <cell r="J126">
            <v>1535</v>
          </cell>
          <cell r="K126">
            <v>6888</v>
          </cell>
          <cell r="L126">
            <v>4488</v>
          </cell>
          <cell r="M126">
            <v>4261</v>
          </cell>
          <cell r="N126">
            <v>2881</v>
          </cell>
          <cell r="O126">
            <v>3365</v>
          </cell>
          <cell r="P126">
            <v>4954</v>
          </cell>
          <cell r="Q126">
            <v>20864</v>
          </cell>
          <cell r="R126">
            <v>3567</v>
          </cell>
          <cell r="S126">
            <v>204</v>
          </cell>
          <cell r="T126">
            <v>2773</v>
          </cell>
          <cell r="U126">
            <v>6532</v>
          </cell>
          <cell r="Y126">
            <v>11450</v>
          </cell>
          <cell r="Z126">
            <v>6977</v>
          </cell>
          <cell r="AA126">
            <v>6780</v>
          </cell>
          <cell r="AB126">
            <v>4672</v>
          </cell>
          <cell r="AC126">
            <v>2342</v>
          </cell>
          <cell r="AD126">
            <v>580</v>
          </cell>
          <cell r="AE126">
            <v>1431</v>
          </cell>
          <cell r="AF126">
            <v>3792</v>
          </cell>
          <cell r="AG126">
            <v>8101</v>
          </cell>
          <cell r="AJ126">
            <v>2437</v>
          </cell>
          <cell r="AM126">
            <v>11181</v>
          </cell>
          <cell r="AP126">
            <v>4797</v>
          </cell>
          <cell r="AS126">
            <v>7327</v>
          </cell>
          <cell r="AT126">
            <v>4639</v>
          </cell>
          <cell r="AU126">
            <v>11821</v>
          </cell>
          <cell r="AV126">
            <v>10536</v>
          </cell>
          <cell r="AW126">
            <v>8832</v>
          </cell>
          <cell r="AX126">
            <v>1416</v>
          </cell>
          <cell r="AY126">
            <v>3783</v>
          </cell>
          <cell r="AZ126">
            <v>17782</v>
          </cell>
          <cell r="BA126">
            <v>161170</v>
          </cell>
          <cell r="BB126">
            <v>14780</v>
          </cell>
          <cell r="BC126">
            <v>1308</v>
          </cell>
          <cell r="BD126">
            <v>176953</v>
          </cell>
          <cell r="BE126">
            <v>-2.5</v>
          </cell>
          <cell r="BF126">
            <v>2.6</v>
          </cell>
          <cell r="BG126">
            <v>-1.6</v>
          </cell>
          <cell r="BH126">
            <v>-2</v>
          </cell>
          <cell r="BI126">
            <v>0</v>
          </cell>
          <cell r="BJ126">
            <v>-3.6</v>
          </cell>
          <cell r="BK126">
            <v>0.7</v>
          </cell>
          <cell r="BL126">
            <v>-0.2</v>
          </cell>
          <cell r="BM126">
            <v>3.5</v>
          </cell>
          <cell r="BN126">
            <v>0.1</v>
          </cell>
          <cell r="BO126">
            <v>0.5</v>
          </cell>
          <cell r="BP126">
            <v>-1.8</v>
          </cell>
          <cell r="BQ126">
            <v>-0.3</v>
          </cell>
          <cell r="BR126">
            <v>2.9</v>
          </cell>
          <cell r="BS126">
            <v>1.4</v>
          </cell>
          <cell r="BT126">
            <v>1.1000000000000001</v>
          </cell>
          <cell r="BU126">
            <v>-0.1</v>
          </cell>
          <cell r="BV126">
            <v>1</v>
          </cell>
          <cell r="BW126">
            <v>1.1000000000000001</v>
          </cell>
          <cell r="BX126">
            <v>0.3</v>
          </cell>
          <cell r="CB126">
            <v>1.5</v>
          </cell>
          <cell r="CC126">
            <v>2.2999999999999998</v>
          </cell>
          <cell r="CD126">
            <v>0.6</v>
          </cell>
          <cell r="CE126">
            <v>1</v>
          </cell>
          <cell r="CF126">
            <v>3.1</v>
          </cell>
          <cell r="CG126">
            <v>3.2</v>
          </cell>
          <cell r="CH126">
            <v>-1.8</v>
          </cell>
          <cell r="CI126">
            <v>0.8</v>
          </cell>
          <cell r="CJ126">
            <v>1.2</v>
          </cell>
          <cell r="CM126">
            <v>2.8</v>
          </cell>
          <cell r="CP126">
            <v>-2</v>
          </cell>
          <cell r="CS126">
            <v>0.3</v>
          </cell>
          <cell r="CV126">
            <v>1.9</v>
          </cell>
          <cell r="CW126">
            <v>2.5</v>
          </cell>
          <cell r="CX126">
            <v>0.7</v>
          </cell>
          <cell r="CY126">
            <v>0.1</v>
          </cell>
          <cell r="CZ126">
            <v>1.4</v>
          </cell>
          <cell r="DA126">
            <v>2</v>
          </cell>
          <cell r="DB126">
            <v>0.9</v>
          </cell>
          <cell r="DC126">
            <v>0.9</v>
          </cell>
          <cell r="DD126">
            <v>1.1000000000000001</v>
          </cell>
          <cell r="DE126">
            <v>1.7</v>
          </cell>
          <cell r="DF126">
            <v>0.4</v>
          </cell>
          <cell r="DG126">
            <v>3938</v>
          </cell>
          <cell r="DH126">
            <v>758</v>
          </cell>
          <cell r="DI126">
            <v>4623</v>
          </cell>
          <cell r="DJ126">
            <v>944</v>
          </cell>
          <cell r="DK126">
            <v>2900</v>
          </cell>
          <cell r="DL126">
            <v>815</v>
          </cell>
          <cell r="DM126">
            <v>2051</v>
          </cell>
          <cell r="DN126">
            <v>5817</v>
          </cell>
          <cell r="DO126">
            <v>1577</v>
          </cell>
          <cell r="DP126">
            <v>6820</v>
          </cell>
          <cell r="DQ126">
            <v>4466</v>
          </cell>
          <cell r="DR126">
            <v>4160</v>
          </cell>
          <cell r="DS126">
            <v>2816</v>
          </cell>
          <cell r="DT126">
            <v>3424</v>
          </cell>
          <cell r="DU126">
            <v>4894</v>
          </cell>
          <cell r="DV126">
            <v>20691</v>
          </cell>
          <cell r="DW126">
            <v>3555</v>
          </cell>
          <cell r="DX126">
            <v>202</v>
          </cell>
          <cell r="DY126">
            <v>2771</v>
          </cell>
          <cell r="DZ126">
            <v>6509</v>
          </cell>
          <cell r="ED126">
            <v>11387</v>
          </cell>
          <cell r="EE126">
            <v>6947</v>
          </cell>
          <cell r="EF126">
            <v>6794</v>
          </cell>
          <cell r="EG126">
            <v>4649</v>
          </cell>
          <cell r="EH126">
            <v>2354</v>
          </cell>
          <cell r="EI126">
            <v>572</v>
          </cell>
          <cell r="EJ126">
            <v>1418</v>
          </cell>
          <cell r="EK126">
            <v>3745</v>
          </cell>
          <cell r="EL126">
            <v>8034</v>
          </cell>
          <cell r="EO126">
            <v>2364</v>
          </cell>
          <cell r="ER126">
            <v>11307</v>
          </cell>
          <cell r="EU126">
            <v>4830</v>
          </cell>
          <cell r="EX126">
            <v>7360</v>
          </cell>
          <cell r="EY126">
            <v>4653</v>
          </cell>
          <cell r="EZ126">
            <v>11790</v>
          </cell>
          <cell r="FA126">
            <v>10562</v>
          </cell>
          <cell r="FB126">
            <v>8804</v>
          </cell>
          <cell r="FC126">
            <v>1415</v>
          </cell>
          <cell r="FD126">
            <v>3782</v>
          </cell>
          <cell r="FE126">
            <v>17780</v>
          </cell>
          <cell r="FF126">
            <v>160641</v>
          </cell>
          <cell r="FG126">
            <v>14800</v>
          </cell>
          <cell r="FH126">
            <v>1339</v>
          </cell>
          <cell r="FI126">
            <v>176471</v>
          </cell>
          <cell r="FJ126">
            <v>-17.5</v>
          </cell>
          <cell r="FK126">
            <v>-2.1</v>
          </cell>
          <cell r="FL126">
            <v>-14.5</v>
          </cell>
          <cell r="FM126">
            <v>-8.6</v>
          </cell>
          <cell r="FN126">
            <v>2.5</v>
          </cell>
          <cell r="FO126">
            <v>5.4</v>
          </cell>
          <cell r="FP126">
            <v>-1.9</v>
          </cell>
          <cell r="FQ126">
            <v>-1.2</v>
          </cell>
          <cell r="FR126">
            <v>13.2</v>
          </cell>
          <cell r="FS126">
            <v>0.1</v>
          </cell>
          <cell r="FT126">
            <v>-0.2</v>
          </cell>
          <cell r="FU126">
            <v>-6.7</v>
          </cell>
          <cell r="FV126">
            <v>-4.4000000000000004</v>
          </cell>
          <cell r="FW126">
            <v>5.6</v>
          </cell>
          <cell r="FX126">
            <v>-0.8</v>
          </cell>
          <cell r="FY126">
            <v>-0.5</v>
          </cell>
          <cell r="FZ126">
            <v>-0.8</v>
          </cell>
          <cell r="GA126">
            <v>-2</v>
          </cell>
          <cell r="GB126">
            <v>0.7</v>
          </cell>
          <cell r="GC126">
            <v>-0.5</v>
          </cell>
          <cell r="GG126">
            <v>0.8</v>
          </cell>
          <cell r="GH126">
            <v>1.8</v>
          </cell>
          <cell r="GI126">
            <v>0.9</v>
          </cell>
          <cell r="GJ126">
            <v>1</v>
          </cell>
          <cell r="GK126">
            <v>3.3</v>
          </cell>
          <cell r="GL126">
            <v>1.6</v>
          </cell>
          <cell r="GM126">
            <v>-1.4</v>
          </cell>
          <cell r="GN126">
            <v>-0.1</v>
          </cell>
          <cell r="GO126">
            <v>0.5</v>
          </cell>
          <cell r="GR126">
            <v>-2.6</v>
          </cell>
          <cell r="GU126">
            <v>-0.5</v>
          </cell>
          <cell r="GX126">
            <v>0.3</v>
          </cell>
          <cell r="HA126">
            <v>1.8</v>
          </cell>
          <cell r="HB126">
            <v>2.2999999999999998</v>
          </cell>
          <cell r="HC126">
            <v>0</v>
          </cell>
          <cell r="HD126">
            <v>0.3</v>
          </cell>
          <cell r="HE126">
            <v>1.5</v>
          </cell>
          <cell r="HF126">
            <v>2.6</v>
          </cell>
          <cell r="HG126">
            <v>1</v>
          </cell>
          <cell r="HH126">
            <v>0.9</v>
          </cell>
          <cell r="HI126">
            <v>0.6</v>
          </cell>
          <cell r="HJ126">
            <v>1.1000000000000001</v>
          </cell>
          <cell r="HK126">
            <v>0.1</v>
          </cell>
          <cell r="HL126">
            <v>3045</v>
          </cell>
          <cell r="HM126">
            <v>747</v>
          </cell>
          <cell r="HN126">
            <v>3786</v>
          </cell>
          <cell r="HO126">
            <v>918</v>
          </cell>
          <cell r="HP126">
            <v>2823</v>
          </cell>
          <cell r="HQ126">
            <v>809</v>
          </cell>
          <cell r="HR126">
            <v>2032</v>
          </cell>
          <cell r="HS126">
            <v>5703</v>
          </cell>
          <cell r="HT126">
            <v>1624</v>
          </cell>
          <cell r="HU126">
            <v>6738</v>
          </cell>
          <cell r="HV126">
            <v>4314</v>
          </cell>
          <cell r="HW126">
            <v>4189</v>
          </cell>
          <cell r="HX126">
            <v>2800</v>
          </cell>
          <cell r="HY126">
            <v>3469</v>
          </cell>
          <cell r="HZ126">
            <v>4838</v>
          </cell>
          <cell r="IA126">
            <v>20521</v>
          </cell>
          <cell r="IB126">
            <v>3587</v>
          </cell>
          <cell r="IC126">
            <v>210</v>
          </cell>
          <cell r="ID126">
            <v>2627</v>
          </cell>
          <cell r="IE126">
            <v>6473</v>
          </cell>
          <cell r="II126">
            <v>11799</v>
          </cell>
          <cell r="IJ126">
            <v>6945</v>
          </cell>
          <cell r="IK126">
            <v>6544</v>
          </cell>
          <cell r="IL126">
            <v>4392</v>
          </cell>
          <cell r="IM126">
            <v>2356</v>
          </cell>
          <cell r="IN126">
            <v>535</v>
          </cell>
          <cell r="IO126">
            <v>1410</v>
          </cell>
          <cell r="IP126">
            <v>3715</v>
          </cell>
          <cell r="IQ126">
            <v>7960</v>
          </cell>
        </row>
        <row r="127">
          <cell r="B127">
            <v>4394</v>
          </cell>
          <cell r="C127">
            <v>832</v>
          </cell>
          <cell r="D127">
            <v>5136</v>
          </cell>
          <cell r="E127">
            <v>1046</v>
          </cell>
          <cell r="F127">
            <v>2794</v>
          </cell>
          <cell r="G127">
            <v>757</v>
          </cell>
          <cell r="H127">
            <v>2125</v>
          </cell>
          <cell r="I127">
            <v>5898</v>
          </cell>
          <cell r="J127">
            <v>1583</v>
          </cell>
          <cell r="K127">
            <v>6917</v>
          </cell>
          <cell r="L127">
            <v>4551</v>
          </cell>
          <cell r="M127">
            <v>4226</v>
          </cell>
          <cell r="N127">
            <v>2953</v>
          </cell>
          <cell r="O127">
            <v>3430</v>
          </cell>
          <cell r="P127">
            <v>5005</v>
          </cell>
          <cell r="Q127">
            <v>21201</v>
          </cell>
          <cell r="R127">
            <v>3622</v>
          </cell>
          <cell r="S127">
            <v>207</v>
          </cell>
          <cell r="T127">
            <v>2795</v>
          </cell>
          <cell r="U127">
            <v>6615</v>
          </cell>
          <cell r="Y127">
            <v>11657</v>
          </cell>
          <cell r="Z127">
            <v>7156</v>
          </cell>
          <cell r="AA127">
            <v>6875</v>
          </cell>
          <cell r="AB127">
            <v>4713</v>
          </cell>
          <cell r="AC127">
            <v>2412</v>
          </cell>
          <cell r="AD127">
            <v>590</v>
          </cell>
          <cell r="AE127">
            <v>1425</v>
          </cell>
          <cell r="AF127">
            <v>3828</v>
          </cell>
          <cell r="AG127">
            <v>8221</v>
          </cell>
          <cell r="AJ127">
            <v>2472</v>
          </cell>
          <cell r="AM127">
            <v>10888</v>
          </cell>
          <cell r="AP127">
            <v>4795</v>
          </cell>
          <cell r="AS127">
            <v>7473</v>
          </cell>
          <cell r="AT127">
            <v>4766</v>
          </cell>
          <cell r="AU127">
            <v>11867</v>
          </cell>
          <cell r="AV127">
            <v>10539</v>
          </cell>
          <cell r="AW127">
            <v>9030</v>
          </cell>
          <cell r="AX127">
            <v>1442</v>
          </cell>
          <cell r="AY127">
            <v>3823</v>
          </cell>
          <cell r="AZ127">
            <v>17951</v>
          </cell>
          <cell r="BA127">
            <v>162948</v>
          </cell>
          <cell r="BB127">
            <v>14999</v>
          </cell>
          <cell r="BC127">
            <v>485</v>
          </cell>
          <cell r="BD127">
            <v>178122</v>
          </cell>
          <cell r="BE127">
            <v>0.8</v>
          </cell>
          <cell r="BF127">
            <v>4.8</v>
          </cell>
          <cell r="BG127">
            <v>1.6</v>
          </cell>
          <cell r="BH127">
            <v>3.9</v>
          </cell>
          <cell r="BI127">
            <v>-2.4</v>
          </cell>
          <cell r="BJ127">
            <v>-3.6</v>
          </cell>
          <cell r="BK127">
            <v>1.9</v>
          </cell>
          <cell r="BL127">
            <v>0</v>
          </cell>
          <cell r="BM127">
            <v>3.1</v>
          </cell>
          <cell r="BN127">
            <v>0.4</v>
          </cell>
          <cell r="BO127">
            <v>1.4</v>
          </cell>
          <cell r="BP127">
            <v>-0.8</v>
          </cell>
          <cell r="BQ127">
            <v>2.5</v>
          </cell>
          <cell r="BR127">
            <v>1.9</v>
          </cell>
          <cell r="BS127">
            <v>1</v>
          </cell>
          <cell r="BT127">
            <v>1.6</v>
          </cell>
          <cell r="BU127">
            <v>1.5</v>
          </cell>
          <cell r="BV127">
            <v>1.4</v>
          </cell>
          <cell r="BW127">
            <v>0.8</v>
          </cell>
          <cell r="BX127">
            <v>1.3</v>
          </cell>
          <cell r="CB127">
            <v>1.8</v>
          </cell>
          <cell r="CC127">
            <v>2.6</v>
          </cell>
          <cell r="CD127">
            <v>1.4</v>
          </cell>
          <cell r="CE127">
            <v>0.9</v>
          </cell>
          <cell r="CF127">
            <v>3</v>
          </cell>
          <cell r="CG127">
            <v>1.7</v>
          </cell>
          <cell r="CH127">
            <v>-0.5</v>
          </cell>
          <cell r="CI127">
            <v>1</v>
          </cell>
          <cell r="CJ127">
            <v>1.5</v>
          </cell>
          <cell r="CM127">
            <v>1.4</v>
          </cell>
          <cell r="CP127">
            <v>-2.6</v>
          </cell>
          <cell r="CS127">
            <v>0</v>
          </cell>
          <cell r="CV127">
            <v>2</v>
          </cell>
          <cell r="CW127">
            <v>2.7</v>
          </cell>
          <cell r="CX127">
            <v>0.4</v>
          </cell>
          <cell r="CY127">
            <v>0</v>
          </cell>
          <cell r="CZ127">
            <v>2.2000000000000002</v>
          </cell>
          <cell r="DA127">
            <v>1.8</v>
          </cell>
          <cell r="DB127">
            <v>1.1000000000000001</v>
          </cell>
          <cell r="DC127">
            <v>0.9</v>
          </cell>
          <cell r="DD127">
            <v>1.1000000000000001</v>
          </cell>
          <cell r="DE127">
            <v>1.5</v>
          </cell>
          <cell r="DF127">
            <v>0.7</v>
          </cell>
          <cell r="DG127">
            <v>4461</v>
          </cell>
          <cell r="DH127">
            <v>867</v>
          </cell>
          <cell r="DI127">
            <v>5239</v>
          </cell>
          <cell r="DJ127">
            <v>1002</v>
          </cell>
          <cell r="DK127">
            <v>2862</v>
          </cell>
          <cell r="DL127">
            <v>765</v>
          </cell>
          <cell r="DM127">
            <v>2084</v>
          </cell>
          <cell r="DN127">
            <v>5833</v>
          </cell>
          <cell r="DO127">
            <v>1569</v>
          </cell>
          <cell r="DP127">
            <v>6847</v>
          </cell>
          <cell r="DQ127">
            <v>4505</v>
          </cell>
          <cell r="DR127">
            <v>4228</v>
          </cell>
          <cell r="DS127">
            <v>2881</v>
          </cell>
          <cell r="DT127">
            <v>3395</v>
          </cell>
          <cell r="DU127">
            <v>4998</v>
          </cell>
          <cell r="DV127">
            <v>21003</v>
          </cell>
          <cell r="DW127">
            <v>3585</v>
          </cell>
          <cell r="DX127">
            <v>207</v>
          </cell>
          <cell r="DY127">
            <v>2785</v>
          </cell>
          <cell r="DZ127">
            <v>6565</v>
          </cell>
          <cell r="ED127">
            <v>11711</v>
          </cell>
          <cell r="EE127">
            <v>7171</v>
          </cell>
          <cell r="EF127">
            <v>6816</v>
          </cell>
          <cell r="EG127">
            <v>4806</v>
          </cell>
          <cell r="EH127">
            <v>2358</v>
          </cell>
          <cell r="EI127">
            <v>604</v>
          </cell>
          <cell r="EJ127">
            <v>1450</v>
          </cell>
          <cell r="EK127">
            <v>3873</v>
          </cell>
          <cell r="EL127">
            <v>8251</v>
          </cell>
          <cell r="EO127">
            <v>2521</v>
          </cell>
          <cell r="ER127">
            <v>10766</v>
          </cell>
          <cell r="EU127">
            <v>4765</v>
          </cell>
          <cell r="EX127">
            <v>7445</v>
          </cell>
          <cell r="EY127">
            <v>4754</v>
          </cell>
          <cell r="EZ127">
            <v>11836</v>
          </cell>
          <cell r="FA127">
            <v>10522</v>
          </cell>
          <cell r="FB127">
            <v>9078</v>
          </cell>
          <cell r="FC127">
            <v>1455</v>
          </cell>
          <cell r="FD127">
            <v>3821</v>
          </cell>
          <cell r="FE127">
            <v>17952</v>
          </cell>
          <cell r="FF127">
            <v>162748</v>
          </cell>
          <cell r="FG127">
            <v>15035</v>
          </cell>
          <cell r="FH127">
            <v>438</v>
          </cell>
          <cell r="FI127">
            <v>177910</v>
          </cell>
          <cell r="FJ127">
            <v>13.3</v>
          </cell>
          <cell r="FK127">
            <v>14.4</v>
          </cell>
          <cell r="FL127">
            <v>13.3</v>
          </cell>
          <cell r="FM127">
            <v>6.2</v>
          </cell>
          <cell r="FN127">
            <v>-1.3</v>
          </cell>
          <cell r="FO127">
            <v>-6.1</v>
          </cell>
          <cell r="FP127">
            <v>1.6</v>
          </cell>
          <cell r="FQ127">
            <v>0.3</v>
          </cell>
          <cell r="FR127">
            <v>-0.5</v>
          </cell>
          <cell r="FS127">
            <v>0.4</v>
          </cell>
          <cell r="FT127">
            <v>0.9</v>
          </cell>
          <cell r="FU127">
            <v>1.6</v>
          </cell>
          <cell r="FV127">
            <v>2.2999999999999998</v>
          </cell>
          <cell r="FW127">
            <v>-0.8</v>
          </cell>
          <cell r="FX127">
            <v>2.1</v>
          </cell>
          <cell r="FY127">
            <v>1.5</v>
          </cell>
          <cell r="FZ127">
            <v>0.9</v>
          </cell>
          <cell r="GA127">
            <v>2.5</v>
          </cell>
          <cell r="GB127">
            <v>0.5</v>
          </cell>
          <cell r="GC127">
            <v>0.9</v>
          </cell>
          <cell r="GG127">
            <v>2.8</v>
          </cell>
          <cell r="GH127">
            <v>3.2</v>
          </cell>
          <cell r="GI127">
            <v>0.3</v>
          </cell>
          <cell r="GJ127">
            <v>3.4</v>
          </cell>
          <cell r="GK127">
            <v>0.2</v>
          </cell>
          <cell r="GL127">
            <v>5.6</v>
          </cell>
          <cell r="GM127">
            <v>2.2000000000000002</v>
          </cell>
          <cell r="GN127">
            <v>3.4</v>
          </cell>
          <cell r="GO127">
            <v>2.7</v>
          </cell>
          <cell r="GR127">
            <v>6.6</v>
          </cell>
          <cell r="GU127">
            <v>-4.8</v>
          </cell>
          <cell r="GX127">
            <v>-1.3</v>
          </cell>
          <cell r="HA127">
            <v>1.2</v>
          </cell>
          <cell r="HB127">
            <v>2.2000000000000002</v>
          </cell>
          <cell r="HC127">
            <v>0.4</v>
          </cell>
          <cell r="HD127">
            <v>-0.4</v>
          </cell>
          <cell r="HE127">
            <v>3.1</v>
          </cell>
          <cell r="HF127">
            <v>2.9</v>
          </cell>
          <cell r="HG127">
            <v>1</v>
          </cell>
          <cell r="HH127">
            <v>1</v>
          </cell>
          <cell r="HI127">
            <v>1.3</v>
          </cell>
          <cell r="HJ127">
            <v>1.6</v>
          </cell>
          <cell r="HK127">
            <v>0.8</v>
          </cell>
          <cell r="HL127">
            <v>3951</v>
          </cell>
          <cell r="HM127">
            <v>876</v>
          </cell>
          <cell r="HN127">
            <v>4786</v>
          </cell>
          <cell r="HO127">
            <v>1067</v>
          </cell>
          <cell r="HP127">
            <v>2945</v>
          </cell>
          <cell r="HQ127">
            <v>787</v>
          </cell>
          <cell r="HR127">
            <v>2159</v>
          </cell>
          <cell r="HS127">
            <v>6066</v>
          </cell>
          <cell r="HT127">
            <v>1530</v>
          </cell>
          <cell r="HU127">
            <v>7086</v>
          </cell>
          <cell r="HV127">
            <v>4499</v>
          </cell>
          <cell r="HW127">
            <v>4290</v>
          </cell>
          <cell r="HX127">
            <v>3027</v>
          </cell>
          <cell r="HY127">
            <v>3552</v>
          </cell>
          <cell r="HZ127">
            <v>5207</v>
          </cell>
          <cell r="IA127">
            <v>21697</v>
          </cell>
          <cell r="IB127">
            <v>3810</v>
          </cell>
          <cell r="IC127">
            <v>245</v>
          </cell>
          <cell r="ID127">
            <v>2655</v>
          </cell>
          <cell r="IE127">
            <v>6816</v>
          </cell>
          <cell r="II127">
            <v>11829</v>
          </cell>
          <cell r="IJ127">
            <v>7249</v>
          </cell>
          <cell r="IK127">
            <v>6693</v>
          </cell>
          <cell r="IL127">
            <v>4717</v>
          </cell>
          <cell r="IM127">
            <v>2361</v>
          </cell>
          <cell r="IN127">
            <v>626</v>
          </cell>
          <cell r="IO127">
            <v>1473</v>
          </cell>
          <cell r="IP127">
            <v>3884</v>
          </cell>
          <cell r="IQ127">
            <v>8315</v>
          </cell>
        </row>
        <row r="128">
          <cell r="B128">
            <v>4545</v>
          </cell>
          <cell r="C128">
            <v>853</v>
          </cell>
          <cell r="D128">
            <v>5302</v>
          </cell>
          <cell r="E128">
            <v>1128</v>
          </cell>
          <cell r="F128">
            <v>2664</v>
          </cell>
          <cell r="G128">
            <v>753</v>
          </cell>
          <cell r="H128">
            <v>2234</v>
          </cell>
          <cell r="I128">
            <v>5998</v>
          </cell>
          <cell r="J128">
            <v>1581</v>
          </cell>
          <cell r="K128">
            <v>7027</v>
          </cell>
          <cell r="L128">
            <v>4604</v>
          </cell>
          <cell r="M128">
            <v>4341</v>
          </cell>
          <cell r="N128">
            <v>3075</v>
          </cell>
          <cell r="O128">
            <v>3494</v>
          </cell>
          <cell r="P128">
            <v>5071</v>
          </cell>
          <cell r="Q128">
            <v>21638</v>
          </cell>
          <cell r="R128">
            <v>3723</v>
          </cell>
          <cell r="S128">
            <v>211</v>
          </cell>
          <cell r="T128">
            <v>2797</v>
          </cell>
          <cell r="U128">
            <v>6742</v>
          </cell>
          <cell r="Y128">
            <v>12018</v>
          </cell>
          <cell r="Z128">
            <v>7367</v>
          </cell>
          <cell r="AA128">
            <v>6992</v>
          </cell>
          <cell r="AB128">
            <v>4777</v>
          </cell>
          <cell r="AC128">
            <v>2440</v>
          </cell>
          <cell r="AD128">
            <v>596</v>
          </cell>
          <cell r="AE128">
            <v>1453</v>
          </cell>
          <cell r="AF128">
            <v>3854</v>
          </cell>
          <cell r="AG128">
            <v>8314</v>
          </cell>
          <cell r="AJ128">
            <v>2486</v>
          </cell>
          <cell r="AM128">
            <v>10716</v>
          </cell>
          <cell r="AP128">
            <v>4794</v>
          </cell>
          <cell r="AS128">
            <v>7598</v>
          </cell>
          <cell r="AT128">
            <v>4866</v>
          </cell>
          <cell r="AU128">
            <v>11864</v>
          </cell>
          <cell r="AV128">
            <v>10570</v>
          </cell>
          <cell r="AW128">
            <v>9235</v>
          </cell>
          <cell r="AX128">
            <v>1455</v>
          </cell>
          <cell r="AY128">
            <v>3887</v>
          </cell>
          <cell r="AZ128">
            <v>18126</v>
          </cell>
          <cell r="BA128">
            <v>165066</v>
          </cell>
          <cell r="BB128">
            <v>15280</v>
          </cell>
          <cell r="BC128">
            <v>307</v>
          </cell>
          <cell r="BD128">
            <v>180335</v>
          </cell>
          <cell r="BE128">
            <v>3.4</v>
          </cell>
          <cell r="BF128">
            <v>2.5</v>
          </cell>
          <cell r="BG128">
            <v>3.2</v>
          </cell>
          <cell r="BH128">
            <v>7.8</v>
          </cell>
          <cell r="BI128">
            <v>-4.7</v>
          </cell>
          <cell r="BJ128">
            <v>-0.5</v>
          </cell>
          <cell r="BK128">
            <v>5.2</v>
          </cell>
          <cell r="BL128">
            <v>1.7</v>
          </cell>
          <cell r="BM128">
            <v>-0.1</v>
          </cell>
          <cell r="BN128">
            <v>1.6</v>
          </cell>
          <cell r="BO128">
            <v>1.2</v>
          </cell>
          <cell r="BP128">
            <v>2.7</v>
          </cell>
          <cell r="BQ128">
            <v>4.0999999999999996</v>
          </cell>
          <cell r="BR128">
            <v>1.9</v>
          </cell>
          <cell r="BS128">
            <v>1.3</v>
          </cell>
          <cell r="BT128">
            <v>2.1</v>
          </cell>
          <cell r="BU128">
            <v>2.8</v>
          </cell>
          <cell r="BV128">
            <v>2</v>
          </cell>
          <cell r="BW128">
            <v>0.1</v>
          </cell>
          <cell r="BX128">
            <v>1.9</v>
          </cell>
          <cell r="CB128">
            <v>3.1</v>
          </cell>
          <cell r="CC128">
            <v>3</v>
          </cell>
          <cell r="CD128">
            <v>1.7</v>
          </cell>
          <cell r="CE128">
            <v>1.4</v>
          </cell>
          <cell r="CF128">
            <v>1.2</v>
          </cell>
          <cell r="CG128">
            <v>0.9</v>
          </cell>
          <cell r="CH128">
            <v>2</v>
          </cell>
          <cell r="CI128">
            <v>0.7</v>
          </cell>
          <cell r="CJ128">
            <v>1.1000000000000001</v>
          </cell>
          <cell r="CM128">
            <v>0.6</v>
          </cell>
          <cell r="CP128">
            <v>-1.6</v>
          </cell>
          <cell r="CS128">
            <v>0</v>
          </cell>
          <cell r="CV128">
            <v>1.7</v>
          </cell>
          <cell r="CW128">
            <v>2.1</v>
          </cell>
          <cell r="CX128">
            <v>0</v>
          </cell>
          <cell r="CY128">
            <v>0.3</v>
          </cell>
          <cell r="CZ128">
            <v>2.2999999999999998</v>
          </cell>
          <cell r="DA128">
            <v>0.9</v>
          </cell>
          <cell r="DB128">
            <v>1.7</v>
          </cell>
          <cell r="DC128">
            <v>1</v>
          </cell>
          <cell r="DD128">
            <v>1.3</v>
          </cell>
          <cell r="DE128">
            <v>1.9</v>
          </cell>
          <cell r="DF128">
            <v>1.2</v>
          </cell>
          <cell r="DG128">
            <v>4741</v>
          </cell>
          <cell r="DH128">
            <v>855</v>
          </cell>
          <cell r="DI128">
            <v>5489</v>
          </cell>
          <cell r="DJ128">
            <v>1226</v>
          </cell>
          <cell r="DK128">
            <v>2610</v>
          </cell>
          <cell r="DL128">
            <v>709</v>
          </cell>
          <cell r="DM128">
            <v>2295</v>
          </cell>
          <cell r="DN128">
            <v>6134</v>
          </cell>
          <cell r="DO128">
            <v>1599</v>
          </cell>
          <cell r="DP128">
            <v>7180</v>
          </cell>
          <cell r="DQ128">
            <v>4674</v>
          </cell>
          <cell r="DR128">
            <v>4309</v>
          </cell>
          <cell r="DS128">
            <v>3171</v>
          </cell>
          <cell r="DT128">
            <v>3525</v>
          </cell>
          <cell r="DU128">
            <v>5178</v>
          </cell>
          <cell r="DV128">
            <v>22014</v>
          </cell>
          <cell r="DW128">
            <v>3725</v>
          </cell>
          <cell r="DX128">
            <v>212</v>
          </cell>
          <cell r="DY128">
            <v>2833</v>
          </cell>
          <cell r="DZ128">
            <v>6769</v>
          </cell>
          <cell r="ED128">
            <v>11920</v>
          </cell>
          <cell r="EE128">
            <v>7361</v>
          </cell>
          <cell r="EF128">
            <v>7034</v>
          </cell>
          <cell r="EG128">
            <v>4637</v>
          </cell>
          <cell r="EH128">
            <v>2538</v>
          </cell>
          <cell r="EI128">
            <v>586</v>
          </cell>
          <cell r="EJ128">
            <v>1416</v>
          </cell>
          <cell r="EK128">
            <v>3864</v>
          </cell>
          <cell r="EL128">
            <v>8375</v>
          </cell>
          <cell r="EO128">
            <v>2526</v>
          </cell>
          <cell r="ER128">
            <v>10694</v>
          </cell>
          <cell r="EU128">
            <v>4791</v>
          </cell>
          <cell r="EX128">
            <v>7603</v>
          </cell>
          <cell r="EY128">
            <v>4871</v>
          </cell>
          <cell r="EZ128">
            <v>11934</v>
          </cell>
          <cell r="FA128">
            <v>10567</v>
          </cell>
          <cell r="FB128">
            <v>9153</v>
          </cell>
          <cell r="FC128">
            <v>1442</v>
          </cell>
          <cell r="FD128">
            <v>3881</v>
          </cell>
          <cell r="FE128">
            <v>18129</v>
          </cell>
          <cell r="FF128">
            <v>165729</v>
          </cell>
          <cell r="FG128">
            <v>15135</v>
          </cell>
          <cell r="FH128">
            <v>93</v>
          </cell>
          <cell r="FI128">
            <v>180650</v>
          </cell>
          <cell r="FJ128">
            <v>6.3</v>
          </cell>
          <cell r="FK128">
            <v>-1.4</v>
          </cell>
          <cell r="FL128">
            <v>4.8</v>
          </cell>
          <cell r="FM128">
            <v>22.4</v>
          </cell>
          <cell r="FN128">
            <v>-8.8000000000000007</v>
          </cell>
          <cell r="FO128">
            <v>-7.3</v>
          </cell>
          <cell r="FP128">
            <v>10.1</v>
          </cell>
          <cell r="FQ128">
            <v>5.2</v>
          </cell>
          <cell r="FR128">
            <v>1.9</v>
          </cell>
          <cell r="FS128">
            <v>4.9000000000000004</v>
          </cell>
          <cell r="FT128">
            <v>3.8</v>
          </cell>
          <cell r="FU128">
            <v>1.9</v>
          </cell>
          <cell r="FV128">
            <v>10</v>
          </cell>
          <cell r="FW128">
            <v>3.8</v>
          </cell>
          <cell r="FX128">
            <v>3.6</v>
          </cell>
          <cell r="FY128">
            <v>4.8</v>
          </cell>
          <cell r="FZ128">
            <v>3.9</v>
          </cell>
          <cell r="GA128">
            <v>2.2000000000000002</v>
          </cell>
          <cell r="GB128">
            <v>1.7</v>
          </cell>
          <cell r="GC128">
            <v>3.1</v>
          </cell>
          <cell r="GG128">
            <v>1.8</v>
          </cell>
          <cell r="GH128">
            <v>2.7</v>
          </cell>
          <cell r="GI128">
            <v>3.2</v>
          </cell>
          <cell r="GJ128">
            <v>-3.5</v>
          </cell>
          <cell r="GK128">
            <v>7.6</v>
          </cell>
          <cell r="GL128">
            <v>-2.9</v>
          </cell>
          <cell r="GM128">
            <v>-2.4</v>
          </cell>
          <cell r="GN128">
            <v>-0.2</v>
          </cell>
          <cell r="GO128">
            <v>1.5</v>
          </cell>
          <cell r="GR128">
            <v>0.2</v>
          </cell>
          <cell r="GU128">
            <v>-0.7</v>
          </cell>
          <cell r="GX128">
            <v>0.6</v>
          </cell>
          <cell r="HA128">
            <v>2.1</v>
          </cell>
          <cell r="HB128">
            <v>2.5</v>
          </cell>
          <cell r="HC128">
            <v>0.8</v>
          </cell>
          <cell r="HD128">
            <v>0.4</v>
          </cell>
          <cell r="HE128">
            <v>0.8</v>
          </cell>
          <cell r="HF128">
            <v>-0.9</v>
          </cell>
          <cell r="HG128">
            <v>1.6</v>
          </cell>
          <cell r="HH128">
            <v>1</v>
          </cell>
          <cell r="HI128">
            <v>1.8</v>
          </cell>
          <cell r="HJ128">
            <v>0.7</v>
          </cell>
          <cell r="HK128">
            <v>1.5</v>
          </cell>
          <cell r="HL128">
            <v>7857</v>
          </cell>
          <cell r="HM128">
            <v>868</v>
          </cell>
          <cell r="HN128">
            <v>8516</v>
          </cell>
          <cell r="HO128">
            <v>1229</v>
          </cell>
          <cell r="HP128">
            <v>2590</v>
          </cell>
          <cell r="HQ128">
            <v>705</v>
          </cell>
          <cell r="HR128">
            <v>2323</v>
          </cell>
          <cell r="HS128">
            <v>6146</v>
          </cell>
          <cell r="HT128">
            <v>1814</v>
          </cell>
          <cell r="HU128">
            <v>7273</v>
          </cell>
          <cell r="HV128">
            <v>4988</v>
          </cell>
          <cell r="HW128">
            <v>4395</v>
          </cell>
          <cell r="HX128">
            <v>3263</v>
          </cell>
          <cell r="HY128">
            <v>3626</v>
          </cell>
          <cell r="HZ128">
            <v>5437</v>
          </cell>
          <cell r="IA128">
            <v>22939</v>
          </cell>
          <cell r="IB128">
            <v>3603</v>
          </cell>
          <cell r="IC128">
            <v>196</v>
          </cell>
          <cell r="ID128">
            <v>2964</v>
          </cell>
          <cell r="IE128">
            <v>6678</v>
          </cell>
          <cell r="II128">
            <v>12270</v>
          </cell>
          <cell r="IJ128">
            <v>7626</v>
          </cell>
          <cell r="IK128">
            <v>7812</v>
          </cell>
          <cell r="IL128">
            <v>5015</v>
          </cell>
          <cell r="IM128">
            <v>2599</v>
          </cell>
          <cell r="IN128">
            <v>612</v>
          </cell>
          <cell r="IO128">
            <v>1450</v>
          </cell>
          <cell r="IP128">
            <v>3932</v>
          </cell>
          <cell r="IQ128">
            <v>8567</v>
          </cell>
        </row>
        <row r="129">
          <cell r="B129">
            <v>4688</v>
          </cell>
          <cell r="C129">
            <v>851</v>
          </cell>
          <cell r="D129">
            <v>5434</v>
          </cell>
          <cell r="E129">
            <v>1173</v>
          </cell>
          <cell r="F129">
            <v>2579</v>
          </cell>
          <cell r="G129">
            <v>778</v>
          </cell>
          <cell r="H129">
            <v>2367</v>
          </cell>
          <cell r="I129">
            <v>6110</v>
          </cell>
          <cell r="J129">
            <v>1493</v>
          </cell>
          <cell r="K129">
            <v>7117</v>
          </cell>
          <cell r="L129">
            <v>4607</v>
          </cell>
          <cell r="M129">
            <v>4519</v>
          </cell>
          <cell r="N129">
            <v>3139</v>
          </cell>
          <cell r="O129">
            <v>3569</v>
          </cell>
          <cell r="P129">
            <v>5150</v>
          </cell>
          <cell r="Q129">
            <v>21915</v>
          </cell>
          <cell r="R129">
            <v>3815</v>
          </cell>
          <cell r="S129">
            <v>216</v>
          </cell>
          <cell r="T129">
            <v>2802</v>
          </cell>
          <cell r="U129">
            <v>6863</v>
          </cell>
          <cell r="Y129">
            <v>12499</v>
          </cell>
          <cell r="Z129">
            <v>7583</v>
          </cell>
          <cell r="AA129">
            <v>7083</v>
          </cell>
          <cell r="AB129">
            <v>4860</v>
          </cell>
          <cell r="AC129">
            <v>2451</v>
          </cell>
          <cell r="AD129">
            <v>581</v>
          </cell>
          <cell r="AE129">
            <v>1493</v>
          </cell>
          <cell r="AF129">
            <v>3856</v>
          </cell>
          <cell r="AG129">
            <v>8349</v>
          </cell>
          <cell r="AJ129">
            <v>2524</v>
          </cell>
          <cell r="AM129">
            <v>10781</v>
          </cell>
          <cell r="AP129">
            <v>4855</v>
          </cell>
          <cell r="AS129">
            <v>7748</v>
          </cell>
          <cell r="AT129">
            <v>4951</v>
          </cell>
          <cell r="AU129">
            <v>11806</v>
          </cell>
          <cell r="AV129">
            <v>10685</v>
          </cell>
          <cell r="AW129">
            <v>9342</v>
          </cell>
          <cell r="AX129">
            <v>1455</v>
          </cell>
          <cell r="AY129">
            <v>3971</v>
          </cell>
          <cell r="AZ129">
            <v>18309</v>
          </cell>
          <cell r="BA129">
            <v>167332</v>
          </cell>
          <cell r="BB129">
            <v>15674</v>
          </cell>
          <cell r="BC129">
            <v>578</v>
          </cell>
          <cell r="BD129">
            <v>183248</v>
          </cell>
          <cell r="BE129">
            <v>3.1</v>
          </cell>
          <cell r="BF129">
            <v>-0.2</v>
          </cell>
          <cell r="BG129">
            <v>2.5</v>
          </cell>
          <cell r="BH129">
            <v>4</v>
          </cell>
          <cell r="BI129">
            <v>-3.2</v>
          </cell>
          <cell r="BJ129">
            <v>3.4</v>
          </cell>
          <cell r="BK129">
            <v>5.9</v>
          </cell>
          <cell r="BL129">
            <v>1.9</v>
          </cell>
          <cell r="BM129">
            <v>-5.5</v>
          </cell>
          <cell r="BN129">
            <v>1.3</v>
          </cell>
          <cell r="BO129">
            <v>0.1</v>
          </cell>
          <cell r="BP129">
            <v>4.0999999999999996</v>
          </cell>
          <cell r="BQ129">
            <v>2.1</v>
          </cell>
          <cell r="BR129">
            <v>2.1</v>
          </cell>
          <cell r="BS129">
            <v>1.5</v>
          </cell>
          <cell r="BT129">
            <v>1.3</v>
          </cell>
          <cell r="BU129">
            <v>2.5</v>
          </cell>
          <cell r="BV129">
            <v>2.5</v>
          </cell>
          <cell r="BW129">
            <v>0.2</v>
          </cell>
          <cell r="BX129">
            <v>1.8</v>
          </cell>
          <cell r="CB129">
            <v>4</v>
          </cell>
          <cell r="CC129">
            <v>2.9</v>
          </cell>
          <cell r="CD129">
            <v>1.3</v>
          </cell>
          <cell r="CE129">
            <v>1.7</v>
          </cell>
          <cell r="CF129">
            <v>0.4</v>
          </cell>
          <cell r="CG129">
            <v>-2.5</v>
          </cell>
          <cell r="CH129">
            <v>2.8</v>
          </cell>
          <cell r="CI129">
            <v>0</v>
          </cell>
          <cell r="CJ129">
            <v>0.4</v>
          </cell>
          <cell r="CM129">
            <v>1.5</v>
          </cell>
          <cell r="CP129">
            <v>0.6</v>
          </cell>
          <cell r="CS129">
            <v>1.3</v>
          </cell>
          <cell r="CV129">
            <v>2</v>
          </cell>
          <cell r="CW129">
            <v>1.7</v>
          </cell>
          <cell r="CX129">
            <v>-0.5</v>
          </cell>
          <cell r="CY129">
            <v>1.1000000000000001</v>
          </cell>
          <cell r="CZ129">
            <v>1.2</v>
          </cell>
          <cell r="DA129">
            <v>0</v>
          </cell>
          <cell r="DB129">
            <v>2.2000000000000002</v>
          </cell>
          <cell r="DC129">
            <v>1</v>
          </cell>
          <cell r="DD129">
            <v>1.4</v>
          </cell>
          <cell r="DE129">
            <v>2.6</v>
          </cell>
          <cell r="DF129">
            <v>1.6</v>
          </cell>
          <cell r="DG129">
            <v>4632</v>
          </cell>
          <cell r="DH129">
            <v>847</v>
          </cell>
          <cell r="DI129">
            <v>5375</v>
          </cell>
          <cell r="DJ129">
            <v>1160</v>
          </cell>
          <cell r="DK129">
            <v>2558</v>
          </cell>
          <cell r="DL129">
            <v>796</v>
          </cell>
          <cell r="DM129">
            <v>2312</v>
          </cell>
          <cell r="DN129">
            <v>6045</v>
          </cell>
          <cell r="DO129">
            <v>1511</v>
          </cell>
          <cell r="DP129">
            <v>7052</v>
          </cell>
          <cell r="DQ129">
            <v>4628</v>
          </cell>
          <cell r="DR129">
            <v>4497</v>
          </cell>
          <cell r="DS129">
            <v>3164</v>
          </cell>
          <cell r="DT129">
            <v>3471</v>
          </cell>
          <cell r="DU129">
            <v>4985</v>
          </cell>
          <cell r="DV129">
            <v>21658</v>
          </cell>
          <cell r="DW129">
            <v>3882</v>
          </cell>
          <cell r="DX129">
            <v>217</v>
          </cell>
          <cell r="DY129">
            <v>2774</v>
          </cell>
          <cell r="DZ129">
            <v>6925</v>
          </cell>
          <cell r="ED129">
            <v>12487</v>
          </cell>
          <cell r="EE129">
            <v>7551</v>
          </cell>
          <cell r="EF129">
            <v>7104</v>
          </cell>
          <cell r="EG129">
            <v>4945</v>
          </cell>
          <cell r="EH129">
            <v>2400</v>
          </cell>
          <cell r="EI129">
            <v>575</v>
          </cell>
          <cell r="EJ129">
            <v>1507</v>
          </cell>
          <cell r="EK129">
            <v>3822</v>
          </cell>
          <cell r="EL129">
            <v>8291</v>
          </cell>
          <cell r="EO129">
            <v>2430</v>
          </cell>
          <cell r="ER129">
            <v>10801</v>
          </cell>
          <cell r="EU129">
            <v>4859</v>
          </cell>
          <cell r="EX129">
            <v>7759</v>
          </cell>
          <cell r="EY129">
            <v>4961</v>
          </cell>
          <cell r="EZ129">
            <v>11773</v>
          </cell>
          <cell r="FA129">
            <v>10679</v>
          </cell>
          <cell r="FB129">
            <v>9459</v>
          </cell>
          <cell r="FC129">
            <v>1469</v>
          </cell>
          <cell r="FD129">
            <v>3973</v>
          </cell>
          <cell r="FE129">
            <v>18305</v>
          </cell>
          <cell r="FF129">
            <v>166696</v>
          </cell>
          <cell r="FG129">
            <v>15675</v>
          </cell>
          <cell r="FH129">
            <v>570</v>
          </cell>
          <cell r="FI129">
            <v>182606</v>
          </cell>
          <cell r="FJ129">
            <v>-2.2999999999999998</v>
          </cell>
          <cell r="FK129">
            <v>-0.9</v>
          </cell>
          <cell r="FL129">
            <v>-2.1</v>
          </cell>
          <cell r="FM129">
            <v>-5.4</v>
          </cell>
          <cell r="FN129">
            <v>-2</v>
          </cell>
          <cell r="FO129">
            <v>12.2</v>
          </cell>
          <cell r="FP129">
            <v>0.7</v>
          </cell>
          <cell r="FQ129">
            <v>-1.5</v>
          </cell>
          <cell r="FR129">
            <v>-5.5</v>
          </cell>
          <cell r="FS129">
            <v>-1.8</v>
          </cell>
          <cell r="FT129">
            <v>-1</v>
          </cell>
          <cell r="FU129">
            <v>4.4000000000000004</v>
          </cell>
          <cell r="FV129">
            <v>-0.2</v>
          </cell>
          <cell r="FW129">
            <v>-1.5</v>
          </cell>
          <cell r="FX129">
            <v>-3.7</v>
          </cell>
          <cell r="FY129">
            <v>-1.6</v>
          </cell>
          <cell r="FZ129">
            <v>4.2</v>
          </cell>
          <cell r="GA129">
            <v>2.7</v>
          </cell>
          <cell r="GB129">
            <v>-2.1</v>
          </cell>
          <cell r="GC129">
            <v>2.2999999999999998</v>
          </cell>
          <cell r="GG129">
            <v>4.8</v>
          </cell>
          <cell r="GH129">
            <v>2.6</v>
          </cell>
          <cell r="GI129">
            <v>1</v>
          </cell>
          <cell r="GJ129">
            <v>6.6</v>
          </cell>
          <cell r="GK129">
            <v>-5.4</v>
          </cell>
          <cell r="GL129">
            <v>-1.9</v>
          </cell>
          <cell r="GM129">
            <v>6.4</v>
          </cell>
          <cell r="GN129">
            <v>-1.1000000000000001</v>
          </cell>
          <cell r="GO129">
            <v>-1</v>
          </cell>
          <cell r="GR129">
            <v>-3.8</v>
          </cell>
          <cell r="GU129">
            <v>1</v>
          </cell>
          <cell r="GX129">
            <v>1.4</v>
          </cell>
          <cell r="HA129">
            <v>2.1</v>
          </cell>
          <cell r="HB129">
            <v>1.8</v>
          </cell>
          <cell r="HC129">
            <v>-1.4</v>
          </cell>
          <cell r="HD129">
            <v>1.1000000000000001</v>
          </cell>
          <cell r="HE129">
            <v>3.3</v>
          </cell>
          <cell r="HF129">
            <v>1.9</v>
          </cell>
          <cell r="HG129">
            <v>2.4</v>
          </cell>
          <cell r="HH129">
            <v>1</v>
          </cell>
          <cell r="HI129">
            <v>0.6</v>
          </cell>
          <cell r="HJ129">
            <v>3.6</v>
          </cell>
          <cell r="HK129">
            <v>1.1000000000000001</v>
          </cell>
          <cell r="HL129">
            <v>3461</v>
          </cell>
          <cell r="HM129">
            <v>834</v>
          </cell>
          <cell r="HN129">
            <v>4223</v>
          </cell>
          <cell r="HO129">
            <v>1122</v>
          </cell>
          <cell r="HP129">
            <v>2554</v>
          </cell>
          <cell r="HQ129">
            <v>783</v>
          </cell>
          <cell r="HR129">
            <v>2221</v>
          </cell>
          <cell r="HS129">
            <v>5894</v>
          </cell>
          <cell r="HT129">
            <v>1291</v>
          </cell>
          <cell r="HU129">
            <v>6807</v>
          </cell>
          <cell r="HV129">
            <v>4491</v>
          </cell>
          <cell r="HW129">
            <v>4312</v>
          </cell>
          <cell r="HX129">
            <v>2935</v>
          </cell>
          <cell r="HY129">
            <v>3151</v>
          </cell>
          <cell r="HZ129">
            <v>4617</v>
          </cell>
          <cell r="IA129">
            <v>20247</v>
          </cell>
          <cell r="IB129">
            <v>3763</v>
          </cell>
          <cell r="IC129">
            <v>184</v>
          </cell>
          <cell r="ID129">
            <v>2919</v>
          </cell>
          <cell r="IE129">
            <v>6828</v>
          </cell>
          <cell r="II129">
            <v>11551</v>
          </cell>
          <cell r="IJ129">
            <v>7196</v>
          </cell>
          <cell r="IK129">
            <v>6648</v>
          </cell>
          <cell r="IL129">
            <v>4910</v>
          </cell>
          <cell r="IM129">
            <v>2342</v>
          </cell>
          <cell r="IN129">
            <v>563</v>
          </cell>
          <cell r="IO129">
            <v>1462</v>
          </cell>
          <cell r="IP129">
            <v>3760</v>
          </cell>
          <cell r="IQ129">
            <v>8114</v>
          </cell>
        </row>
        <row r="130">
          <cell r="B130">
            <v>4800</v>
          </cell>
          <cell r="C130">
            <v>844</v>
          </cell>
          <cell r="D130">
            <v>5543</v>
          </cell>
          <cell r="E130">
            <v>1164</v>
          </cell>
          <cell r="F130">
            <v>2626</v>
          </cell>
          <cell r="G130">
            <v>826</v>
          </cell>
          <cell r="H130">
            <v>2453</v>
          </cell>
          <cell r="I130">
            <v>6209</v>
          </cell>
          <cell r="J130">
            <v>1357</v>
          </cell>
          <cell r="K130">
            <v>7176</v>
          </cell>
          <cell r="L130">
            <v>4572</v>
          </cell>
          <cell r="M130">
            <v>4546</v>
          </cell>
          <cell r="N130">
            <v>3114</v>
          </cell>
          <cell r="O130">
            <v>3611</v>
          </cell>
          <cell r="P130">
            <v>5214</v>
          </cell>
          <cell r="Q130">
            <v>21829</v>
          </cell>
          <cell r="R130">
            <v>3859</v>
          </cell>
          <cell r="S130">
            <v>222</v>
          </cell>
          <cell r="T130">
            <v>2832</v>
          </cell>
          <cell r="U130">
            <v>6942</v>
          </cell>
          <cell r="Y130">
            <v>12898</v>
          </cell>
          <cell r="Z130">
            <v>7720</v>
          </cell>
          <cell r="AA130">
            <v>7126</v>
          </cell>
          <cell r="AB130">
            <v>4930</v>
          </cell>
          <cell r="AC130">
            <v>2474</v>
          </cell>
          <cell r="AD130">
            <v>531</v>
          </cell>
          <cell r="AE130">
            <v>1520</v>
          </cell>
          <cell r="AF130">
            <v>3845</v>
          </cell>
          <cell r="AG130">
            <v>8332</v>
          </cell>
          <cell r="AJ130">
            <v>2608</v>
          </cell>
          <cell r="AM130">
            <v>11069</v>
          </cell>
          <cell r="AP130">
            <v>4985</v>
          </cell>
          <cell r="AS130">
            <v>7931</v>
          </cell>
          <cell r="AT130">
            <v>5023</v>
          </cell>
          <cell r="AU130">
            <v>11688</v>
          </cell>
          <cell r="AV130">
            <v>10893</v>
          </cell>
          <cell r="AW130">
            <v>9348</v>
          </cell>
          <cell r="AX130">
            <v>1453</v>
          </cell>
          <cell r="AY130">
            <v>4061</v>
          </cell>
          <cell r="AZ130">
            <v>18495</v>
          </cell>
          <cell r="BA130">
            <v>169352</v>
          </cell>
          <cell r="BB130">
            <v>15992</v>
          </cell>
          <cell r="BC130">
            <v>786</v>
          </cell>
          <cell r="BD130">
            <v>185782</v>
          </cell>
          <cell r="BE130">
            <v>2.4</v>
          </cell>
          <cell r="BF130">
            <v>-0.8</v>
          </cell>
          <cell r="BG130">
            <v>2</v>
          </cell>
          <cell r="BH130">
            <v>-0.8</v>
          </cell>
          <cell r="BI130">
            <v>1.8</v>
          </cell>
          <cell r="BJ130">
            <v>6.1</v>
          </cell>
          <cell r="BK130">
            <v>3.7</v>
          </cell>
          <cell r="BL130">
            <v>1.6</v>
          </cell>
          <cell r="BM130">
            <v>-9.1999999999999993</v>
          </cell>
          <cell r="BN130">
            <v>0.8</v>
          </cell>
          <cell r="BO130">
            <v>-0.8</v>
          </cell>
          <cell r="BP130">
            <v>0.6</v>
          </cell>
          <cell r="BQ130">
            <v>-0.8</v>
          </cell>
          <cell r="BR130">
            <v>1.2</v>
          </cell>
          <cell r="BS130">
            <v>1.2</v>
          </cell>
          <cell r="BT130">
            <v>-0.4</v>
          </cell>
          <cell r="BU130">
            <v>1.1000000000000001</v>
          </cell>
          <cell r="BV130">
            <v>2.4</v>
          </cell>
          <cell r="BW130">
            <v>1.1000000000000001</v>
          </cell>
          <cell r="BX130">
            <v>1.2</v>
          </cell>
          <cell r="CB130">
            <v>3.2</v>
          </cell>
          <cell r="CC130">
            <v>1.8</v>
          </cell>
          <cell r="CD130">
            <v>0.6</v>
          </cell>
          <cell r="CE130">
            <v>1.5</v>
          </cell>
          <cell r="CF130">
            <v>0.9</v>
          </cell>
          <cell r="CG130">
            <v>-8.6999999999999993</v>
          </cell>
          <cell r="CH130">
            <v>1.8</v>
          </cell>
          <cell r="CI130">
            <v>-0.3</v>
          </cell>
          <cell r="CJ130">
            <v>-0.2</v>
          </cell>
          <cell r="CM130">
            <v>3.3</v>
          </cell>
          <cell r="CP130">
            <v>2.7</v>
          </cell>
          <cell r="CS130">
            <v>2.7</v>
          </cell>
          <cell r="CV130">
            <v>2.4</v>
          </cell>
          <cell r="CW130">
            <v>1.5</v>
          </cell>
          <cell r="CX130">
            <v>-1</v>
          </cell>
          <cell r="CY130">
            <v>1.9</v>
          </cell>
          <cell r="CZ130">
            <v>0.1</v>
          </cell>
          <cell r="DA130">
            <v>-0.1</v>
          </cell>
          <cell r="DB130">
            <v>2.2999999999999998</v>
          </cell>
          <cell r="DC130">
            <v>1</v>
          </cell>
          <cell r="DD130">
            <v>1.2</v>
          </cell>
          <cell r="DE130">
            <v>2</v>
          </cell>
          <cell r="DF130">
            <v>1.4</v>
          </cell>
          <cell r="DG130">
            <v>4602</v>
          </cell>
          <cell r="DH130">
            <v>829</v>
          </cell>
          <cell r="DI130">
            <v>5329</v>
          </cell>
          <cell r="DJ130">
            <v>1094</v>
          </cell>
          <cell r="DK130">
            <v>2632</v>
          </cell>
          <cell r="DL130">
            <v>841</v>
          </cell>
          <cell r="DM130">
            <v>2502</v>
          </cell>
          <cell r="DN130">
            <v>6168</v>
          </cell>
          <cell r="DO130">
            <v>1359</v>
          </cell>
          <cell r="DP130">
            <v>7131</v>
          </cell>
          <cell r="DQ130">
            <v>4496</v>
          </cell>
          <cell r="DR130">
            <v>4700</v>
          </cell>
          <cell r="DS130">
            <v>3066</v>
          </cell>
          <cell r="DT130">
            <v>3751</v>
          </cell>
          <cell r="DU130">
            <v>5326</v>
          </cell>
          <cell r="DV130">
            <v>22068</v>
          </cell>
          <cell r="DW130">
            <v>3804</v>
          </cell>
          <cell r="DX130">
            <v>220</v>
          </cell>
          <cell r="DY130">
            <v>2816</v>
          </cell>
          <cell r="DZ130">
            <v>6864</v>
          </cell>
          <cell r="ED130">
            <v>12941</v>
          </cell>
          <cell r="EE130">
            <v>7770</v>
          </cell>
          <cell r="EF130">
            <v>7110</v>
          </cell>
          <cell r="EG130">
            <v>4929</v>
          </cell>
          <cell r="EH130">
            <v>2429</v>
          </cell>
          <cell r="EI130">
            <v>574</v>
          </cell>
          <cell r="EJ130">
            <v>1544</v>
          </cell>
          <cell r="EK130">
            <v>3869</v>
          </cell>
          <cell r="EL130">
            <v>8350</v>
          </cell>
          <cell r="EO130">
            <v>2637</v>
          </cell>
          <cell r="ER130">
            <v>11001</v>
          </cell>
          <cell r="EU130">
            <v>4964</v>
          </cell>
          <cell r="EX130">
            <v>7905</v>
          </cell>
          <cell r="EY130">
            <v>5016</v>
          </cell>
          <cell r="EZ130">
            <v>11697</v>
          </cell>
          <cell r="FA130">
            <v>10855</v>
          </cell>
          <cell r="FB130">
            <v>9349</v>
          </cell>
          <cell r="FC130">
            <v>1440</v>
          </cell>
          <cell r="FD130">
            <v>4057</v>
          </cell>
          <cell r="FE130">
            <v>18495</v>
          </cell>
          <cell r="FF130">
            <v>169494</v>
          </cell>
          <cell r="FG130">
            <v>16147</v>
          </cell>
          <cell r="FH130">
            <v>1082</v>
          </cell>
          <cell r="FI130">
            <v>186362</v>
          </cell>
          <cell r="FJ130">
            <v>-0.7</v>
          </cell>
          <cell r="FK130">
            <v>-2.1</v>
          </cell>
          <cell r="FL130">
            <v>-0.9</v>
          </cell>
          <cell r="FM130">
            <v>-5.7</v>
          </cell>
          <cell r="FN130">
            <v>2.9</v>
          </cell>
          <cell r="FO130">
            <v>5.6</v>
          </cell>
          <cell r="FP130">
            <v>8.1999999999999993</v>
          </cell>
          <cell r="FQ130">
            <v>2</v>
          </cell>
          <cell r="FR130">
            <v>-10</v>
          </cell>
          <cell r="FS130">
            <v>1.1000000000000001</v>
          </cell>
          <cell r="FT130">
            <v>-2.8</v>
          </cell>
          <cell r="FU130">
            <v>4.5</v>
          </cell>
          <cell r="FV130">
            <v>-3.1</v>
          </cell>
          <cell r="FW130">
            <v>8.1</v>
          </cell>
          <cell r="FX130">
            <v>6.9</v>
          </cell>
          <cell r="FY130">
            <v>1.9</v>
          </cell>
          <cell r="FZ130">
            <v>-2</v>
          </cell>
          <cell r="GA130">
            <v>1.3</v>
          </cell>
          <cell r="GB130">
            <v>1.5</v>
          </cell>
          <cell r="GC130">
            <v>-0.9</v>
          </cell>
          <cell r="GG130">
            <v>3.6</v>
          </cell>
          <cell r="GH130">
            <v>2.9</v>
          </cell>
          <cell r="GI130">
            <v>0.1</v>
          </cell>
          <cell r="GJ130">
            <v>-0.3</v>
          </cell>
          <cell r="GK130">
            <v>1.2</v>
          </cell>
          <cell r="GL130">
            <v>-0.3</v>
          </cell>
          <cell r="GM130">
            <v>2.5</v>
          </cell>
          <cell r="GN130">
            <v>1.2</v>
          </cell>
          <cell r="GO130">
            <v>0.7</v>
          </cell>
          <cell r="GR130">
            <v>8.5</v>
          </cell>
          <cell r="GU130">
            <v>1.8</v>
          </cell>
          <cell r="GX130">
            <v>2.2000000000000002</v>
          </cell>
          <cell r="HA130">
            <v>1.9</v>
          </cell>
          <cell r="HB130">
            <v>1.1000000000000001</v>
          </cell>
          <cell r="HC130">
            <v>-0.6</v>
          </cell>
          <cell r="HD130">
            <v>1.7</v>
          </cell>
          <cell r="HE130">
            <v>-1.2</v>
          </cell>
          <cell r="HF130">
            <v>-2</v>
          </cell>
          <cell r="HG130">
            <v>2.1</v>
          </cell>
          <cell r="HH130">
            <v>1</v>
          </cell>
          <cell r="HI130">
            <v>1.7</v>
          </cell>
          <cell r="HJ130">
            <v>3</v>
          </cell>
          <cell r="HK130">
            <v>2.1</v>
          </cell>
          <cell r="HL130">
            <v>3167</v>
          </cell>
          <cell r="HM130">
            <v>819</v>
          </cell>
          <cell r="HN130">
            <v>3908</v>
          </cell>
          <cell r="HO130">
            <v>1065</v>
          </cell>
          <cell r="HP130">
            <v>2575</v>
          </cell>
          <cell r="HQ130">
            <v>836</v>
          </cell>
          <cell r="HR130">
            <v>2490</v>
          </cell>
          <cell r="HS130">
            <v>6074</v>
          </cell>
          <cell r="HT130">
            <v>1403</v>
          </cell>
          <cell r="HU130">
            <v>7044</v>
          </cell>
          <cell r="HV130">
            <v>4325</v>
          </cell>
          <cell r="HW130">
            <v>4738</v>
          </cell>
          <cell r="HX130">
            <v>3057</v>
          </cell>
          <cell r="HY130">
            <v>3813</v>
          </cell>
          <cell r="HZ130">
            <v>5226</v>
          </cell>
          <cell r="IA130">
            <v>21860</v>
          </cell>
          <cell r="IB130">
            <v>3819</v>
          </cell>
          <cell r="IC130">
            <v>230</v>
          </cell>
          <cell r="ID130">
            <v>2669</v>
          </cell>
          <cell r="IE130">
            <v>6801</v>
          </cell>
          <cell r="II130">
            <v>13410</v>
          </cell>
          <cell r="IJ130">
            <v>7783</v>
          </cell>
          <cell r="IK130">
            <v>6911</v>
          </cell>
          <cell r="IL130">
            <v>4676</v>
          </cell>
          <cell r="IM130">
            <v>2423</v>
          </cell>
          <cell r="IN130">
            <v>538</v>
          </cell>
          <cell r="IO130">
            <v>1532</v>
          </cell>
          <cell r="IP130">
            <v>3852</v>
          </cell>
          <cell r="IQ130">
            <v>8272</v>
          </cell>
        </row>
        <row r="131">
          <cell r="B131">
            <v>4975</v>
          </cell>
          <cell r="C131">
            <v>849</v>
          </cell>
          <cell r="D131">
            <v>5729</v>
          </cell>
          <cell r="E131">
            <v>1135</v>
          </cell>
          <cell r="F131">
            <v>2810</v>
          </cell>
          <cell r="G131">
            <v>863</v>
          </cell>
          <cell r="H131">
            <v>2504</v>
          </cell>
          <cell r="I131">
            <v>6349</v>
          </cell>
          <cell r="J131">
            <v>1299</v>
          </cell>
          <cell r="K131">
            <v>7311</v>
          </cell>
          <cell r="L131">
            <v>4572</v>
          </cell>
          <cell r="M131">
            <v>4444</v>
          </cell>
          <cell r="N131">
            <v>3095</v>
          </cell>
          <cell r="O131">
            <v>3594</v>
          </cell>
          <cell r="P131">
            <v>5239</v>
          </cell>
          <cell r="Q131">
            <v>21604</v>
          </cell>
          <cell r="R131">
            <v>3875</v>
          </cell>
          <cell r="S131">
            <v>227</v>
          </cell>
          <cell r="T131">
            <v>2891</v>
          </cell>
          <cell r="U131">
            <v>7007</v>
          </cell>
          <cell r="Y131">
            <v>13031</v>
          </cell>
          <cell r="Z131">
            <v>7756</v>
          </cell>
          <cell r="AA131">
            <v>7162</v>
          </cell>
          <cell r="AB131">
            <v>4983</v>
          </cell>
          <cell r="AC131">
            <v>2520</v>
          </cell>
          <cell r="AD131">
            <v>481</v>
          </cell>
          <cell r="AE131">
            <v>1537</v>
          </cell>
          <cell r="AF131">
            <v>3860</v>
          </cell>
          <cell r="AG131">
            <v>8357</v>
          </cell>
          <cell r="AJ131">
            <v>2721</v>
          </cell>
          <cell r="AM131">
            <v>11421</v>
          </cell>
          <cell r="AP131">
            <v>5148</v>
          </cell>
          <cell r="AS131">
            <v>8122</v>
          </cell>
          <cell r="AT131">
            <v>5087</v>
          </cell>
          <cell r="AU131">
            <v>11583</v>
          </cell>
          <cell r="AV131">
            <v>11135</v>
          </cell>
          <cell r="AW131">
            <v>9341</v>
          </cell>
          <cell r="AX131">
            <v>1459</v>
          </cell>
          <cell r="AY131">
            <v>4138</v>
          </cell>
          <cell r="AZ131">
            <v>18679</v>
          </cell>
          <cell r="BA131">
            <v>171187</v>
          </cell>
          <cell r="BB131">
            <v>16085</v>
          </cell>
          <cell r="BC131">
            <v>478</v>
          </cell>
          <cell r="BD131">
            <v>187411</v>
          </cell>
          <cell r="BE131">
            <v>3.6</v>
          </cell>
          <cell r="BF131">
            <v>0.6</v>
          </cell>
          <cell r="BG131">
            <v>3.4</v>
          </cell>
          <cell r="BH131">
            <v>-2.5</v>
          </cell>
          <cell r="BI131">
            <v>7</v>
          </cell>
          <cell r="BJ131">
            <v>4.5</v>
          </cell>
          <cell r="BK131">
            <v>2.1</v>
          </cell>
          <cell r="BL131">
            <v>2.2999999999999998</v>
          </cell>
          <cell r="BM131">
            <v>-4.2</v>
          </cell>
          <cell r="BN131">
            <v>1.9</v>
          </cell>
          <cell r="BO131">
            <v>0</v>
          </cell>
          <cell r="BP131">
            <v>-2.2999999999999998</v>
          </cell>
          <cell r="BQ131">
            <v>-0.6</v>
          </cell>
          <cell r="BR131">
            <v>-0.5</v>
          </cell>
          <cell r="BS131">
            <v>0.5</v>
          </cell>
          <cell r="BT131">
            <v>-1</v>
          </cell>
          <cell r="BU131">
            <v>0.4</v>
          </cell>
          <cell r="BV131">
            <v>2.2999999999999998</v>
          </cell>
          <cell r="BW131">
            <v>2.1</v>
          </cell>
          <cell r="BX131">
            <v>0.9</v>
          </cell>
          <cell r="CB131">
            <v>1</v>
          </cell>
          <cell r="CC131">
            <v>0.5</v>
          </cell>
          <cell r="CD131">
            <v>0.5</v>
          </cell>
          <cell r="CE131">
            <v>1.1000000000000001</v>
          </cell>
          <cell r="CF131">
            <v>1.9</v>
          </cell>
          <cell r="CG131">
            <v>-9.4</v>
          </cell>
          <cell r="CH131">
            <v>1.1000000000000001</v>
          </cell>
          <cell r="CI131">
            <v>0.4</v>
          </cell>
          <cell r="CJ131">
            <v>0.3</v>
          </cell>
          <cell r="CM131">
            <v>4.3</v>
          </cell>
          <cell r="CP131">
            <v>3.2</v>
          </cell>
          <cell r="CS131">
            <v>3.3</v>
          </cell>
          <cell r="CV131">
            <v>2.4</v>
          </cell>
          <cell r="CW131">
            <v>1.3</v>
          </cell>
          <cell r="CX131">
            <v>-0.9</v>
          </cell>
          <cell r="CY131">
            <v>2.2000000000000002</v>
          </cell>
          <cell r="CZ131">
            <v>-0.1</v>
          </cell>
          <cell r="DA131">
            <v>0.4</v>
          </cell>
          <cell r="DB131">
            <v>1.9</v>
          </cell>
          <cell r="DC131">
            <v>1</v>
          </cell>
          <cell r="DD131">
            <v>1.1000000000000001</v>
          </cell>
          <cell r="DE131">
            <v>0.6</v>
          </cell>
          <cell r="DF131">
            <v>0.9</v>
          </cell>
          <cell r="DG131">
            <v>5154</v>
          </cell>
          <cell r="DH131">
            <v>863</v>
          </cell>
          <cell r="DI131">
            <v>5920</v>
          </cell>
          <cell r="DJ131">
            <v>1231</v>
          </cell>
          <cell r="DK131">
            <v>2791</v>
          </cell>
          <cell r="DL131">
            <v>849</v>
          </cell>
          <cell r="DM131">
            <v>2527</v>
          </cell>
          <cell r="DN131">
            <v>6468</v>
          </cell>
          <cell r="DO131">
            <v>1265</v>
          </cell>
          <cell r="DP131">
            <v>7428</v>
          </cell>
          <cell r="DQ131">
            <v>4608</v>
          </cell>
          <cell r="DR131">
            <v>4403</v>
          </cell>
          <cell r="DS131">
            <v>3091</v>
          </cell>
          <cell r="DT131">
            <v>3536</v>
          </cell>
          <cell r="DU131">
            <v>5237</v>
          </cell>
          <cell r="DV131">
            <v>21518</v>
          </cell>
          <cell r="DW131">
            <v>3900</v>
          </cell>
          <cell r="DX131">
            <v>227</v>
          </cell>
          <cell r="DY131">
            <v>2908</v>
          </cell>
          <cell r="DZ131">
            <v>7048</v>
          </cell>
          <cell r="ED131">
            <v>13158</v>
          </cell>
          <cell r="EE131">
            <v>7787</v>
          </cell>
          <cell r="EF131">
            <v>7150</v>
          </cell>
          <cell r="EG131">
            <v>4979</v>
          </cell>
          <cell r="EH131">
            <v>2577</v>
          </cell>
          <cell r="EI131">
            <v>454</v>
          </cell>
          <cell r="EJ131">
            <v>1524</v>
          </cell>
          <cell r="EK131">
            <v>3866</v>
          </cell>
          <cell r="EL131">
            <v>8390</v>
          </cell>
          <cell r="EO131">
            <v>2744</v>
          </cell>
          <cell r="ER131">
            <v>11467</v>
          </cell>
          <cell r="EU131">
            <v>5141</v>
          </cell>
          <cell r="EX131">
            <v>8102</v>
          </cell>
          <cell r="EY131">
            <v>5067</v>
          </cell>
          <cell r="EZ131">
            <v>11588</v>
          </cell>
          <cell r="FA131">
            <v>11171</v>
          </cell>
          <cell r="FB131">
            <v>9246</v>
          </cell>
          <cell r="FC131">
            <v>1464</v>
          </cell>
          <cell r="FD131">
            <v>4155</v>
          </cell>
          <cell r="FE131">
            <v>18684</v>
          </cell>
          <cell r="FF131">
            <v>171621</v>
          </cell>
          <cell r="FG131">
            <v>16048</v>
          </cell>
          <cell r="FH131">
            <v>567</v>
          </cell>
          <cell r="FI131">
            <v>187905</v>
          </cell>
          <cell r="FJ131">
            <v>12</v>
          </cell>
          <cell r="FK131">
            <v>4</v>
          </cell>
          <cell r="FL131">
            <v>11.1</v>
          </cell>
          <cell r="FM131">
            <v>12.6</v>
          </cell>
          <cell r="FN131">
            <v>6</v>
          </cell>
          <cell r="FO131">
            <v>1</v>
          </cell>
          <cell r="FP131">
            <v>1</v>
          </cell>
          <cell r="FQ131">
            <v>4.9000000000000004</v>
          </cell>
          <cell r="FR131">
            <v>-6.9</v>
          </cell>
          <cell r="FS131">
            <v>4.2</v>
          </cell>
          <cell r="FT131">
            <v>2.5</v>
          </cell>
          <cell r="FU131">
            <v>-6.3</v>
          </cell>
          <cell r="FV131">
            <v>0.8</v>
          </cell>
          <cell r="FW131">
            <v>-5.7</v>
          </cell>
          <cell r="FX131">
            <v>-1.7</v>
          </cell>
          <cell r="FY131">
            <v>-2.5</v>
          </cell>
          <cell r="FZ131">
            <v>2.5</v>
          </cell>
          <cell r="GA131">
            <v>3</v>
          </cell>
          <cell r="GB131">
            <v>3.2</v>
          </cell>
          <cell r="GC131">
            <v>2.7</v>
          </cell>
          <cell r="GG131">
            <v>1.7</v>
          </cell>
          <cell r="GH131">
            <v>0.2</v>
          </cell>
          <cell r="GI131">
            <v>0.6</v>
          </cell>
          <cell r="GJ131">
            <v>1</v>
          </cell>
          <cell r="GK131">
            <v>6.1</v>
          </cell>
          <cell r="GL131">
            <v>-20.9</v>
          </cell>
          <cell r="GM131">
            <v>-1.3</v>
          </cell>
          <cell r="GN131">
            <v>-0.1</v>
          </cell>
          <cell r="GO131">
            <v>0.5</v>
          </cell>
          <cell r="GR131">
            <v>4.0999999999999996</v>
          </cell>
          <cell r="GU131">
            <v>4.2</v>
          </cell>
          <cell r="GX131">
            <v>3.6</v>
          </cell>
          <cell r="HA131">
            <v>2.5</v>
          </cell>
          <cell r="HB131">
            <v>1</v>
          </cell>
          <cell r="HC131">
            <v>-0.9</v>
          </cell>
          <cell r="HD131">
            <v>2.9</v>
          </cell>
          <cell r="HE131">
            <v>-1.1000000000000001</v>
          </cell>
          <cell r="HF131">
            <v>1.7</v>
          </cell>
          <cell r="HG131">
            <v>2.4</v>
          </cell>
          <cell r="HH131">
            <v>1</v>
          </cell>
          <cell r="HI131">
            <v>1.3</v>
          </cell>
          <cell r="HJ131">
            <v>-0.6</v>
          </cell>
          <cell r="HK131">
            <v>0.8</v>
          </cell>
          <cell r="HL131">
            <v>4397</v>
          </cell>
          <cell r="HM131">
            <v>872</v>
          </cell>
          <cell r="HN131">
            <v>5185</v>
          </cell>
          <cell r="HO131">
            <v>1301</v>
          </cell>
          <cell r="HP131">
            <v>2885</v>
          </cell>
          <cell r="HQ131">
            <v>873</v>
          </cell>
          <cell r="HR131">
            <v>2611</v>
          </cell>
          <cell r="HS131">
            <v>6717</v>
          </cell>
          <cell r="HT131">
            <v>1255</v>
          </cell>
          <cell r="HU131">
            <v>7692</v>
          </cell>
          <cell r="HV131">
            <v>4605</v>
          </cell>
          <cell r="HW131">
            <v>4480</v>
          </cell>
          <cell r="HX131">
            <v>3191</v>
          </cell>
          <cell r="HY131">
            <v>3688</v>
          </cell>
          <cell r="HZ131">
            <v>5448</v>
          </cell>
          <cell r="IA131">
            <v>22123</v>
          </cell>
          <cell r="IB131">
            <v>4135</v>
          </cell>
          <cell r="IC131">
            <v>269</v>
          </cell>
          <cell r="ID131">
            <v>2776</v>
          </cell>
          <cell r="IE131">
            <v>7318</v>
          </cell>
          <cell r="II131">
            <v>13220</v>
          </cell>
          <cell r="IJ131">
            <v>7851</v>
          </cell>
          <cell r="IK131">
            <v>6988</v>
          </cell>
          <cell r="IL131">
            <v>4921</v>
          </cell>
          <cell r="IM131">
            <v>2577</v>
          </cell>
          <cell r="IN131">
            <v>474</v>
          </cell>
          <cell r="IO131">
            <v>1548</v>
          </cell>
          <cell r="IP131">
            <v>3878</v>
          </cell>
          <cell r="IQ131">
            <v>8448</v>
          </cell>
        </row>
        <row r="132">
          <cell r="B132">
            <v>5053</v>
          </cell>
          <cell r="C132">
            <v>848</v>
          </cell>
          <cell r="D132">
            <v>5811</v>
          </cell>
          <cell r="E132">
            <v>1128</v>
          </cell>
          <cell r="F132">
            <v>3047</v>
          </cell>
          <cell r="G132">
            <v>881</v>
          </cell>
          <cell r="H132">
            <v>2576</v>
          </cell>
          <cell r="I132">
            <v>6594</v>
          </cell>
          <cell r="J132">
            <v>1337</v>
          </cell>
          <cell r="K132">
            <v>7593</v>
          </cell>
          <cell r="L132">
            <v>4600</v>
          </cell>
          <cell r="M132">
            <v>4310</v>
          </cell>
          <cell r="N132">
            <v>3145</v>
          </cell>
          <cell r="O132">
            <v>3549</v>
          </cell>
          <cell r="P132">
            <v>5230</v>
          </cell>
          <cell r="Q132">
            <v>21467</v>
          </cell>
          <cell r="R132">
            <v>3908</v>
          </cell>
          <cell r="S132">
            <v>230</v>
          </cell>
          <cell r="T132">
            <v>2941</v>
          </cell>
          <cell r="U132">
            <v>7083</v>
          </cell>
          <cell r="Y132">
            <v>12770</v>
          </cell>
          <cell r="Z132">
            <v>7700</v>
          </cell>
          <cell r="AA132">
            <v>7227</v>
          </cell>
          <cell r="AB132">
            <v>5012</v>
          </cell>
          <cell r="AC132">
            <v>2562</v>
          </cell>
          <cell r="AD132">
            <v>475</v>
          </cell>
          <cell r="AE132">
            <v>1557</v>
          </cell>
          <cell r="AF132">
            <v>3915</v>
          </cell>
          <cell r="AG132">
            <v>8461</v>
          </cell>
          <cell r="AJ132">
            <v>2809</v>
          </cell>
          <cell r="AM132">
            <v>11695</v>
          </cell>
          <cell r="AP132">
            <v>5289</v>
          </cell>
          <cell r="AS132">
            <v>8267</v>
          </cell>
          <cell r="AT132">
            <v>5136</v>
          </cell>
          <cell r="AU132">
            <v>11549</v>
          </cell>
          <cell r="AV132">
            <v>11338</v>
          </cell>
          <cell r="AW132">
            <v>9411</v>
          </cell>
          <cell r="AX132">
            <v>1471</v>
          </cell>
          <cell r="AY132">
            <v>4196</v>
          </cell>
          <cell r="AZ132">
            <v>18853</v>
          </cell>
          <cell r="BA132">
            <v>172680</v>
          </cell>
          <cell r="BB132">
            <v>16019</v>
          </cell>
          <cell r="BC132">
            <v>-84</v>
          </cell>
          <cell r="BD132">
            <v>188297</v>
          </cell>
          <cell r="BE132">
            <v>1.6</v>
          </cell>
          <cell r="BF132">
            <v>-0.2</v>
          </cell>
          <cell r="BG132">
            <v>1.4</v>
          </cell>
          <cell r="BH132">
            <v>-0.6</v>
          </cell>
          <cell r="BI132">
            <v>8.4</v>
          </cell>
          <cell r="BJ132">
            <v>2</v>
          </cell>
          <cell r="BK132">
            <v>2.9</v>
          </cell>
          <cell r="BL132">
            <v>3.8</v>
          </cell>
          <cell r="BM132">
            <v>2.9</v>
          </cell>
          <cell r="BN132">
            <v>3.9</v>
          </cell>
          <cell r="BO132">
            <v>0.6</v>
          </cell>
          <cell r="BP132">
            <v>-3</v>
          </cell>
          <cell r="BQ132">
            <v>1.6</v>
          </cell>
          <cell r="BR132">
            <v>-1.3</v>
          </cell>
          <cell r="BS132">
            <v>-0.2</v>
          </cell>
          <cell r="BT132">
            <v>-0.6</v>
          </cell>
          <cell r="BU132">
            <v>0.9</v>
          </cell>
          <cell r="BV132">
            <v>1.6</v>
          </cell>
          <cell r="BW132">
            <v>1.7</v>
          </cell>
          <cell r="BX132">
            <v>1.1000000000000001</v>
          </cell>
          <cell r="CB132">
            <v>-2</v>
          </cell>
          <cell r="CC132">
            <v>-0.7</v>
          </cell>
          <cell r="CD132">
            <v>0.9</v>
          </cell>
          <cell r="CE132">
            <v>0.6</v>
          </cell>
          <cell r="CF132">
            <v>1.7</v>
          </cell>
          <cell r="CG132">
            <v>-1.3</v>
          </cell>
          <cell r="CH132">
            <v>1.3</v>
          </cell>
          <cell r="CI132">
            <v>1.4</v>
          </cell>
          <cell r="CJ132">
            <v>1.2</v>
          </cell>
          <cell r="CM132">
            <v>3.3</v>
          </cell>
          <cell r="CP132">
            <v>2.4</v>
          </cell>
          <cell r="CS132">
            <v>2.7</v>
          </cell>
          <cell r="CV132">
            <v>1.8</v>
          </cell>
          <cell r="CW132">
            <v>1</v>
          </cell>
          <cell r="CX132">
            <v>-0.3</v>
          </cell>
          <cell r="CY132">
            <v>1.8</v>
          </cell>
          <cell r="CZ132">
            <v>0.7</v>
          </cell>
          <cell r="DA132">
            <v>0.8</v>
          </cell>
          <cell r="DB132">
            <v>1.4</v>
          </cell>
          <cell r="DC132">
            <v>0.9</v>
          </cell>
          <cell r="DD132">
            <v>0.9</v>
          </cell>
          <cell r="DE132">
            <v>-0.4</v>
          </cell>
          <cell r="DF132">
            <v>0.5</v>
          </cell>
          <cell r="DG132">
            <v>5124</v>
          </cell>
          <cell r="DH132">
            <v>850</v>
          </cell>
          <cell r="DI132">
            <v>5886</v>
          </cell>
          <cell r="DJ132">
            <v>1070</v>
          </cell>
          <cell r="DK132">
            <v>3024</v>
          </cell>
          <cell r="DL132">
            <v>885</v>
          </cell>
          <cell r="DM132">
            <v>2490</v>
          </cell>
          <cell r="DN132">
            <v>6429</v>
          </cell>
          <cell r="DO132">
            <v>1237</v>
          </cell>
          <cell r="DP132">
            <v>7381</v>
          </cell>
          <cell r="DQ132">
            <v>4582</v>
          </cell>
          <cell r="DR132">
            <v>4183</v>
          </cell>
          <cell r="DS132">
            <v>3131</v>
          </cell>
          <cell r="DT132">
            <v>3514</v>
          </cell>
          <cell r="DU132">
            <v>5205</v>
          </cell>
          <cell r="DV132">
            <v>21288</v>
          </cell>
          <cell r="DW132">
            <v>3888</v>
          </cell>
          <cell r="DX132">
            <v>232</v>
          </cell>
          <cell r="DY132">
            <v>2943</v>
          </cell>
          <cell r="DZ132">
            <v>7065</v>
          </cell>
          <cell r="ED132">
            <v>12708</v>
          </cell>
          <cell r="EE132">
            <v>7614</v>
          </cell>
          <cell r="EF132">
            <v>7215</v>
          </cell>
          <cell r="EG132">
            <v>4971</v>
          </cell>
          <cell r="EH132">
            <v>2549</v>
          </cell>
          <cell r="EI132">
            <v>434</v>
          </cell>
          <cell r="EJ132">
            <v>1528</v>
          </cell>
          <cell r="EK132">
            <v>3866</v>
          </cell>
          <cell r="EL132">
            <v>8339</v>
          </cell>
          <cell r="EO132">
            <v>2817</v>
          </cell>
          <cell r="ER132">
            <v>11728</v>
          </cell>
          <cell r="EU132">
            <v>5327</v>
          </cell>
          <cell r="EX132">
            <v>8321</v>
          </cell>
          <cell r="EY132">
            <v>5167</v>
          </cell>
          <cell r="EZ132">
            <v>11502</v>
          </cell>
          <cell r="FA132">
            <v>11346</v>
          </cell>
          <cell r="FB132">
            <v>9438</v>
          </cell>
          <cell r="FC132">
            <v>1466</v>
          </cell>
          <cell r="FD132">
            <v>4181</v>
          </cell>
          <cell r="FE132">
            <v>18853</v>
          </cell>
          <cell r="FF132">
            <v>172055</v>
          </cell>
          <cell r="FG132">
            <v>15971</v>
          </cell>
          <cell r="FH132">
            <v>-284</v>
          </cell>
          <cell r="FI132">
            <v>187418</v>
          </cell>
          <cell r="FJ132">
            <v>-0.6</v>
          </cell>
          <cell r="FK132">
            <v>-1.4</v>
          </cell>
          <cell r="FL132">
            <v>-0.6</v>
          </cell>
          <cell r="FM132">
            <v>-13.1</v>
          </cell>
          <cell r="FN132">
            <v>8.4</v>
          </cell>
          <cell r="FO132">
            <v>4.2</v>
          </cell>
          <cell r="FP132">
            <v>-1.5</v>
          </cell>
          <cell r="FQ132">
            <v>-0.6</v>
          </cell>
          <cell r="FR132">
            <v>-2.2000000000000002</v>
          </cell>
          <cell r="FS132">
            <v>-0.6</v>
          </cell>
          <cell r="FT132">
            <v>-0.6</v>
          </cell>
          <cell r="FU132">
            <v>-5</v>
          </cell>
          <cell r="FV132">
            <v>1.3</v>
          </cell>
          <cell r="FW132">
            <v>-0.6</v>
          </cell>
          <cell r="FX132">
            <v>-0.6</v>
          </cell>
          <cell r="FY132">
            <v>-1.1000000000000001</v>
          </cell>
          <cell r="FZ132">
            <v>-0.3</v>
          </cell>
          <cell r="GA132">
            <v>2.1</v>
          </cell>
          <cell r="GB132">
            <v>1.2</v>
          </cell>
          <cell r="GC132">
            <v>0.2</v>
          </cell>
          <cell r="GG132">
            <v>-3.4</v>
          </cell>
          <cell r="GH132">
            <v>-2.2000000000000002</v>
          </cell>
          <cell r="GI132">
            <v>0.9</v>
          </cell>
          <cell r="GJ132">
            <v>-0.2</v>
          </cell>
          <cell r="GK132">
            <v>-1.1000000000000001</v>
          </cell>
          <cell r="GL132">
            <v>-4.3</v>
          </cell>
          <cell r="GM132">
            <v>0.3</v>
          </cell>
          <cell r="GN132">
            <v>0</v>
          </cell>
          <cell r="GO132">
            <v>-0.6</v>
          </cell>
          <cell r="GR132">
            <v>2.7</v>
          </cell>
          <cell r="GU132">
            <v>2.2999999999999998</v>
          </cell>
          <cell r="GX132">
            <v>3.6</v>
          </cell>
          <cell r="HA132">
            <v>2.7</v>
          </cell>
          <cell r="HB132">
            <v>2</v>
          </cell>
          <cell r="HC132">
            <v>-0.7</v>
          </cell>
          <cell r="HD132">
            <v>1.6</v>
          </cell>
          <cell r="HE132">
            <v>2.1</v>
          </cell>
          <cell r="HF132">
            <v>0.1</v>
          </cell>
          <cell r="HG132">
            <v>0.6</v>
          </cell>
          <cell r="HH132">
            <v>0.9</v>
          </cell>
          <cell r="HI132">
            <v>0.3</v>
          </cell>
          <cell r="HJ132">
            <v>-0.5</v>
          </cell>
          <cell r="HK132">
            <v>-0.3</v>
          </cell>
          <cell r="HL132">
            <v>8590</v>
          </cell>
          <cell r="HM132">
            <v>865</v>
          </cell>
          <cell r="HN132">
            <v>9392</v>
          </cell>
          <cell r="HO132">
            <v>1072</v>
          </cell>
          <cell r="HP132">
            <v>3004</v>
          </cell>
          <cell r="HQ132">
            <v>887</v>
          </cell>
          <cell r="HR132">
            <v>2521</v>
          </cell>
          <cell r="HS132">
            <v>6446</v>
          </cell>
          <cell r="HT132">
            <v>1432</v>
          </cell>
          <cell r="HU132">
            <v>7468</v>
          </cell>
          <cell r="HV132">
            <v>4890</v>
          </cell>
          <cell r="HW132">
            <v>4253</v>
          </cell>
          <cell r="HX132">
            <v>3192</v>
          </cell>
          <cell r="HY132">
            <v>3620</v>
          </cell>
          <cell r="HZ132">
            <v>5467</v>
          </cell>
          <cell r="IA132">
            <v>22111</v>
          </cell>
          <cell r="IB132">
            <v>3760</v>
          </cell>
          <cell r="IC132">
            <v>215</v>
          </cell>
          <cell r="ID132">
            <v>3088</v>
          </cell>
          <cell r="IE132">
            <v>6968</v>
          </cell>
          <cell r="II132">
            <v>13090</v>
          </cell>
          <cell r="IJ132">
            <v>7893</v>
          </cell>
          <cell r="IK132">
            <v>7975</v>
          </cell>
          <cell r="IL132">
            <v>5347</v>
          </cell>
          <cell r="IM132">
            <v>2606</v>
          </cell>
          <cell r="IN132">
            <v>457</v>
          </cell>
          <cell r="IO132">
            <v>1565</v>
          </cell>
          <cell r="IP132">
            <v>3929</v>
          </cell>
          <cell r="IQ132">
            <v>8518</v>
          </cell>
        </row>
        <row r="133">
          <cell r="B133">
            <v>5012</v>
          </cell>
          <cell r="C133">
            <v>843</v>
          </cell>
          <cell r="D133">
            <v>5771</v>
          </cell>
          <cell r="E133">
            <v>1138</v>
          </cell>
          <cell r="F133">
            <v>3227</v>
          </cell>
          <cell r="G133">
            <v>889</v>
          </cell>
          <cell r="H133">
            <v>2662</v>
          </cell>
          <cell r="I133">
            <v>6855</v>
          </cell>
          <cell r="J133">
            <v>1404</v>
          </cell>
          <cell r="K133">
            <v>7905</v>
          </cell>
          <cell r="L133">
            <v>4622</v>
          </cell>
          <cell r="M133">
            <v>4263</v>
          </cell>
          <cell r="N133">
            <v>3187</v>
          </cell>
          <cell r="O133">
            <v>3503</v>
          </cell>
          <cell r="P133">
            <v>5187</v>
          </cell>
          <cell r="Q133">
            <v>21392</v>
          </cell>
          <cell r="R133">
            <v>3958</v>
          </cell>
          <cell r="S133">
            <v>231</v>
          </cell>
          <cell r="T133">
            <v>2947</v>
          </cell>
          <cell r="U133">
            <v>7138</v>
          </cell>
          <cell r="Y133">
            <v>12381</v>
          </cell>
          <cell r="Z133">
            <v>7583</v>
          </cell>
          <cell r="AA133">
            <v>7302</v>
          </cell>
          <cell r="AB133">
            <v>5059</v>
          </cell>
          <cell r="AC133">
            <v>2547</v>
          </cell>
          <cell r="AD133">
            <v>521</v>
          </cell>
          <cell r="AE133">
            <v>1594</v>
          </cell>
          <cell r="AF133">
            <v>3990</v>
          </cell>
          <cell r="AG133">
            <v>8593</v>
          </cell>
          <cell r="AJ133">
            <v>2850</v>
          </cell>
          <cell r="AM133">
            <v>11799</v>
          </cell>
          <cell r="AP133">
            <v>5345</v>
          </cell>
          <cell r="AS133">
            <v>8277</v>
          </cell>
          <cell r="AT133">
            <v>5143</v>
          </cell>
          <cell r="AU133">
            <v>11568</v>
          </cell>
          <cell r="AV133">
            <v>11440</v>
          </cell>
          <cell r="AW133">
            <v>9565</v>
          </cell>
          <cell r="AX133">
            <v>1485</v>
          </cell>
          <cell r="AY133">
            <v>4232</v>
          </cell>
          <cell r="AZ133">
            <v>19016</v>
          </cell>
          <cell r="BA133">
            <v>173603</v>
          </cell>
          <cell r="BB133">
            <v>15867</v>
          </cell>
          <cell r="BC133">
            <v>-576</v>
          </cell>
          <cell r="BD133">
            <v>188598</v>
          </cell>
          <cell r="BE133">
            <v>-0.8</v>
          </cell>
          <cell r="BF133">
            <v>-0.6</v>
          </cell>
          <cell r="BG133">
            <v>-0.7</v>
          </cell>
          <cell r="BH133">
            <v>0.8</v>
          </cell>
          <cell r="BI133">
            <v>5.9</v>
          </cell>
          <cell r="BJ133">
            <v>0.9</v>
          </cell>
          <cell r="BK133">
            <v>3.3</v>
          </cell>
          <cell r="BL133">
            <v>4</v>
          </cell>
          <cell r="BM133">
            <v>5.0999999999999996</v>
          </cell>
          <cell r="BN133">
            <v>4.0999999999999996</v>
          </cell>
          <cell r="BO133">
            <v>0.5</v>
          </cell>
          <cell r="BP133">
            <v>-1.1000000000000001</v>
          </cell>
          <cell r="BQ133">
            <v>1.3</v>
          </cell>
          <cell r="BR133">
            <v>-1.3</v>
          </cell>
          <cell r="BS133">
            <v>-0.8</v>
          </cell>
          <cell r="BT133">
            <v>-0.3</v>
          </cell>
          <cell r="BU133">
            <v>1.3</v>
          </cell>
          <cell r="BV133">
            <v>0.1</v>
          </cell>
          <cell r="BW133">
            <v>0.2</v>
          </cell>
          <cell r="BX133">
            <v>0.8</v>
          </cell>
          <cell r="CB133">
            <v>-3.1</v>
          </cell>
          <cell r="CC133">
            <v>-1.5</v>
          </cell>
          <cell r="CD133">
            <v>1</v>
          </cell>
          <cell r="CE133">
            <v>0.9</v>
          </cell>
          <cell r="CF133">
            <v>-0.6</v>
          </cell>
          <cell r="CG133">
            <v>9.8000000000000007</v>
          </cell>
          <cell r="CH133">
            <v>2.4</v>
          </cell>
          <cell r="CI133">
            <v>1.9</v>
          </cell>
          <cell r="CJ133">
            <v>1.6</v>
          </cell>
          <cell r="CM133">
            <v>1.5</v>
          </cell>
          <cell r="CP133">
            <v>0.9</v>
          </cell>
          <cell r="CS133">
            <v>1</v>
          </cell>
          <cell r="CV133">
            <v>0.1</v>
          </cell>
          <cell r="CW133">
            <v>0.1</v>
          </cell>
          <cell r="CX133">
            <v>0.2</v>
          </cell>
          <cell r="CY133">
            <v>0.9</v>
          </cell>
          <cell r="CZ133">
            <v>1.6</v>
          </cell>
          <cell r="DA133">
            <v>0.9</v>
          </cell>
          <cell r="DB133">
            <v>0.8</v>
          </cell>
          <cell r="DC133">
            <v>0.9</v>
          </cell>
          <cell r="DD133">
            <v>0.5</v>
          </cell>
          <cell r="DE133">
            <v>-1</v>
          </cell>
          <cell r="DF133">
            <v>0.2</v>
          </cell>
          <cell r="DG133">
            <v>4931</v>
          </cell>
          <cell r="DH133">
            <v>838</v>
          </cell>
          <cell r="DI133">
            <v>5686</v>
          </cell>
          <cell r="DJ133">
            <v>1120</v>
          </cell>
          <cell r="DK133">
            <v>3297</v>
          </cell>
          <cell r="DL133">
            <v>896</v>
          </cell>
          <cell r="DM133">
            <v>2702</v>
          </cell>
          <cell r="DN133">
            <v>6922</v>
          </cell>
          <cell r="DO133">
            <v>1598</v>
          </cell>
          <cell r="DP133">
            <v>8047</v>
          </cell>
          <cell r="DQ133">
            <v>4683</v>
          </cell>
          <cell r="DR133">
            <v>4387</v>
          </cell>
          <cell r="DS133">
            <v>3212</v>
          </cell>
          <cell r="DT133">
            <v>3548</v>
          </cell>
          <cell r="DU133">
            <v>5153</v>
          </cell>
          <cell r="DV133">
            <v>21562</v>
          </cell>
          <cell r="DW133">
            <v>3960</v>
          </cell>
          <cell r="DX133">
            <v>230</v>
          </cell>
          <cell r="DY133">
            <v>2972</v>
          </cell>
          <cell r="DZ133">
            <v>7156</v>
          </cell>
          <cell r="ED133">
            <v>12458</v>
          </cell>
          <cell r="EE133">
            <v>7647</v>
          </cell>
          <cell r="EF133">
            <v>7327</v>
          </cell>
          <cell r="EG133">
            <v>5106</v>
          </cell>
          <cell r="EH133">
            <v>2555</v>
          </cell>
          <cell r="EI133">
            <v>556</v>
          </cell>
          <cell r="EJ133">
            <v>1621</v>
          </cell>
          <cell r="EK133">
            <v>4012</v>
          </cell>
          <cell r="EL133">
            <v>8678</v>
          </cell>
          <cell r="EO133">
            <v>2808</v>
          </cell>
          <cell r="ER133">
            <v>11824</v>
          </cell>
          <cell r="EU133">
            <v>5351</v>
          </cell>
          <cell r="EX133">
            <v>8291</v>
          </cell>
          <cell r="EY133">
            <v>5148</v>
          </cell>
          <cell r="EZ133">
            <v>11592</v>
          </cell>
          <cell r="FA133">
            <v>11445</v>
          </cell>
          <cell r="FB133">
            <v>9571</v>
          </cell>
          <cell r="FC133">
            <v>1493</v>
          </cell>
          <cell r="FD133">
            <v>4241</v>
          </cell>
          <cell r="FE133">
            <v>19016</v>
          </cell>
          <cell r="FF133">
            <v>174100</v>
          </cell>
          <cell r="FG133">
            <v>15865</v>
          </cell>
          <cell r="FH133">
            <v>-716</v>
          </cell>
          <cell r="FI133">
            <v>188964</v>
          </cell>
          <cell r="FJ133">
            <v>-3.8</v>
          </cell>
          <cell r="FK133">
            <v>-1.4</v>
          </cell>
          <cell r="FL133">
            <v>-3.4</v>
          </cell>
          <cell r="FM133">
            <v>4.7</v>
          </cell>
          <cell r="FN133">
            <v>9</v>
          </cell>
          <cell r="FO133">
            <v>1.3</v>
          </cell>
          <cell r="FP133">
            <v>8.5</v>
          </cell>
          <cell r="FQ133">
            <v>7.7</v>
          </cell>
          <cell r="FR133">
            <v>29.2</v>
          </cell>
          <cell r="FS133">
            <v>9</v>
          </cell>
          <cell r="FT133">
            <v>2.2000000000000002</v>
          </cell>
          <cell r="FU133">
            <v>4.9000000000000004</v>
          </cell>
          <cell r="FV133">
            <v>2.6</v>
          </cell>
          <cell r="FW133">
            <v>1</v>
          </cell>
          <cell r="FX133">
            <v>-1</v>
          </cell>
          <cell r="FY133">
            <v>1.3</v>
          </cell>
          <cell r="FZ133">
            <v>1.8</v>
          </cell>
          <cell r="GA133">
            <v>-0.7</v>
          </cell>
          <cell r="GB133">
            <v>1</v>
          </cell>
          <cell r="GC133">
            <v>1.3</v>
          </cell>
          <cell r="GG133">
            <v>-2</v>
          </cell>
          <cell r="GH133">
            <v>0.4</v>
          </cell>
          <cell r="GI133">
            <v>1.6</v>
          </cell>
          <cell r="GJ133">
            <v>2.7</v>
          </cell>
          <cell r="GK133">
            <v>0.2</v>
          </cell>
          <cell r="GL133">
            <v>28.2</v>
          </cell>
          <cell r="GM133">
            <v>6.1</v>
          </cell>
          <cell r="GN133">
            <v>3.8</v>
          </cell>
          <cell r="GO133">
            <v>4.0999999999999996</v>
          </cell>
          <cell r="GR133">
            <v>-0.3</v>
          </cell>
          <cell r="GU133">
            <v>0.8</v>
          </cell>
          <cell r="GX133">
            <v>0.5</v>
          </cell>
          <cell r="HA133">
            <v>-0.4</v>
          </cell>
          <cell r="HB133">
            <v>-0.4</v>
          </cell>
          <cell r="HC133">
            <v>0.8</v>
          </cell>
          <cell r="HD133">
            <v>0.9</v>
          </cell>
          <cell r="HE133">
            <v>1.4</v>
          </cell>
          <cell r="HF133">
            <v>1.9</v>
          </cell>
          <cell r="HG133">
            <v>1.4</v>
          </cell>
          <cell r="HH133">
            <v>0.9</v>
          </cell>
          <cell r="HI133">
            <v>1.2</v>
          </cell>
          <cell r="HJ133">
            <v>-0.7</v>
          </cell>
          <cell r="HK133">
            <v>0.8</v>
          </cell>
          <cell r="HL133">
            <v>3816</v>
          </cell>
          <cell r="HM133">
            <v>828</v>
          </cell>
          <cell r="HN133">
            <v>4544</v>
          </cell>
          <cell r="HO133">
            <v>1074</v>
          </cell>
          <cell r="HP133">
            <v>3268</v>
          </cell>
          <cell r="HQ133">
            <v>876</v>
          </cell>
          <cell r="HR133">
            <v>2591</v>
          </cell>
          <cell r="HS133">
            <v>6731</v>
          </cell>
          <cell r="HT133">
            <v>1369</v>
          </cell>
          <cell r="HU133">
            <v>7758</v>
          </cell>
          <cell r="HV133">
            <v>4557</v>
          </cell>
          <cell r="HW133">
            <v>4223</v>
          </cell>
          <cell r="HX133">
            <v>3051</v>
          </cell>
          <cell r="HY133">
            <v>3225</v>
          </cell>
          <cell r="HZ133">
            <v>4793</v>
          </cell>
          <cell r="IA133">
            <v>20346</v>
          </cell>
          <cell r="IB133">
            <v>3818</v>
          </cell>
          <cell r="IC133">
            <v>194</v>
          </cell>
          <cell r="ID133">
            <v>3109</v>
          </cell>
          <cell r="IE133">
            <v>7016</v>
          </cell>
          <cell r="II133">
            <v>11549</v>
          </cell>
          <cell r="IJ133">
            <v>7282</v>
          </cell>
          <cell r="IK133">
            <v>6943</v>
          </cell>
          <cell r="IL133">
            <v>5062</v>
          </cell>
          <cell r="IM133">
            <v>2507</v>
          </cell>
          <cell r="IN133">
            <v>548</v>
          </cell>
          <cell r="IO133">
            <v>1579</v>
          </cell>
          <cell r="IP133">
            <v>3950</v>
          </cell>
          <cell r="IQ133">
            <v>8519</v>
          </cell>
        </row>
        <row r="134">
          <cell r="B134">
            <v>5065</v>
          </cell>
          <cell r="C134">
            <v>843</v>
          </cell>
          <cell r="D134">
            <v>5828</v>
          </cell>
          <cell r="E134">
            <v>1173</v>
          </cell>
          <cell r="F134">
            <v>3273</v>
          </cell>
          <cell r="G134">
            <v>884</v>
          </cell>
          <cell r="H134">
            <v>2773</v>
          </cell>
          <cell r="I134">
            <v>7097</v>
          </cell>
          <cell r="J134">
            <v>1389</v>
          </cell>
          <cell r="K134">
            <v>8163</v>
          </cell>
          <cell r="L134">
            <v>4641</v>
          </cell>
          <cell r="M134">
            <v>4368</v>
          </cell>
          <cell r="N134">
            <v>3163</v>
          </cell>
          <cell r="O134">
            <v>3484</v>
          </cell>
          <cell r="P134">
            <v>5137</v>
          </cell>
          <cell r="Q134">
            <v>21390</v>
          </cell>
          <cell r="R134">
            <v>3995</v>
          </cell>
          <cell r="S134">
            <v>227</v>
          </cell>
          <cell r="T134">
            <v>2952</v>
          </cell>
          <cell r="U134">
            <v>7168</v>
          </cell>
          <cell r="Y134">
            <v>12161</v>
          </cell>
          <cell r="Z134">
            <v>7423</v>
          </cell>
          <cell r="AA134">
            <v>7338</v>
          </cell>
          <cell r="AB134">
            <v>5066</v>
          </cell>
          <cell r="AC134">
            <v>2502</v>
          </cell>
          <cell r="AD134">
            <v>578</v>
          </cell>
          <cell r="AE134">
            <v>1613</v>
          </cell>
          <cell r="AF134">
            <v>4047</v>
          </cell>
          <cell r="AG134">
            <v>8668</v>
          </cell>
          <cell r="AJ134">
            <v>2873</v>
          </cell>
          <cell r="AM134">
            <v>11722</v>
          </cell>
          <cell r="AP134">
            <v>5347</v>
          </cell>
          <cell r="AS134">
            <v>8203</v>
          </cell>
          <cell r="AT134">
            <v>5143</v>
          </cell>
          <cell r="AU134">
            <v>11609</v>
          </cell>
          <cell r="AV134">
            <v>11450</v>
          </cell>
          <cell r="AW134">
            <v>9703</v>
          </cell>
          <cell r="AX134">
            <v>1491</v>
          </cell>
          <cell r="AY134">
            <v>4250</v>
          </cell>
          <cell r="AZ134">
            <v>19171</v>
          </cell>
          <cell r="BA134">
            <v>174204</v>
          </cell>
          <cell r="BB134">
            <v>15744</v>
          </cell>
          <cell r="BC134">
            <v>-738</v>
          </cell>
          <cell r="BD134">
            <v>188924</v>
          </cell>
          <cell r="BE134">
            <v>1.1000000000000001</v>
          </cell>
          <cell r="BF134">
            <v>0</v>
          </cell>
          <cell r="BG134">
            <v>1</v>
          </cell>
          <cell r="BH134">
            <v>3.1</v>
          </cell>
          <cell r="BI134">
            <v>1.4</v>
          </cell>
          <cell r="BJ134">
            <v>-0.6</v>
          </cell>
          <cell r="BK134">
            <v>4.2</v>
          </cell>
          <cell r="BL134">
            <v>3.5</v>
          </cell>
          <cell r="BM134">
            <v>-1.1000000000000001</v>
          </cell>
          <cell r="BN134">
            <v>3.3</v>
          </cell>
          <cell r="BO134">
            <v>0.4</v>
          </cell>
          <cell r="BP134">
            <v>2.5</v>
          </cell>
          <cell r="BQ134">
            <v>-0.7</v>
          </cell>
          <cell r="BR134">
            <v>-0.6</v>
          </cell>
          <cell r="BS134">
            <v>-1</v>
          </cell>
          <cell r="BT134">
            <v>0</v>
          </cell>
          <cell r="BU134">
            <v>1</v>
          </cell>
          <cell r="BV134">
            <v>-1.6</v>
          </cell>
          <cell r="BW134">
            <v>0.2</v>
          </cell>
          <cell r="BX134">
            <v>0.4</v>
          </cell>
          <cell r="CB134">
            <v>-1.8</v>
          </cell>
          <cell r="CC134">
            <v>-2.1</v>
          </cell>
          <cell r="CD134">
            <v>0.5</v>
          </cell>
          <cell r="CE134">
            <v>0.1</v>
          </cell>
          <cell r="CF134">
            <v>-1.7</v>
          </cell>
          <cell r="CG134">
            <v>10.9</v>
          </cell>
          <cell r="CH134">
            <v>1.2</v>
          </cell>
          <cell r="CI134">
            <v>1.4</v>
          </cell>
          <cell r="CJ134">
            <v>0.9</v>
          </cell>
          <cell r="CM134">
            <v>0.8</v>
          </cell>
          <cell r="CP134">
            <v>-0.6</v>
          </cell>
          <cell r="CS134">
            <v>0</v>
          </cell>
          <cell r="CV134">
            <v>-0.9</v>
          </cell>
          <cell r="CW134">
            <v>0</v>
          </cell>
          <cell r="CX134">
            <v>0.4</v>
          </cell>
          <cell r="CY134">
            <v>0.1</v>
          </cell>
          <cell r="CZ134">
            <v>1.4</v>
          </cell>
          <cell r="DA134">
            <v>0.4</v>
          </cell>
          <cell r="DB134">
            <v>0.4</v>
          </cell>
          <cell r="DC134">
            <v>0.8</v>
          </cell>
          <cell r="DD134">
            <v>0.3</v>
          </cell>
          <cell r="DE134">
            <v>-0.8</v>
          </cell>
          <cell r="DF134">
            <v>0.2</v>
          </cell>
          <cell r="DG134">
            <v>4945</v>
          </cell>
          <cell r="DH134">
            <v>834</v>
          </cell>
          <cell r="DI134">
            <v>5698</v>
          </cell>
          <cell r="DJ134">
            <v>1203</v>
          </cell>
          <cell r="DK134">
            <v>3294</v>
          </cell>
          <cell r="DL134">
            <v>878</v>
          </cell>
          <cell r="DM134">
            <v>2799</v>
          </cell>
          <cell r="DN134">
            <v>7161</v>
          </cell>
          <cell r="DO134">
            <v>1261</v>
          </cell>
          <cell r="DP134">
            <v>8185</v>
          </cell>
          <cell r="DQ134">
            <v>4553</v>
          </cell>
          <cell r="DR134">
            <v>4267</v>
          </cell>
          <cell r="DS134">
            <v>3204</v>
          </cell>
          <cell r="DT134">
            <v>3463</v>
          </cell>
          <cell r="DU134">
            <v>5208</v>
          </cell>
          <cell r="DV134">
            <v>21352</v>
          </cell>
          <cell r="DW134">
            <v>4008</v>
          </cell>
          <cell r="DX134">
            <v>229</v>
          </cell>
          <cell r="DY134">
            <v>2921</v>
          </cell>
          <cell r="DZ134">
            <v>7168</v>
          </cell>
          <cell r="ED134">
            <v>11861</v>
          </cell>
          <cell r="EE134">
            <v>7419</v>
          </cell>
          <cell r="EF134">
            <v>7314</v>
          </cell>
          <cell r="EG134">
            <v>5050</v>
          </cell>
          <cell r="EH134">
            <v>2498</v>
          </cell>
          <cell r="EI134">
            <v>583</v>
          </cell>
          <cell r="EJ134">
            <v>1612</v>
          </cell>
          <cell r="EK134">
            <v>4079</v>
          </cell>
          <cell r="EL134">
            <v>8698</v>
          </cell>
          <cell r="EO134">
            <v>2936</v>
          </cell>
          <cell r="ER134">
            <v>11694</v>
          </cell>
          <cell r="EU134">
            <v>5346</v>
          </cell>
          <cell r="EX134">
            <v>8221</v>
          </cell>
          <cell r="EY134">
            <v>5142</v>
          </cell>
          <cell r="EZ134">
            <v>11637</v>
          </cell>
          <cell r="FA134">
            <v>11468</v>
          </cell>
          <cell r="FB134">
            <v>9732</v>
          </cell>
          <cell r="FC134">
            <v>1487</v>
          </cell>
          <cell r="FD134">
            <v>4255</v>
          </cell>
          <cell r="FE134">
            <v>19171</v>
          </cell>
          <cell r="FF134">
            <v>173996</v>
          </cell>
          <cell r="FG134">
            <v>15882</v>
          </cell>
          <cell r="FH134">
            <v>-407</v>
          </cell>
          <cell r="FI134">
            <v>189176</v>
          </cell>
          <cell r="FJ134">
            <v>0.3</v>
          </cell>
          <cell r="FK134">
            <v>-0.5</v>
          </cell>
          <cell r="FL134">
            <v>0.2</v>
          </cell>
          <cell r="FM134">
            <v>7.4</v>
          </cell>
          <cell r="FN134">
            <v>-0.1</v>
          </cell>
          <cell r="FO134">
            <v>-2</v>
          </cell>
          <cell r="FP134">
            <v>3.6</v>
          </cell>
          <cell r="FQ134">
            <v>3.4</v>
          </cell>
          <cell r="FR134">
            <v>-21.1</v>
          </cell>
          <cell r="FS134">
            <v>1.7</v>
          </cell>
          <cell r="FT134">
            <v>-2.8</v>
          </cell>
          <cell r="FU134">
            <v>-2.7</v>
          </cell>
          <cell r="FV134">
            <v>-0.3</v>
          </cell>
          <cell r="FW134">
            <v>-2.4</v>
          </cell>
          <cell r="FX134">
            <v>1.1000000000000001</v>
          </cell>
          <cell r="FY134">
            <v>-1</v>
          </cell>
          <cell r="FZ134">
            <v>1.2</v>
          </cell>
          <cell r="GA134">
            <v>-0.5</v>
          </cell>
          <cell r="GB134">
            <v>-1.7</v>
          </cell>
          <cell r="GC134">
            <v>0.2</v>
          </cell>
          <cell r="GG134">
            <v>-4.8</v>
          </cell>
          <cell r="GH134">
            <v>-3</v>
          </cell>
          <cell r="GI134">
            <v>-0.2</v>
          </cell>
          <cell r="GJ134">
            <v>-1.1000000000000001</v>
          </cell>
          <cell r="GK134">
            <v>-2.2000000000000002</v>
          </cell>
          <cell r="GL134">
            <v>4.8</v>
          </cell>
          <cell r="GM134">
            <v>-0.6</v>
          </cell>
          <cell r="GN134">
            <v>1.7</v>
          </cell>
          <cell r="GO134">
            <v>0.2</v>
          </cell>
          <cell r="GR134">
            <v>4.5</v>
          </cell>
          <cell r="GU134">
            <v>-1.1000000000000001</v>
          </cell>
          <cell r="GX134">
            <v>-0.1</v>
          </cell>
          <cell r="HA134">
            <v>-0.8</v>
          </cell>
          <cell r="HB134">
            <v>-0.1</v>
          </cell>
          <cell r="HC134">
            <v>0.4</v>
          </cell>
          <cell r="HD134">
            <v>0.2</v>
          </cell>
          <cell r="HE134">
            <v>1.7</v>
          </cell>
          <cell r="HF134">
            <v>-0.4</v>
          </cell>
          <cell r="HG134">
            <v>0.3</v>
          </cell>
          <cell r="HH134">
            <v>0.8</v>
          </cell>
          <cell r="HI134">
            <v>-0.1</v>
          </cell>
          <cell r="HJ134">
            <v>0.1</v>
          </cell>
          <cell r="HK134">
            <v>0.1</v>
          </cell>
          <cell r="HL134">
            <v>3351</v>
          </cell>
          <cell r="HM134">
            <v>820</v>
          </cell>
          <cell r="HN134">
            <v>4068</v>
          </cell>
          <cell r="HO134">
            <v>1177</v>
          </cell>
          <cell r="HP134">
            <v>3248</v>
          </cell>
          <cell r="HQ134">
            <v>873</v>
          </cell>
          <cell r="HR134">
            <v>2795</v>
          </cell>
          <cell r="HS134">
            <v>7087</v>
          </cell>
          <cell r="HT134">
            <v>1306</v>
          </cell>
          <cell r="HU134">
            <v>8122</v>
          </cell>
          <cell r="HV134">
            <v>4374</v>
          </cell>
          <cell r="HW134">
            <v>4284</v>
          </cell>
          <cell r="HX134">
            <v>3205</v>
          </cell>
          <cell r="HY134">
            <v>3529</v>
          </cell>
          <cell r="HZ134">
            <v>5094</v>
          </cell>
          <cell r="IA134">
            <v>21141</v>
          </cell>
          <cell r="IB134">
            <v>4043</v>
          </cell>
          <cell r="IC134">
            <v>240</v>
          </cell>
          <cell r="ID134">
            <v>2771</v>
          </cell>
          <cell r="IE134">
            <v>7134</v>
          </cell>
          <cell r="II134">
            <v>12326</v>
          </cell>
          <cell r="IJ134">
            <v>7441</v>
          </cell>
          <cell r="IK134">
            <v>7101</v>
          </cell>
          <cell r="IL134">
            <v>4776</v>
          </cell>
          <cell r="IM134">
            <v>2488</v>
          </cell>
          <cell r="IN134">
            <v>549</v>
          </cell>
          <cell r="IO134">
            <v>1594</v>
          </cell>
          <cell r="IP134">
            <v>4067</v>
          </cell>
          <cell r="IQ134">
            <v>8619</v>
          </cell>
        </row>
        <row r="135">
          <cell r="B135">
            <v>5239</v>
          </cell>
          <cell r="C135">
            <v>851</v>
          </cell>
          <cell r="D135">
            <v>6010</v>
          </cell>
          <cell r="E135">
            <v>1199</v>
          </cell>
          <cell r="F135">
            <v>3227</v>
          </cell>
          <cell r="G135">
            <v>873</v>
          </cell>
          <cell r="H135">
            <v>2825</v>
          </cell>
          <cell r="I135">
            <v>7219</v>
          </cell>
          <cell r="J135">
            <v>1273</v>
          </cell>
          <cell r="K135">
            <v>8250</v>
          </cell>
          <cell r="L135">
            <v>4697</v>
          </cell>
          <cell r="M135">
            <v>4420</v>
          </cell>
          <cell r="N135">
            <v>3124</v>
          </cell>
          <cell r="O135">
            <v>3422</v>
          </cell>
          <cell r="P135">
            <v>5035</v>
          </cell>
          <cell r="Q135">
            <v>21282</v>
          </cell>
          <cell r="R135">
            <v>4017</v>
          </cell>
          <cell r="S135">
            <v>222</v>
          </cell>
          <cell r="T135">
            <v>2993</v>
          </cell>
          <cell r="U135">
            <v>7199</v>
          </cell>
          <cell r="Y135">
            <v>12083</v>
          </cell>
          <cell r="Z135">
            <v>7204</v>
          </cell>
          <cell r="AA135">
            <v>7302</v>
          </cell>
          <cell r="AB135">
            <v>5026</v>
          </cell>
          <cell r="AC135">
            <v>2472</v>
          </cell>
          <cell r="AD135">
            <v>598</v>
          </cell>
          <cell r="AE135">
            <v>1595</v>
          </cell>
          <cell r="AF135">
            <v>4035</v>
          </cell>
          <cell r="AG135">
            <v>8632</v>
          </cell>
          <cell r="AJ135">
            <v>2901</v>
          </cell>
          <cell r="AM135">
            <v>11580</v>
          </cell>
          <cell r="AP135">
            <v>5350</v>
          </cell>
          <cell r="AS135">
            <v>8150</v>
          </cell>
          <cell r="AT135">
            <v>5176</v>
          </cell>
          <cell r="AU135">
            <v>11661</v>
          </cell>
          <cell r="AV135">
            <v>11432</v>
          </cell>
          <cell r="AW135">
            <v>9812</v>
          </cell>
          <cell r="AX135">
            <v>1493</v>
          </cell>
          <cell r="AY135">
            <v>4264</v>
          </cell>
          <cell r="AZ135">
            <v>19322</v>
          </cell>
          <cell r="BA135">
            <v>174225</v>
          </cell>
          <cell r="BB135">
            <v>15697</v>
          </cell>
          <cell r="BC135">
            <v>-767</v>
          </cell>
          <cell r="BD135">
            <v>188869</v>
          </cell>
          <cell r="BE135">
            <v>3.4</v>
          </cell>
          <cell r="BF135">
            <v>0.9</v>
          </cell>
          <cell r="BG135">
            <v>3.1</v>
          </cell>
          <cell r="BH135">
            <v>2.2000000000000002</v>
          </cell>
          <cell r="BI135">
            <v>-1.4</v>
          </cell>
          <cell r="BJ135">
            <v>-1.2</v>
          </cell>
          <cell r="BK135">
            <v>1.9</v>
          </cell>
          <cell r="BL135">
            <v>1.7</v>
          </cell>
          <cell r="BM135">
            <v>-8.4</v>
          </cell>
          <cell r="BN135">
            <v>1.1000000000000001</v>
          </cell>
          <cell r="BO135">
            <v>1.2</v>
          </cell>
          <cell r="BP135">
            <v>1.2</v>
          </cell>
          <cell r="BQ135">
            <v>-1.2</v>
          </cell>
          <cell r="BR135">
            <v>-1.8</v>
          </cell>
          <cell r="BS135">
            <v>-2</v>
          </cell>
          <cell r="BT135">
            <v>-0.5</v>
          </cell>
          <cell r="BU135">
            <v>0.5</v>
          </cell>
          <cell r="BV135">
            <v>-2.2999999999999998</v>
          </cell>
          <cell r="BW135">
            <v>1.4</v>
          </cell>
          <cell r="BX135">
            <v>0.4</v>
          </cell>
          <cell r="CB135">
            <v>-0.6</v>
          </cell>
          <cell r="CC135">
            <v>-3</v>
          </cell>
          <cell r="CD135">
            <v>-0.5</v>
          </cell>
          <cell r="CE135">
            <v>-0.8</v>
          </cell>
          <cell r="CF135">
            <v>-1.2</v>
          </cell>
          <cell r="CG135">
            <v>3.5</v>
          </cell>
          <cell r="CH135">
            <v>-1.1000000000000001</v>
          </cell>
          <cell r="CI135">
            <v>-0.3</v>
          </cell>
          <cell r="CJ135">
            <v>-0.4</v>
          </cell>
          <cell r="CM135">
            <v>1</v>
          </cell>
          <cell r="CP135">
            <v>-1.2</v>
          </cell>
          <cell r="CS135">
            <v>0.1</v>
          </cell>
          <cell r="CV135">
            <v>-0.6</v>
          </cell>
          <cell r="CW135">
            <v>0.6</v>
          </cell>
          <cell r="CX135">
            <v>0.4</v>
          </cell>
          <cell r="CY135">
            <v>-0.2</v>
          </cell>
          <cell r="CZ135">
            <v>1.1000000000000001</v>
          </cell>
          <cell r="DA135">
            <v>0.2</v>
          </cell>
          <cell r="DB135">
            <v>0.3</v>
          </cell>
          <cell r="DC135">
            <v>0.8</v>
          </cell>
          <cell r="DD135">
            <v>0</v>
          </cell>
          <cell r="DE135">
            <v>-0.3</v>
          </cell>
          <cell r="DF135">
            <v>0</v>
          </cell>
          <cell r="DG135">
            <v>5308</v>
          </cell>
          <cell r="DH135">
            <v>863</v>
          </cell>
          <cell r="DI135">
            <v>6089</v>
          </cell>
          <cell r="DJ135">
            <v>1204</v>
          </cell>
          <cell r="DK135">
            <v>3175</v>
          </cell>
          <cell r="DL135">
            <v>875</v>
          </cell>
          <cell r="DM135">
            <v>2762</v>
          </cell>
          <cell r="DN135">
            <v>7146</v>
          </cell>
          <cell r="DO135">
            <v>1365</v>
          </cell>
          <cell r="DP135">
            <v>8214</v>
          </cell>
          <cell r="DQ135">
            <v>4740</v>
          </cell>
          <cell r="DR135">
            <v>4427</v>
          </cell>
          <cell r="DS135">
            <v>3069</v>
          </cell>
          <cell r="DT135">
            <v>3432</v>
          </cell>
          <cell r="DU135">
            <v>5014</v>
          </cell>
          <cell r="DV135">
            <v>21246</v>
          </cell>
          <cell r="DW135">
            <v>4009</v>
          </cell>
          <cell r="DX135">
            <v>220</v>
          </cell>
          <cell r="DY135">
            <v>2969</v>
          </cell>
          <cell r="DZ135">
            <v>7170</v>
          </cell>
          <cell r="ED135">
            <v>12254</v>
          </cell>
          <cell r="EE135">
            <v>7199</v>
          </cell>
          <cell r="EF135">
            <v>7356</v>
          </cell>
          <cell r="EG135">
            <v>5046</v>
          </cell>
          <cell r="EH135">
            <v>2472</v>
          </cell>
          <cell r="EI135">
            <v>595</v>
          </cell>
          <cell r="EJ135">
            <v>1607</v>
          </cell>
          <cell r="EK135">
            <v>4022</v>
          </cell>
          <cell r="EL135">
            <v>8631</v>
          </cell>
          <cell r="EO135">
            <v>2860</v>
          </cell>
          <cell r="ER135">
            <v>11635</v>
          </cell>
          <cell r="EU135">
            <v>5289</v>
          </cell>
          <cell r="EX135">
            <v>8044</v>
          </cell>
          <cell r="EY135">
            <v>5121</v>
          </cell>
          <cell r="EZ135">
            <v>11632</v>
          </cell>
          <cell r="FA135">
            <v>11403</v>
          </cell>
          <cell r="FB135">
            <v>9785</v>
          </cell>
          <cell r="FC135">
            <v>1495</v>
          </cell>
          <cell r="FD135">
            <v>4246</v>
          </cell>
          <cell r="FE135">
            <v>19322</v>
          </cell>
          <cell r="FF135">
            <v>174218</v>
          </cell>
          <cell r="FG135">
            <v>15394</v>
          </cell>
          <cell r="FH135">
            <v>-1209</v>
          </cell>
          <cell r="FI135">
            <v>188131</v>
          </cell>
          <cell r="FJ135">
            <v>7.3</v>
          </cell>
          <cell r="FK135">
            <v>3.5</v>
          </cell>
          <cell r="FL135">
            <v>6.9</v>
          </cell>
          <cell r="FM135">
            <v>0.1</v>
          </cell>
          <cell r="FN135">
            <v>-3.6</v>
          </cell>
          <cell r="FO135">
            <v>-0.4</v>
          </cell>
          <cell r="FP135">
            <v>-1.3</v>
          </cell>
          <cell r="FQ135">
            <v>-0.2</v>
          </cell>
          <cell r="FR135">
            <v>8.3000000000000007</v>
          </cell>
          <cell r="FS135">
            <v>0.4</v>
          </cell>
          <cell r="FT135">
            <v>4.0999999999999996</v>
          </cell>
          <cell r="FU135">
            <v>3.7</v>
          </cell>
          <cell r="FV135">
            <v>-4.2</v>
          </cell>
          <cell r="FW135">
            <v>-0.9</v>
          </cell>
          <cell r="FX135">
            <v>-3.7</v>
          </cell>
          <cell r="FY135">
            <v>-0.5</v>
          </cell>
          <cell r="FZ135">
            <v>0</v>
          </cell>
          <cell r="GA135">
            <v>-3.7</v>
          </cell>
          <cell r="GB135">
            <v>1.6</v>
          </cell>
          <cell r="GC135">
            <v>0</v>
          </cell>
          <cell r="GG135">
            <v>3.3</v>
          </cell>
          <cell r="GH135">
            <v>-3</v>
          </cell>
          <cell r="GI135">
            <v>0.6</v>
          </cell>
          <cell r="GJ135">
            <v>-0.1</v>
          </cell>
          <cell r="GK135">
            <v>-1</v>
          </cell>
          <cell r="GL135">
            <v>2</v>
          </cell>
          <cell r="GM135">
            <v>-0.3</v>
          </cell>
          <cell r="GN135">
            <v>-1.4</v>
          </cell>
          <cell r="GO135">
            <v>-0.8</v>
          </cell>
          <cell r="GR135">
            <v>-2.6</v>
          </cell>
          <cell r="GU135">
            <v>-0.5</v>
          </cell>
          <cell r="GX135">
            <v>-1.1000000000000001</v>
          </cell>
          <cell r="HA135">
            <v>-2.2000000000000002</v>
          </cell>
          <cell r="HB135">
            <v>-0.4</v>
          </cell>
          <cell r="HC135">
            <v>0</v>
          </cell>
          <cell r="HD135">
            <v>-0.6</v>
          </cell>
          <cell r="HE135">
            <v>0.5</v>
          </cell>
          <cell r="HF135">
            <v>0.5</v>
          </cell>
          <cell r="HG135">
            <v>-0.2</v>
          </cell>
          <cell r="HH135">
            <v>0.8</v>
          </cell>
          <cell r="HI135">
            <v>0.1</v>
          </cell>
          <cell r="HJ135">
            <v>-3.1</v>
          </cell>
          <cell r="HK135">
            <v>-0.6</v>
          </cell>
          <cell r="HL135">
            <v>4390</v>
          </cell>
          <cell r="HM135">
            <v>870</v>
          </cell>
          <cell r="HN135">
            <v>5152</v>
          </cell>
          <cell r="HO135">
            <v>1272</v>
          </cell>
          <cell r="HP135">
            <v>3286</v>
          </cell>
          <cell r="HQ135">
            <v>906</v>
          </cell>
          <cell r="HR135">
            <v>2854</v>
          </cell>
          <cell r="HS135">
            <v>7435</v>
          </cell>
          <cell r="HT135">
            <v>1359</v>
          </cell>
          <cell r="HU135">
            <v>8519</v>
          </cell>
          <cell r="HV135">
            <v>4737</v>
          </cell>
          <cell r="HW135">
            <v>4534</v>
          </cell>
          <cell r="HX135">
            <v>3171</v>
          </cell>
          <cell r="HY135">
            <v>3563</v>
          </cell>
          <cell r="HZ135">
            <v>5216</v>
          </cell>
          <cell r="IA135">
            <v>21824</v>
          </cell>
          <cell r="IB135">
            <v>4247</v>
          </cell>
          <cell r="IC135">
            <v>260</v>
          </cell>
          <cell r="ID135">
            <v>2838</v>
          </cell>
          <cell r="IE135">
            <v>7449</v>
          </cell>
          <cell r="II135">
            <v>12229</v>
          </cell>
          <cell r="IJ135">
            <v>7235</v>
          </cell>
          <cell r="IK135">
            <v>7188</v>
          </cell>
          <cell r="IL135">
            <v>4983</v>
          </cell>
          <cell r="IM135">
            <v>2465</v>
          </cell>
          <cell r="IN135">
            <v>618</v>
          </cell>
          <cell r="IO135">
            <v>1633</v>
          </cell>
          <cell r="IP135">
            <v>4038</v>
          </cell>
          <cell r="IQ135">
            <v>8687</v>
          </cell>
        </row>
        <row r="136">
          <cell r="B136">
            <v>5381</v>
          </cell>
          <cell r="C136">
            <v>857</v>
          </cell>
          <cell r="D136">
            <v>6155</v>
          </cell>
          <cell r="E136">
            <v>1198</v>
          </cell>
          <cell r="F136">
            <v>3157</v>
          </cell>
          <cell r="G136">
            <v>877</v>
          </cell>
          <cell r="H136">
            <v>2777</v>
          </cell>
          <cell r="I136">
            <v>7212</v>
          </cell>
          <cell r="J136">
            <v>1149</v>
          </cell>
          <cell r="K136">
            <v>8191</v>
          </cell>
          <cell r="L136">
            <v>4752</v>
          </cell>
          <cell r="M136">
            <v>4399</v>
          </cell>
          <cell r="N136">
            <v>3102</v>
          </cell>
          <cell r="O136">
            <v>3364</v>
          </cell>
          <cell r="P136">
            <v>4887</v>
          </cell>
          <cell r="Q136">
            <v>21075</v>
          </cell>
          <cell r="R136">
            <v>4013</v>
          </cell>
          <cell r="S136">
            <v>218</v>
          </cell>
          <cell r="T136">
            <v>3058</v>
          </cell>
          <cell r="U136">
            <v>7218</v>
          </cell>
          <cell r="Y136">
            <v>11927</v>
          </cell>
          <cell r="Z136">
            <v>6988</v>
          </cell>
          <cell r="AA136">
            <v>7211</v>
          </cell>
          <cell r="AB136">
            <v>4956</v>
          </cell>
          <cell r="AC136">
            <v>2463</v>
          </cell>
          <cell r="AD136">
            <v>589</v>
          </cell>
          <cell r="AE136">
            <v>1566</v>
          </cell>
          <cell r="AF136">
            <v>3987</v>
          </cell>
          <cell r="AG136">
            <v>8553</v>
          </cell>
          <cell r="AJ136">
            <v>2951</v>
          </cell>
          <cell r="AM136">
            <v>11497</v>
          </cell>
          <cell r="AP136">
            <v>5372</v>
          </cell>
          <cell r="AS136">
            <v>8189</v>
          </cell>
          <cell r="AT136">
            <v>5253</v>
          </cell>
          <cell r="AU136">
            <v>11716</v>
          </cell>
          <cell r="AV136">
            <v>11431</v>
          </cell>
          <cell r="AW136">
            <v>9926</v>
          </cell>
          <cell r="AX136">
            <v>1496</v>
          </cell>
          <cell r="AY136">
            <v>4265</v>
          </cell>
          <cell r="AZ136">
            <v>19468</v>
          </cell>
          <cell r="BA136">
            <v>173692</v>
          </cell>
          <cell r="BB136">
            <v>15654</v>
          </cell>
          <cell r="BC136">
            <v>-917</v>
          </cell>
          <cell r="BD136">
            <v>188137</v>
          </cell>
          <cell r="BE136">
            <v>2.7</v>
          </cell>
          <cell r="BF136">
            <v>0.6</v>
          </cell>
          <cell r="BG136">
            <v>2.4</v>
          </cell>
          <cell r="BH136">
            <v>-0.1</v>
          </cell>
          <cell r="BI136">
            <v>-2.2000000000000002</v>
          </cell>
          <cell r="BJ136">
            <v>0.4</v>
          </cell>
          <cell r="BK136">
            <v>-1.7</v>
          </cell>
          <cell r="BL136">
            <v>-0.1</v>
          </cell>
          <cell r="BM136">
            <v>-9.6999999999999993</v>
          </cell>
          <cell r="BN136">
            <v>-0.7</v>
          </cell>
          <cell r="BO136">
            <v>1.2</v>
          </cell>
          <cell r="BP136">
            <v>-0.5</v>
          </cell>
          <cell r="BQ136">
            <v>-0.7</v>
          </cell>
          <cell r="BR136">
            <v>-1.7</v>
          </cell>
          <cell r="BS136">
            <v>-2.9</v>
          </cell>
          <cell r="BT136">
            <v>-1</v>
          </cell>
          <cell r="BU136">
            <v>-0.1</v>
          </cell>
          <cell r="BV136">
            <v>-1.9</v>
          </cell>
          <cell r="BW136">
            <v>2.2000000000000002</v>
          </cell>
          <cell r="BX136">
            <v>0.3</v>
          </cell>
          <cell r="CB136">
            <v>-1.3</v>
          </cell>
          <cell r="CC136">
            <v>-3</v>
          </cell>
          <cell r="CD136">
            <v>-1.2</v>
          </cell>
          <cell r="CE136">
            <v>-1.4</v>
          </cell>
          <cell r="CF136">
            <v>-0.3</v>
          </cell>
          <cell r="CG136">
            <v>-1.6</v>
          </cell>
          <cell r="CH136">
            <v>-1.8</v>
          </cell>
          <cell r="CI136">
            <v>-1.2</v>
          </cell>
          <cell r="CJ136">
            <v>-0.9</v>
          </cell>
          <cell r="CM136">
            <v>1.7</v>
          </cell>
          <cell r="CP136">
            <v>-0.7</v>
          </cell>
          <cell r="CS136">
            <v>0.4</v>
          </cell>
          <cell r="CV136">
            <v>0.5</v>
          </cell>
          <cell r="CW136">
            <v>1.5</v>
          </cell>
          <cell r="CX136">
            <v>0.5</v>
          </cell>
          <cell r="CY136">
            <v>0</v>
          </cell>
          <cell r="CZ136">
            <v>1.2</v>
          </cell>
          <cell r="DA136">
            <v>0.2</v>
          </cell>
          <cell r="DB136">
            <v>0</v>
          </cell>
          <cell r="DC136">
            <v>0.8</v>
          </cell>
          <cell r="DD136">
            <v>-0.3</v>
          </cell>
          <cell r="DE136">
            <v>-0.3</v>
          </cell>
          <cell r="DF136">
            <v>-0.4</v>
          </cell>
          <cell r="DG136">
            <v>5517</v>
          </cell>
          <cell r="DH136">
            <v>855</v>
          </cell>
          <cell r="DI136">
            <v>6291</v>
          </cell>
          <cell r="DJ136">
            <v>1207</v>
          </cell>
          <cell r="DK136">
            <v>3152</v>
          </cell>
          <cell r="DL136">
            <v>870</v>
          </cell>
          <cell r="DM136">
            <v>2895</v>
          </cell>
          <cell r="DN136">
            <v>7322</v>
          </cell>
          <cell r="DO136">
            <v>1080</v>
          </cell>
          <cell r="DP136">
            <v>8275</v>
          </cell>
          <cell r="DQ136">
            <v>4737</v>
          </cell>
          <cell r="DR136">
            <v>4619</v>
          </cell>
          <cell r="DS136">
            <v>3075</v>
          </cell>
          <cell r="DT136">
            <v>3382</v>
          </cell>
          <cell r="DU136">
            <v>4881</v>
          </cell>
          <cell r="DV136">
            <v>21166</v>
          </cell>
          <cell r="DW136">
            <v>4028</v>
          </cell>
          <cell r="DX136">
            <v>217</v>
          </cell>
          <cell r="DY136">
            <v>3095</v>
          </cell>
          <cell r="DZ136">
            <v>7259</v>
          </cell>
          <cell r="ED136">
            <v>12053</v>
          </cell>
          <cell r="EE136">
            <v>7000</v>
          </cell>
          <cell r="EF136">
            <v>7201</v>
          </cell>
          <cell r="EG136">
            <v>4936</v>
          </cell>
          <cell r="EH136">
            <v>2443</v>
          </cell>
          <cell r="EI136">
            <v>593</v>
          </cell>
          <cell r="EJ136">
            <v>1545</v>
          </cell>
          <cell r="EK136">
            <v>3995</v>
          </cell>
          <cell r="EL136">
            <v>8521</v>
          </cell>
          <cell r="EO136">
            <v>2931</v>
          </cell>
          <cell r="ER136">
            <v>11408</v>
          </cell>
          <cell r="EU136">
            <v>5433</v>
          </cell>
          <cell r="EX136">
            <v>8274</v>
          </cell>
          <cell r="EY136">
            <v>5312</v>
          </cell>
          <cell r="EZ136">
            <v>11710</v>
          </cell>
          <cell r="FA136">
            <v>11425</v>
          </cell>
          <cell r="FB136">
            <v>9923</v>
          </cell>
          <cell r="FC136">
            <v>1494</v>
          </cell>
          <cell r="FD136">
            <v>4274</v>
          </cell>
          <cell r="FE136">
            <v>19467</v>
          </cell>
          <cell r="FF136">
            <v>174057</v>
          </cell>
          <cell r="FG136">
            <v>15883</v>
          </cell>
          <cell r="FH136">
            <v>-410</v>
          </cell>
          <cell r="FI136">
            <v>189228</v>
          </cell>
          <cell r="FJ136">
            <v>3.9</v>
          </cell>
          <cell r="FK136">
            <v>-1</v>
          </cell>
          <cell r="FL136">
            <v>3.3</v>
          </cell>
          <cell r="FM136">
            <v>0.2</v>
          </cell>
          <cell r="FN136">
            <v>-0.7</v>
          </cell>
          <cell r="FO136">
            <v>-0.6</v>
          </cell>
          <cell r="FP136">
            <v>4.8</v>
          </cell>
          <cell r="FQ136">
            <v>2.5</v>
          </cell>
          <cell r="FR136">
            <v>-20.9</v>
          </cell>
          <cell r="FS136">
            <v>0.7</v>
          </cell>
          <cell r="FT136">
            <v>-0.1</v>
          </cell>
          <cell r="FU136">
            <v>4.3</v>
          </cell>
          <cell r="FV136">
            <v>0.2</v>
          </cell>
          <cell r="FW136">
            <v>-1.5</v>
          </cell>
          <cell r="FX136">
            <v>-2.7</v>
          </cell>
          <cell r="FY136">
            <v>-0.4</v>
          </cell>
          <cell r="FZ136">
            <v>0.5</v>
          </cell>
          <cell r="GA136">
            <v>-1.5</v>
          </cell>
          <cell r="GB136">
            <v>4.2</v>
          </cell>
          <cell r="GC136">
            <v>1.2</v>
          </cell>
          <cell r="GG136">
            <v>-1.6</v>
          </cell>
          <cell r="GH136">
            <v>-2.8</v>
          </cell>
          <cell r="GI136">
            <v>-2.1</v>
          </cell>
          <cell r="GJ136">
            <v>-2.2000000000000002</v>
          </cell>
          <cell r="GK136">
            <v>-1.1000000000000001</v>
          </cell>
          <cell r="GL136">
            <v>-0.3</v>
          </cell>
          <cell r="GM136">
            <v>-3.9</v>
          </cell>
          <cell r="GN136">
            <v>-0.7</v>
          </cell>
          <cell r="GO136">
            <v>-1.3</v>
          </cell>
          <cell r="GR136">
            <v>2.5</v>
          </cell>
          <cell r="GU136">
            <v>-2</v>
          </cell>
          <cell r="GX136">
            <v>2.7</v>
          </cell>
          <cell r="HA136">
            <v>2.9</v>
          </cell>
          <cell r="HB136">
            <v>3.7</v>
          </cell>
          <cell r="HC136">
            <v>0.7</v>
          </cell>
          <cell r="HD136">
            <v>0.2</v>
          </cell>
          <cell r="HE136">
            <v>1.4</v>
          </cell>
          <cell r="HF136">
            <v>0</v>
          </cell>
          <cell r="HG136">
            <v>0.7</v>
          </cell>
          <cell r="HH136">
            <v>0.8</v>
          </cell>
          <cell r="HI136">
            <v>-0.1</v>
          </cell>
          <cell r="HJ136">
            <v>3.2</v>
          </cell>
          <cell r="HK136">
            <v>0.6</v>
          </cell>
          <cell r="HL136">
            <v>9150</v>
          </cell>
          <cell r="HM136">
            <v>866</v>
          </cell>
          <cell r="HN136">
            <v>9929</v>
          </cell>
          <cell r="HO136">
            <v>1201</v>
          </cell>
          <cell r="HP136">
            <v>3131</v>
          </cell>
          <cell r="HQ136">
            <v>874</v>
          </cell>
          <cell r="HR136">
            <v>2912</v>
          </cell>
          <cell r="HS136">
            <v>7315</v>
          </cell>
          <cell r="HT136">
            <v>1241</v>
          </cell>
          <cell r="HU136">
            <v>8341</v>
          </cell>
          <cell r="HV136">
            <v>5047</v>
          </cell>
          <cell r="HW136">
            <v>4668</v>
          </cell>
          <cell r="HX136">
            <v>3141</v>
          </cell>
          <cell r="HY136">
            <v>3486</v>
          </cell>
          <cell r="HZ136">
            <v>5106</v>
          </cell>
          <cell r="IA136">
            <v>21965</v>
          </cell>
          <cell r="IB136">
            <v>3895</v>
          </cell>
          <cell r="IC136">
            <v>200</v>
          </cell>
          <cell r="ID136">
            <v>3252</v>
          </cell>
          <cell r="IE136">
            <v>7167</v>
          </cell>
          <cell r="II136">
            <v>12446</v>
          </cell>
          <cell r="IJ136">
            <v>7261</v>
          </cell>
          <cell r="IK136">
            <v>7949</v>
          </cell>
          <cell r="IL136">
            <v>5277</v>
          </cell>
          <cell r="IM136">
            <v>2500</v>
          </cell>
          <cell r="IN136">
            <v>620</v>
          </cell>
          <cell r="IO136">
            <v>1581</v>
          </cell>
          <cell r="IP136">
            <v>4053</v>
          </cell>
          <cell r="IQ136">
            <v>8693</v>
          </cell>
        </row>
        <row r="137">
          <cell r="B137">
            <v>5387</v>
          </cell>
          <cell r="C137">
            <v>852</v>
          </cell>
          <cell r="D137">
            <v>6153</v>
          </cell>
          <cell r="E137">
            <v>1206</v>
          </cell>
          <cell r="F137">
            <v>3112</v>
          </cell>
          <cell r="G137">
            <v>888</v>
          </cell>
          <cell r="H137">
            <v>2716</v>
          </cell>
          <cell r="I137">
            <v>7218</v>
          </cell>
          <cell r="J137">
            <v>1065</v>
          </cell>
          <cell r="K137">
            <v>8162</v>
          </cell>
          <cell r="L137">
            <v>4762</v>
          </cell>
          <cell r="M137">
            <v>4398</v>
          </cell>
          <cell r="N137">
            <v>3093</v>
          </cell>
          <cell r="O137">
            <v>3342</v>
          </cell>
          <cell r="P137">
            <v>4782</v>
          </cell>
          <cell r="Q137">
            <v>20863</v>
          </cell>
          <cell r="R137">
            <v>4010</v>
          </cell>
          <cell r="S137">
            <v>216</v>
          </cell>
          <cell r="T137">
            <v>3109</v>
          </cell>
          <cell r="U137">
            <v>7237</v>
          </cell>
          <cell r="Y137">
            <v>11568</v>
          </cell>
          <cell r="Z137">
            <v>6855</v>
          </cell>
          <cell r="AA137">
            <v>7166</v>
          </cell>
          <cell r="AB137">
            <v>4898</v>
          </cell>
          <cell r="AC137">
            <v>2475</v>
          </cell>
          <cell r="AD137">
            <v>585</v>
          </cell>
          <cell r="AE137">
            <v>1557</v>
          </cell>
          <cell r="AF137">
            <v>3974</v>
          </cell>
          <cell r="AG137">
            <v>8558</v>
          </cell>
          <cell r="AJ137">
            <v>3019</v>
          </cell>
          <cell r="AM137">
            <v>11549</v>
          </cell>
          <cell r="AP137">
            <v>5374</v>
          </cell>
          <cell r="AS137">
            <v>8315</v>
          </cell>
          <cell r="AT137">
            <v>5338</v>
          </cell>
          <cell r="AU137">
            <v>11810</v>
          </cell>
          <cell r="AV137">
            <v>11456</v>
          </cell>
          <cell r="AW137">
            <v>10062</v>
          </cell>
          <cell r="AX137">
            <v>1504</v>
          </cell>
          <cell r="AY137">
            <v>4257</v>
          </cell>
          <cell r="AZ137">
            <v>19608</v>
          </cell>
          <cell r="BA137">
            <v>173063</v>
          </cell>
          <cell r="BB137">
            <v>15570</v>
          </cell>
          <cell r="BC137">
            <v>-1029</v>
          </cell>
          <cell r="BD137">
            <v>187314</v>
          </cell>
          <cell r="BE137">
            <v>0.1</v>
          </cell>
          <cell r="BF137">
            <v>-0.5</v>
          </cell>
          <cell r="BG137">
            <v>0</v>
          </cell>
          <cell r="BH137">
            <v>0.7</v>
          </cell>
          <cell r="BI137">
            <v>-1.4</v>
          </cell>
          <cell r="BJ137">
            <v>1.3</v>
          </cell>
          <cell r="BK137">
            <v>-2.2000000000000002</v>
          </cell>
          <cell r="BL137">
            <v>0.1</v>
          </cell>
          <cell r="BM137">
            <v>-7.3</v>
          </cell>
          <cell r="BN137">
            <v>-0.4</v>
          </cell>
          <cell r="BO137">
            <v>0.2</v>
          </cell>
          <cell r="BP137">
            <v>0</v>
          </cell>
          <cell r="BQ137">
            <v>-0.3</v>
          </cell>
          <cell r="BR137">
            <v>-0.7</v>
          </cell>
          <cell r="BS137">
            <v>-2.1</v>
          </cell>
          <cell r="BT137">
            <v>-1</v>
          </cell>
          <cell r="BU137">
            <v>-0.1</v>
          </cell>
          <cell r="BV137">
            <v>-0.9</v>
          </cell>
          <cell r="BW137">
            <v>1.7</v>
          </cell>
          <cell r="BX137">
            <v>0.3</v>
          </cell>
          <cell r="CB137">
            <v>-3</v>
          </cell>
          <cell r="CC137">
            <v>-1.9</v>
          </cell>
          <cell r="CD137">
            <v>-0.6</v>
          </cell>
          <cell r="CE137">
            <v>-1.2</v>
          </cell>
          <cell r="CF137">
            <v>0.5</v>
          </cell>
          <cell r="CG137">
            <v>-0.6</v>
          </cell>
          <cell r="CH137">
            <v>-0.6</v>
          </cell>
          <cell r="CI137">
            <v>-0.3</v>
          </cell>
          <cell r="CJ137">
            <v>0</v>
          </cell>
          <cell r="CM137">
            <v>2.2999999999999998</v>
          </cell>
          <cell r="CP137">
            <v>0.5</v>
          </cell>
          <cell r="CS137">
            <v>0</v>
          </cell>
          <cell r="CV137">
            <v>1.5</v>
          </cell>
          <cell r="CW137">
            <v>1.6</v>
          </cell>
          <cell r="CX137">
            <v>0.8</v>
          </cell>
          <cell r="CY137">
            <v>0.2</v>
          </cell>
          <cell r="CZ137">
            <v>1.4</v>
          </cell>
          <cell r="DA137">
            <v>0.5</v>
          </cell>
          <cell r="DB137">
            <v>-0.2</v>
          </cell>
          <cell r="DC137">
            <v>0.7</v>
          </cell>
          <cell r="DD137">
            <v>-0.4</v>
          </cell>
          <cell r="DE137">
            <v>-0.5</v>
          </cell>
          <cell r="DF137">
            <v>-0.4</v>
          </cell>
          <cell r="DG137">
            <v>5181</v>
          </cell>
          <cell r="DH137">
            <v>848</v>
          </cell>
          <cell r="DI137">
            <v>5944</v>
          </cell>
          <cell r="DJ137">
            <v>1148</v>
          </cell>
          <cell r="DK137">
            <v>3164</v>
          </cell>
          <cell r="DL137">
            <v>891</v>
          </cell>
          <cell r="DM137">
            <v>2642</v>
          </cell>
          <cell r="DN137">
            <v>7108</v>
          </cell>
          <cell r="DO137">
            <v>1076</v>
          </cell>
          <cell r="DP137">
            <v>8049</v>
          </cell>
          <cell r="DQ137">
            <v>4804</v>
          </cell>
          <cell r="DR137">
            <v>4078</v>
          </cell>
          <cell r="DS137">
            <v>3174</v>
          </cell>
          <cell r="DT137">
            <v>3279</v>
          </cell>
          <cell r="DU137">
            <v>4807</v>
          </cell>
          <cell r="DV137">
            <v>20812</v>
          </cell>
          <cell r="DW137">
            <v>3997</v>
          </cell>
          <cell r="DX137">
            <v>215</v>
          </cell>
          <cell r="DY137">
            <v>3103</v>
          </cell>
          <cell r="DZ137">
            <v>7216</v>
          </cell>
          <cell r="ED137">
            <v>11458</v>
          </cell>
          <cell r="EE137">
            <v>6791</v>
          </cell>
          <cell r="EF137">
            <v>7129</v>
          </cell>
          <cell r="EG137">
            <v>4915</v>
          </cell>
          <cell r="EH137">
            <v>2495</v>
          </cell>
          <cell r="EI137">
            <v>585</v>
          </cell>
          <cell r="EJ137">
            <v>1559</v>
          </cell>
          <cell r="EK137">
            <v>3934</v>
          </cell>
          <cell r="EL137">
            <v>8539</v>
          </cell>
          <cell r="EO137">
            <v>3056</v>
          </cell>
          <cell r="ER137">
            <v>11550</v>
          </cell>
          <cell r="EU137">
            <v>5351</v>
          </cell>
          <cell r="EX137">
            <v>8261</v>
          </cell>
          <cell r="EY137">
            <v>5309</v>
          </cell>
          <cell r="EZ137">
            <v>11858</v>
          </cell>
          <cell r="FA137">
            <v>11459</v>
          </cell>
          <cell r="FB137">
            <v>10065</v>
          </cell>
          <cell r="FC137">
            <v>1501</v>
          </cell>
          <cell r="FD137">
            <v>4273</v>
          </cell>
          <cell r="FE137">
            <v>19609</v>
          </cell>
          <cell r="FF137">
            <v>172585</v>
          </cell>
          <cell r="FG137">
            <v>15636</v>
          </cell>
          <cell r="FH137">
            <v>-1186</v>
          </cell>
          <cell r="FI137">
            <v>186740</v>
          </cell>
          <cell r="FJ137">
            <v>-6.1</v>
          </cell>
          <cell r="FK137">
            <v>-0.8</v>
          </cell>
          <cell r="FL137">
            <v>-5.5</v>
          </cell>
          <cell r="FM137">
            <v>-4.9000000000000004</v>
          </cell>
          <cell r="FN137">
            <v>0.4</v>
          </cell>
          <cell r="FO137">
            <v>2.5</v>
          </cell>
          <cell r="FP137">
            <v>-8.6999999999999993</v>
          </cell>
          <cell r="FQ137">
            <v>-2.9</v>
          </cell>
          <cell r="FR137">
            <v>-0.4</v>
          </cell>
          <cell r="FS137">
            <v>-2.7</v>
          </cell>
          <cell r="FT137">
            <v>1.4</v>
          </cell>
          <cell r="FU137">
            <v>-11.7</v>
          </cell>
          <cell r="FV137">
            <v>3.2</v>
          </cell>
          <cell r="FW137">
            <v>-3</v>
          </cell>
          <cell r="FX137">
            <v>-1.5</v>
          </cell>
          <cell r="FY137">
            <v>-1.7</v>
          </cell>
          <cell r="FZ137">
            <v>-0.8</v>
          </cell>
          <cell r="GA137">
            <v>-0.9</v>
          </cell>
          <cell r="GB137">
            <v>0.2</v>
          </cell>
          <cell r="GC137">
            <v>-0.6</v>
          </cell>
          <cell r="GG137">
            <v>-4.9000000000000004</v>
          </cell>
          <cell r="GH137">
            <v>-3</v>
          </cell>
          <cell r="GI137">
            <v>-1</v>
          </cell>
          <cell r="GJ137">
            <v>-0.4</v>
          </cell>
          <cell r="GK137">
            <v>2.1</v>
          </cell>
          <cell r="GL137">
            <v>-1.4</v>
          </cell>
          <cell r="GM137">
            <v>0.9</v>
          </cell>
          <cell r="GN137">
            <v>-1.5</v>
          </cell>
          <cell r="GO137">
            <v>0.2</v>
          </cell>
          <cell r="GR137">
            <v>4.3</v>
          </cell>
          <cell r="GU137">
            <v>1.2</v>
          </cell>
          <cell r="GX137">
            <v>-1.5</v>
          </cell>
          <cell r="HA137">
            <v>-0.2</v>
          </cell>
          <cell r="HB137">
            <v>-0.1</v>
          </cell>
          <cell r="HC137">
            <v>1.3</v>
          </cell>
          <cell r="HD137">
            <v>0.3</v>
          </cell>
          <cell r="HE137">
            <v>1.4</v>
          </cell>
          <cell r="HF137">
            <v>0.5</v>
          </cell>
          <cell r="HG137">
            <v>0</v>
          </cell>
          <cell r="HH137">
            <v>0.7</v>
          </cell>
          <cell r="HI137">
            <v>-0.8</v>
          </cell>
          <cell r="HJ137">
            <v>-1.6</v>
          </cell>
          <cell r="HK137">
            <v>-1.3</v>
          </cell>
          <cell r="HL137">
            <v>3908</v>
          </cell>
          <cell r="HM137">
            <v>838</v>
          </cell>
          <cell r="HN137">
            <v>4665</v>
          </cell>
          <cell r="HO137">
            <v>1101</v>
          </cell>
          <cell r="HP137">
            <v>3100</v>
          </cell>
          <cell r="HQ137">
            <v>864</v>
          </cell>
          <cell r="HR137">
            <v>2534</v>
          </cell>
          <cell r="HS137">
            <v>6874</v>
          </cell>
          <cell r="HT137">
            <v>902</v>
          </cell>
          <cell r="HU137">
            <v>7721</v>
          </cell>
          <cell r="HV137">
            <v>4675</v>
          </cell>
          <cell r="HW137">
            <v>3925</v>
          </cell>
          <cell r="HX137">
            <v>3003</v>
          </cell>
          <cell r="HY137">
            <v>2991</v>
          </cell>
          <cell r="HZ137">
            <v>4491</v>
          </cell>
          <cell r="IA137">
            <v>19672</v>
          </cell>
          <cell r="IB137">
            <v>3889</v>
          </cell>
          <cell r="IC137">
            <v>181</v>
          </cell>
          <cell r="ID137">
            <v>3236</v>
          </cell>
          <cell r="IE137">
            <v>7111</v>
          </cell>
          <cell r="II137">
            <v>10642</v>
          </cell>
          <cell r="IJ137">
            <v>6468</v>
          </cell>
          <cell r="IK137">
            <v>6733</v>
          </cell>
          <cell r="IL137">
            <v>4879</v>
          </cell>
          <cell r="IM137">
            <v>2455</v>
          </cell>
          <cell r="IN137">
            <v>572</v>
          </cell>
          <cell r="IO137">
            <v>1517</v>
          </cell>
          <cell r="IP137">
            <v>3876</v>
          </cell>
          <cell r="IQ137">
            <v>8390</v>
          </cell>
        </row>
        <row r="138">
          <cell r="B138">
            <v>5181</v>
          </cell>
          <cell r="C138">
            <v>840</v>
          </cell>
          <cell r="D138">
            <v>5939</v>
          </cell>
          <cell r="E138">
            <v>1229</v>
          </cell>
          <cell r="F138">
            <v>3099</v>
          </cell>
          <cell r="G138">
            <v>921</v>
          </cell>
          <cell r="H138">
            <v>2702</v>
          </cell>
          <cell r="I138">
            <v>7313</v>
          </cell>
          <cell r="J138">
            <v>1027</v>
          </cell>
          <cell r="K138">
            <v>8251</v>
          </cell>
          <cell r="L138">
            <v>4703</v>
          </cell>
          <cell r="M138">
            <v>4439</v>
          </cell>
          <cell r="N138">
            <v>3066</v>
          </cell>
          <cell r="O138">
            <v>3341</v>
          </cell>
          <cell r="P138">
            <v>4800</v>
          </cell>
          <cell r="Q138">
            <v>20666</v>
          </cell>
          <cell r="R138">
            <v>4026</v>
          </cell>
          <cell r="S138">
            <v>215</v>
          </cell>
          <cell r="T138">
            <v>3120</v>
          </cell>
          <cell r="U138">
            <v>7254</v>
          </cell>
          <cell r="Y138">
            <v>11094</v>
          </cell>
          <cell r="Z138">
            <v>6780</v>
          </cell>
          <cell r="AA138">
            <v>7219</v>
          </cell>
          <cell r="AB138">
            <v>4884</v>
          </cell>
          <cell r="AC138">
            <v>2485</v>
          </cell>
          <cell r="AD138">
            <v>602</v>
          </cell>
          <cell r="AE138">
            <v>1566</v>
          </cell>
          <cell r="AF138">
            <v>4006</v>
          </cell>
          <cell r="AG138">
            <v>8640</v>
          </cell>
          <cell r="AJ138">
            <v>3089</v>
          </cell>
          <cell r="AM138">
            <v>11729</v>
          </cell>
          <cell r="AP138">
            <v>5320</v>
          </cell>
          <cell r="AS138">
            <v>8463</v>
          </cell>
          <cell r="AT138">
            <v>5391</v>
          </cell>
          <cell r="AU138">
            <v>11965</v>
          </cell>
          <cell r="AV138">
            <v>11477</v>
          </cell>
          <cell r="AW138">
            <v>10172</v>
          </cell>
          <cell r="AX138">
            <v>1513</v>
          </cell>
          <cell r="AY138">
            <v>4234</v>
          </cell>
          <cell r="AZ138">
            <v>19742</v>
          </cell>
          <cell r="BA138">
            <v>172330</v>
          </cell>
          <cell r="BB138">
            <v>15464</v>
          </cell>
          <cell r="BC138">
            <v>-747</v>
          </cell>
          <cell r="BD138">
            <v>186759</v>
          </cell>
          <cell r="BE138">
            <v>-3.8</v>
          </cell>
          <cell r="BF138">
            <v>-1.5</v>
          </cell>
          <cell r="BG138">
            <v>-3.5</v>
          </cell>
          <cell r="BH138">
            <v>1.9</v>
          </cell>
          <cell r="BI138">
            <v>-0.4</v>
          </cell>
          <cell r="BJ138">
            <v>3.7</v>
          </cell>
          <cell r="BK138">
            <v>-0.5</v>
          </cell>
          <cell r="BL138">
            <v>1.3</v>
          </cell>
          <cell r="BM138">
            <v>-3.6</v>
          </cell>
          <cell r="BN138">
            <v>1.1000000000000001</v>
          </cell>
          <cell r="BO138">
            <v>-1.2</v>
          </cell>
          <cell r="BP138">
            <v>0.9</v>
          </cell>
          <cell r="BQ138">
            <v>-0.9</v>
          </cell>
          <cell r="BR138">
            <v>0</v>
          </cell>
          <cell r="BS138">
            <v>0.4</v>
          </cell>
          <cell r="BT138">
            <v>-0.9</v>
          </cell>
          <cell r="BU138">
            <v>0.4</v>
          </cell>
          <cell r="BV138">
            <v>-0.5</v>
          </cell>
          <cell r="BW138">
            <v>0.4</v>
          </cell>
          <cell r="BX138">
            <v>0.2</v>
          </cell>
          <cell r="CB138">
            <v>-4.0999999999999996</v>
          </cell>
          <cell r="CC138">
            <v>-1.1000000000000001</v>
          </cell>
          <cell r="CD138">
            <v>0.7</v>
          </cell>
          <cell r="CE138">
            <v>-0.3</v>
          </cell>
          <cell r="CF138">
            <v>0.4</v>
          </cell>
          <cell r="CG138">
            <v>2.8</v>
          </cell>
          <cell r="CH138">
            <v>0.6</v>
          </cell>
          <cell r="CI138">
            <v>0.8</v>
          </cell>
          <cell r="CJ138">
            <v>1</v>
          </cell>
          <cell r="CM138">
            <v>2.2999999999999998</v>
          </cell>
          <cell r="CP138">
            <v>1.6</v>
          </cell>
          <cell r="CS138">
            <v>-1</v>
          </cell>
          <cell r="CV138">
            <v>1.8</v>
          </cell>
          <cell r="CW138">
            <v>1</v>
          </cell>
          <cell r="CX138">
            <v>1.3</v>
          </cell>
          <cell r="CY138">
            <v>0.2</v>
          </cell>
          <cell r="CZ138">
            <v>1.1000000000000001</v>
          </cell>
          <cell r="DA138">
            <v>0.7</v>
          </cell>
          <cell r="DB138">
            <v>-0.5</v>
          </cell>
          <cell r="DC138">
            <v>0.7</v>
          </cell>
          <cell r="DD138">
            <v>-0.4</v>
          </cell>
          <cell r="DE138">
            <v>-0.7</v>
          </cell>
          <cell r="DF138">
            <v>-0.3</v>
          </cell>
          <cell r="DG138">
            <v>5391</v>
          </cell>
          <cell r="DH138">
            <v>849</v>
          </cell>
          <cell r="DI138">
            <v>6151</v>
          </cell>
          <cell r="DJ138">
            <v>1295</v>
          </cell>
          <cell r="DK138">
            <v>3033</v>
          </cell>
          <cell r="DL138">
            <v>921</v>
          </cell>
          <cell r="DM138">
            <v>2646</v>
          </cell>
          <cell r="DN138">
            <v>7314</v>
          </cell>
          <cell r="DO138">
            <v>1061</v>
          </cell>
          <cell r="DP138">
            <v>8266</v>
          </cell>
          <cell r="DQ138">
            <v>4688</v>
          </cell>
          <cell r="DR138">
            <v>4563</v>
          </cell>
          <cell r="DS138">
            <v>3026</v>
          </cell>
          <cell r="DT138">
            <v>3379</v>
          </cell>
          <cell r="DU138">
            <v>4707</v>
          </cell>
          <cell r="DV138">
            <v>20609</v>
          </cell>
          <cell r="DW138">
            <v>4016</v>
          </cell>
          <cell r="DX138">
            <v>216</v>
          </cell>
          <cell r="DY138">
            <v>3118</v>
          </cell>
          <cell r="DZ138">
            <v>7245</v>
          </cell>
          <cell r="ED138">
            <v>11150</v>
          </cell>
          <cell r="EE138">
            <v>6843</v>
          </cell>
          <cell r="EF138">
            <v>7179</v>
          </cell>
          <cell r="EG138">
            <v>4856</v>
          </cell>
          <cell r="EH138">
            <v>2490</v>
          </cell>
          <cell r="EI138">
            <v>583</v>
          </cell>
          <cell r="EJ138">
            <v>1570</v>
          </cell>
          <cell r="EK138">
            <v>4017</v>
          </cell>
          <cell r="EL138">
            <v>8647</v>
          </cell>
          <cell r="EO138">
            <v>3080</v>
          </cell>
          <cell r="ER138">
            <v>11740</v>
          </cell>
          <cell r="EU138">
            <v>5343</v>
          </cell>
          <cell r="EX138">
            <v>8462</v>
          </cell>
          <cell r="EY138">
            <v>5404</v>
          </cell>
          <cell r="EZ138">
            <v>11878</v>
          </cell>
          <cell r="FA138">
            <v>11504</v>
          </cell>
          <cell r="FB138">
            <v>10154</v>
          </cell>
          <cell r="FC138">
            <v>1517</v>
          </cell>
          <cell r="FD138">
            <v>4211</v>
          </cell>
          <cell r="FE138">
            <v>19744</v>
          </cell>
          <cell r="FF138">
            <v>172602</v>
          </cell>
          <cell r="FG138">
            <v>15256</v>
          </cell>
          <cell r="FH138">
            <v>-1139</v>
          </cell>
          <cell r="FI138">
            <v>186442</v>
          </cell>
          <cell r="FJ138">
            <v>4.0999999999999996</v>
          </cell>
          <cell r="FK138">
            <v>0.1</v>
          </cell>
          <cell r="FL138">
            <v>3.5</v>
          </cell>
          <cell r="FM138">
            <v>12.9</v>
          </cell>
          <cell r="FN138">
            <v>-4.0999999999999996</v>
          </cell>
          <cell r="FO138">
            <v>3.4</v>
          </cell>
          <cell r="FP138">
            <v>0.1</v>
          </cell>
          <cell r="FQ138">
            <v>2.9</v>
          </cell>
          <cell r="FR138">
            <v>-1.4</v>
          </cell>
          <cell r="FS138">
            <v>2.7</v>
          </cell>
          <cell r="FT138">
            <v>-2.4</v>
          </cell>
          <cell r="FU138">
            <v>11.9</v>
          </cell>
          <cell r="FV138">
            <v>-4.7</v>
          </cell>
          <cell r="FW138">
            <v>3</v>
          </cell>
          <cell r="FX138">
            <v>-2.1</v>
          </cell>
          <cell r="FY138">
            <v>-1</v>
          </cell>
          <cell r="FZ138">
            <v>0.5</v>
          </cell>
          <cell r="GA138">
            <v>0.5</v>
          </cell>
          <cell r="GB138">
            <v>0.5</v>
          </cell>
          <cell r="GC138">
            <v>0.4</v>
          </cell>
          <cell r="GG138">
            <v>-2.7</v>
          </cell>
          <cell r="GH138">
            <v>0.8</v>
          </cell>
          <cell r="GI138">
            <v>0.7</v>
          </cell>
          <cell r="GJ138">
            <v>-1.2</v>
          </cell>
          <cell r="GK138">
            <v>-0.2</v>
          </cell>
          <cell r="GL138">
            <v>-0.2</v>
          </cell>
          <cell r="GM138">
            <v>0.7</v>
          </cell>
          <cell r="GN138">
            <v>2.1</v>
          </cell>
          <cell r="GO138">
            <v>1.3</v>
          </cell>
          <cell r="GR138">
            <v>0.8</v>
          </cell>
          <cell r="GU138">
            <v>1.6</v>
          </cell>
          <cell r="GX138">
            <v>-0.1</v>
          </cell>
          <cell r="HA138">
            <v>2.4</v>
          </cell>
          <cell r="HB138">
            <v>1.8</v>
          </cell>
          <cell r="HC138">
            <v>0.2</v>
          </cell>
          <cell r="HD138">
            <v>0.4</v>
          </cell>
          <cell r="HE138">
            <v>0.9</v>
          </cell>
          <cell r="HF138">
            <v>1</v>
          </cell>
          <cell r="HG138">
            <v>-1.4</v>
          </cell>
          <cell r="HH138">
            <v>0.7</v>
          </cell>
          <cell r="HI138">
            <v>0</v>
          </cell>
          <cell r="HJ138">
            <v>-2.4</v>
          </cell>
          <cell r="HK138">
            <v>-0.2</v>
          </cell>
          <cell r="HL138">
            <v>3949</v>
          </cell>
          <cell r="HM138">
            <v>840</v>
          </cell>
          <cell r="HN138">
            <v>4728</v>
          </cell>
          <cell r="HO138">
            <v>1281</v>
          </cell>
          <cell r="HP138">
            <v>3007</v>
          </cell>
          <cell r="HQ138">
            <v>914</v>
          </cell>
          <cell r="HR138">
            <v>2647</v>
          </cell>
          <cell r="HS138">
            <v>7265</v>
          </cell>
          <cell r="HT138">
            <v>1081</v>
          </cell>
          <cell r="HU138">
            <v>8223</v>
          </cell>
          <cell r="HV138">
            <v>4510</v>
          </cell>
          <cell r="HW138">
            <v>4561</v>
          </cell>
          <cell r="HX138">
            <v>3029</v>
          </cell>
          <cell r="HY138">
            <v>3430</v>
          </cell>
          <cell r="HZ138">
            <v>4596</v>
          </cell>
          <cell r="IA138">
            <v>20373</v>
          </cell>
          <cell r="IB138">
            <v>4019</v>
          </cell>
          <cell r="IC138">
            <v>227</v>
          </cell>
          <cell r="ID138">
            <v>2959</v>
          </cell>
          <cell r="IE138">
            <v>7163</v>
          </cell>
          <cell r="II138">
            <v>11599</v>
          </cell>
          <cell r="IJ138">
            <v>6869</v>
          </cell>
          <cell r="IK138">
            <v>6995</v>
          </cell>
          <cell r="IL138">
            <v>4615</v>
          </cell>
          <cell r="IM138">
            <v>2480</v>
          </cell>
          <cell r="IN138">
            <v>547</v>
          </cell>
          <cell r="IO138">
            <v>1550</v>
          </cell>
          <cell r="IP138">
            <v>4001</v>
          </cell>
          <cell r="IQ138">
            <v>8567</v>
          </cell>
        </row>
        <row r="139">
          <cell r="B139">
            <v>4968</v>
          </cell>
          <cell r="C139">
            <v>827</v>
          </cell>
          <cell r="D139">
            <v>5718</v>
          </cell>
          <cell r="E139">
            <v>1262</v>
          </cell>
          <cell r="F139">
            <v>3107</v>
          </cell>
          <cell r="G139">
            <v>950</v>
          </cell>
          <cell r="H139">
            <v>2755</v>
          </cell>
          <cell r="I139">
            <v>7475</v>
          </cell>
          <cell r="J139">
            <v>1062</v>
          </cell>
          <cell r="K139">
            <v>8444</v>
          </cell>
          <cell r="L139">
            <v>4669</v>
          </cell>
          <cell r="M139">
            <v>4455</v>
          </cell>
          <cell r="N139">
            <v>3027</v>
          </cell>
          <cell r="O139">
            <v>3317</v>
          </cell>
          <cell r="P139">
            <v>4903</v>
          </cell>
          <cell r="Q139">
            <v>20503</v>
          </cell>
          <cell r="R139">
            <v>4061</v>
          </cell>
          <cell r="S139">
            <v>213</v>
          </cell>
          <cell r="T139">
            <v>3100</v>
          </cell>
          <cell r="U139">
            <v>7274</v>
          </cell>
          <cell r="Y139">
            <v>10808</v>
          </cell>
          <cell r="Z139">
            <v>6790</v>
          </cell>
          <cell r="AA139">
            <v>7343</v>
          </cell>
          <cell r="AB139">
            <v>4915</v>
          </cell>
          <cell r="AC139">
            <v>2512</v>
          </cell>
          <cell r="AD139">
            <v>640</v>
          </cell>
          <cell r="AE139">
            <v>1580</v>
          </cell>
          <cell r="AF139">
            <v>4027</v>
          </cell>
          <cell r="AG139">
            <v>8747</v>
          </cell>
          <cell r="AJ139">
            <v>3138</v>
          </cell>
          <cell r="AM139">
            <v>11923</v>
          </cell>
          <cell r="AP139">
            <v>5233</v>
          </cell>
          <cell r="AS139">
            <v>8576</v>
          </cell>
          <cell r="AT139">
            <v>5411</v>
          </cell>
          <cell r="AU139">
            <v>12140</v>
          </cell>
          <cell r="AV139">
            <v>11488</v>
          </cell>
          <cell r="AW139">
            <v>10208</v>
          </cell>
          <cell r="AX139">
            <v>1522</v>
          </cell>
          <cell r="AY139">
            <v>4203</v>
          </cell>
          <cell r="AZ139">
            <v>19875</v>
          </cell>
          <cell r="BA139">
            <v>172026</v>
          </cell>
          <cell r="BB139">
            <v>15397</v>
          </cell>
          <cell r="BC139">
            <v>-276</v>
          </cell>
          <cell r="BD139">
            <v>186864</v>
          </cell>
          <cell r="BE139">
            <v>-4.0999999999999996</v>
          </cell>
          <cell r="BF139">
            <v>-1.5</v>
          </cell>
          <cell r="BG139">
            <v>-3.7</v>
          </cell>
          <cell r="BH139">
            <v>2.7</v>
          </cell>
          <cell r="BI139">
            <v>0.2</v>
          </cell>
          <cell r="BJ139">
            <v>3.1</v>
          </cell>
          <cell r="BK139">
            <v>2</v>
          </cell>
          <cell r="BL139">
            <v>2.2000000000000002</v>
          </cell>
          <cell r="BM139">
            <v>3.4</v>
          </cell>
          <cell r="BN139">
            <v>2.2999999999999998</v>
          </cell>
          <cell r="BO139">
            <v>-0.7</v>
          </cell>
          <cell r="BP139">
            <v>0.4</v>
          </cell>
          <cell r="BQ139">
            <v>-1.3</v>
          </cell>
          <cell r="BR139">
            <v>-0.7</v>
          </cell>
          <cell r="BS139">
            <v>2.2000000000000002</v>
          </cell>
          <cell r="BT139">
            <v>-0.8</v>
          </cell>
          <cell r="BU139">
            <v>0.9</v>
          </cell>
          <cell r="BV139">
            <v>-0.9</v>
          </cell>
          <cell r="BW139">
            <v>-0.6</v>
          </cell>
          <cell r="BX139">
            <v>0.3</v>
          </cell>
          <cell r="CB139">
            <v>-2.6</v>
          </cell>
          <cell r="CC139">
            <v>0.1</v>
          </cell>
          <cell r="CD139">
            <v>1.7</v>
          </cell>
          <cell r="CE139">
            <v>0.6</v>
          </cell>
          <cell r="CF139">
            <v>1.1000000000000001</v>
          </cell>
          <cell r="CG139">
            <v>6.4</v>
          </cell>
          <cell r="CH139">
            <v>0.9</v>
          </cell>
          <cell r="CI139">
            <v>0.5</v>
          </cell>
          <cell r="CJ139">
            <v>1.2</v>
          </cell>
          <cell r="CM139">
            <v>1.6</v>
          </cell>
          <cell r="CP139">
            <v>1.7</v>
          </cell>
          <cell r="CS139">
            <v>-1.6</v>
          </cell>
          <cell r="CV139">
            <v>1.3</v>
          </cell>
          <cell r="CW139">
            <v>0.4</v>
          </cell>
          <cell r="CX139">
            <v>1.5</v>
          </cell>
          <cell r="CY139">
            <v>0.1</v>
          </cell>
          <cell r="CZ139">
            <v>0.4</v>
          </cell>
          <cell r="DA139">
            <v>0.6</v>
          </cell>
          <cell r="DB139">
            <v>-0.7</v>
          </cell>
          <cell r="DC139">
            <v>0.7</v>
          </cell>
          <cell r="DD139">
            <v>-0.2</v>
          </cell>
          <cell r="DE139">
            <v>-0.4</v>
          </cell>
          <cell r="DF139">
            <v>0.1</v>
          </cell>
          <cell r="DG139">
            <v>4993</v>
          </cell>
          <cell r="DH139">
            <v>821</v>
          </cell>
          <cell r="DI139">
            <v>5734</v>
          </cell>
          <cell r="DJ139">
            <v>1232</v>
          </cell>
          <cell r="DK139">
            <v>3115</v>
          </cell>
          <cell r="DL139">
            <v>921</v>
          </cell>
          <cell r="DM139">
            <v>2824</v>
          </cell>
          <cell r="DN139">
            <v>7469</v>
          </cell>
          <cell r="DO139">
            <v>958</v>
          </cell>
          <cell r="DP139">
            <v>8398</v>
          </cell>
          <cell r="DQ139">
            <v>4659</v>
          </cell>
          <cell r="DR139">
            <v>4527</v>
          </cell>
          <cell r="DS139">
            <v>3021</v>
          </cell>
          <cell r="DT139">
            <v>3333</v>
          </cell>
          <cell r="DU139">
            <v>4955</v>
          </cell>
          <cell r="DV139">
            <v>20580</v>
          </cell>
          <cell r="DW139">
            <v>4070</v>
          </cell>
          <cell r="DX139">
            <v>213</v>
          </cell>
          <cell r="DY139">
            <v>3101</v>
          </cell>
          <cell r="DZ139">
            <v>7286</v>
          </cell>
          <cell r="ED139">
            <v>10724</v>
          </cell>
          <cell r="EE139">
            <v>6775</v>
          </cell>
          <cell r="EF139">
            <v>7416</v>
          </cell>
          <cell r="EG139">
            <v>4907</v>
          </cell>
          <cell r="EH139">
            <v>2498</v>
          </cell>
          <cell r="EI139">
            <v>649</v>
          </cell>
          <cell r="EJ139">
            <v>1578</v>
          </cell>
          <cell r="EK139">
            <v>4044</v>
          </cell>
          <cell r="EL139">
            <v>8752</v>
          </cell>
          <cell r="EO139">
            <v>3131</v>
          </cell>
          <cell r="ER139">
            <v>11935</v>
          </cell>
          <cell r="EU139">
            <v>5243</v>
          </cell>
          <cell r="EX139">
            <v>8632</v>
          </cell>
          <cell r="EY139">
            <v>5432</v>
          </cell>
          <cell r="EZ139">
            <v>12169</v>
          </cell>
          <cell r="FA139">
            <v>11477</v>
          </cell>
          <cell r="FB139">
            <v>10285</v>
          </cell>
          <cell r="FC139">
            <v>1520</v>
          </cell>
          <cell r="FD139">
            <v>4221</v>
          </cell>
          <cell r="FE139">
            <v>19874</v>
          </cell>
          <cell r="FF139">
            <v>172153</v>
          </cell>
          <cell r="FG139">
            <v>15497</v>
          </cell>
          <cell r="FH139">
            <v>-65</v>
          </cell>
          <cell r="FI139">
            <v>187298</v>
          </cell>
          <cell r="FJ139">
            <v>-7.4</v>
          </cell>
          <cell r="FK139">
            <v>-3.2</v>
          </cell>
          <cell r="FL139">
            <v>-6.8</v>
          </cell>
          <cell r="FM139">
            <v>-4.9000000000000004</v>
          </cell>
          <cell r="FN139">
            <v>2.7</v>
          </cell>
          <cell r="FO139">
            <v>0</v>
          </cell>
          <cell r="FP139">
            <v>6.7</v>
          </cell>
          <cell r="FQ139">
            <v>2.1</v>
          </cell>
          <cell r="FR139">
            <v>-9.6999999999999993</v>
          </cell>
          <cell r="FS139">
            <v>1.6</v>
          </cell>
          <cell r="FT139">
            <v>-0.6</v>
          </cell>
          <cell r="FU139">
            <v>-0.8</v>
          </cell>
          <cell r="FV139">
            <v>-0.2</v>
          </cell>
          <cell r="FW139">
            <v>-1.3</v>
          </cell>
          <cell r="FX139">
            <v>5.3</v>
          </cell>
          <cell r="FY139">
            <v>-0.1</v>
          </cell>
          <cell r="FZ139">
            <v>1.3</v>
          </cell>
          <cell r="GA139">
            <v>-1.4</v>
          </cell>
          <cell r="GB139">
            <v>-0.5</v>
          </cell>
          <cell r="GC139">
            <v>0.6</v>
          </cell>
          <cell r="GG139">
            <v>-3.8</v>
          </cell>
          <cell r="GH139">
            <v>-1</v>
          </cell>
          <cell r="GI139">
            <v>3.3</v>
          </cell>
          <cell r="GJ139">
            <v>1</v>
          </cell>
          <cell r="GK139">
            <v>0.3</v>
          </cell>
          <cell r="GL139">
            <v>11.3</v>
          </cell>
          <cell r="GM139">
            <v>0.5</v>
          </cell>
          <cell r="GN139">
            <v>0.7</v>
          </cell>
          <cell r="GO139">
            <v>1.2</v>
          </cell>
          <cell r="GR139">
            <v>1.7</v>
          </cell>
          <cell r="GU139">
            <v>1.7</v>
          </cell>
          <cell r="GX139">
            <v>-1.9</v>
          </cell>
          <cell r="HA139">
            <v>2</v>
          </cell>
          <cell r="HB139">
            <v>0.5</v>
          </cell>
          <cell r="HC139">
            <v>2.4</v>
          </cell>
          <cell r="HD139">
            <v>-0.2</v>
          </cell>
          <cell r="HE139">
            <v>1.3</v>
          </cell>
          <cell r="HF139">
            <v>0.2</v>
          </cell>
          <cell r="HG139">
            <v>0.2</v>
          </cell>
          <cell r="HH139">
            <v>0.7</v>
          </cell>
          <cell r="HI139">
            <v>-0.3</v>
          </cell>
          <cell r="HJ139">
            <v>1.6</v>
          </cell>
          <cell r="HK139">
            <v>0.5</v>
          </cell>
          <cell r="HL139">
            <v>4008</v>
          </cell>
          <cell r="HM139">
            <v>828</v>
          </cell>
          <cell r="HN139">
            <v>4794</v>
          </cell>
          <cell r="HO139">
            <v>1301</v>
          </cell>
          <cell r="HP139">
            <v>3229</v>
          </cell>
          <cell r="HQ139">
            <v>957</v>
          </cell>
          <cell r="HR139">
            <v>2919</v>
          </cell>
          <cell r="HS139">
            <v>7774</v>
          </cell>
          <cell r="HT139">
            <v>959</v>
          </cell>
          <cell r="HU139">
            <v>8724</v>
          </cell>
          <cell r="HV139">
            <v>4654</v>
          </cell>
          <cell r="HW139">
            <v>4635</v>
          </cell>
          <cell r="HX139">
            <v>3110</v>
          </cell>
          <cell r="HY139">
            <v>3452</v>
          </cell>
          <cell r="HZ139">
            <v>5146</v>
          </cell>
          <cell r="IA139">
            <v>21107</v>
          </cell>
          <cell r="IB139">
            <v>4309</v>
          </cell>
          <cell r="IC139">
            <v>251</v>
          </cell>
          <cell r="ID139">
            <v>2969</v>
          </cell>
          <cell r="IE139">
            <v>7560</v>
          </cell>
          <cell r="II139">
            <v>10747</v>
          </cell>
          <cell r="IJ139">
            <v>6796</v>
          </cell>
          <cell r="IK139">
            <v>7245</v>
          </cell>
          <cell r="IL139">
            <v>4855</v>
          </cell>
          <cell r="IM139">
            <v>2481</v>
          </cell>
          <cell r="IN139">
            <v>672</v>
          </cell>
          <cell r="IO139">
            <v>1605</v>
          </cell>
          <cell r="IP139">
            <v>4059</v>
          </cell>
          <cell r="IQ139">
            <v>8799</v>
          </cell>
        </row>
        <row r="140">
          <cell r="B140">
            <v>4937</v>
          </cell>
          <cell r="C140">
            <v>822</v>
          </cell>
          <cell r="D140">
            <v>5678</v>
          </cell>
          <cell r="E140">
            <v>1298</v>
          </cell>
          <cell r="F140">
            <v>3123</v>
          </cell>
          <cell r="G140">
            <v>944</v>
          </cell>
          <cell r="H140">
            <v>2834</v>
          </cell>
          <cell r="I140">
            <v>7620</v>
          </cell>
          <cell r="J140">
            <v>1077</v>
          </cell>
          <cell r="K140">
            <v>8607</v>
          </cell>
          <cell r="L140">
            <v>4704</v>
          </cell>
          <cell r="M140">
            <v>4344</v>
          </cell>
          <cell r="N140">
            <v>3033</v>
          </cell>
          <cell r="O140">
            <v>3231</v>
          </cell>
          <cell r="P140">
            <v>5021</v>
          </cell>
          <cell r="Q140">
            <v>20364</v>
          </cell>
          <cell r="R140">
            <v>4097</v>
          </cell>
          <cell r="S140">
            <v>211</v>
          </cell>
          <cell r="T140">
            <v>3058</v>
          </cell>
          <cell r="U140">
            <v>7285</v>
          </cell>
          <cell r="Y140">
            <v>10721</v>
          </cell>
          <cell r="Z140">
            <v>6853</v>
          </cell>
          <cell r="AA140">
            <v>7457</v>
          </cell>
          <cell r="AB140">
            <v>4963</v>
          </cell>
          <cell r="AC140">
            <v>2557</v>
          </cell>
          <cell r="AD140">
            <v>681</v>
          </cell>
          <cell r="AE140">
            <v>1580</v>
          </cell>
          <cell r="AF140">
            <v>4005</v>
          </cell>
          <cell r="AG140">
            <v>8812</v>
          </cell>
          <cell r="AJ140">
            <v>3176</v>
          </cell>
          <cell r="AM140">
            <v>12084</v>
          </cell>
          <cell r="AP140">
            <v>5191</v>
          </cell>
          <cell r="AS140">
            <v>8652</v>
          </cell>
          <cell r="AT140">
            <v>5439</v>
          </cell>
          <cell r="AU140">
            <v>12274</v>
          </cell>
          <cell r="AV140">
            <v>11526</v>
          </cell>
          <cell r="AW140">
            <v>10186</v>
          </cell>
          <cell r="AX140">
            <v>1531</v>
          </cell>
          <cell r="AY140">
            <v>4185</v>
          </cell>
          <cell r="AZ140">
            <v>20013</v>
          </cell>
          <cell r="BA140">
            <v>172411</v>
          </cell>
          <cell r="BB140">
            <v>15461</v>
          </cell>
          <cell r="BC140">
            <v>110</v>
          </cell>
          <cell r="BD140">
            <v>187697</v>
          </cell>
          <cell r="BE140">
            <v>-0.6</v>
          </cell>
          <cell r="BF140">
            <v>-0.7</v>
          </cell>
          <cell r="BG140">
            <v>-0.7</v>
          </cell>
          <cell r="BH140">
            <v>2.9</v>
          </cell>
          <cell r="BI140">
            <v>0.5</v>
          </cell>
          <cell r="BJ140">
            <v>-0.6</v>
          </cell>
          <cell r="BK140">
            <v>2.9</v>
          </cell>
          <cell r="BL140">
            <v>1.9</v>
          </cell>
          <cell r="BM140">
            <v>1.4</v>
          </cell>
          <cell r="BN140">
            <v>1.9</v>
          </cell>
          <cell r="BO140">
            <v>0.8</v>
          </cell>
          <cell r="BP140">
            <v>-2.5</v>
          </cell>
          <cell r="BQ140">
            <v>0.2</v>
          </cell>
          <cell r="BR140">
            <v>-2.6</v>
          </cell>
          <cell r="BS140">
            <v>2.4</v>
          </cell>
          <cell r="BT140">
            <v>-0.7</v>
          </cell>
          <cell r="BU140">
            <v>0.9</v>
          </cell>
          <cell r="BV140">
            <v>-0.6</v>
          </cell>
          <cell r="BW140">
            <v>-1.4</v>
          </cell>
          <cell r="BX140">
            <v>0.1</v>
          </cell>
          <cell r="CB140">
            <v>-0.8</v>
          </cell>
          <cell r="CC140">
            <v>0.9</v>
          </cell>
          <cell r="CD140">
            <v>1.6</v>
          </cell>
          <cell r="CE140">
            <v>1</v>
          </cell>
          <cell r="CF140">
            <v>1.8</v>
          </cell>
          <cell r="CG140">
            <v>6.4</v>
          </cell>
          <cell r="CH140">
            <v>0</v>
          </cell>
          <cell r="CI140">
            <v>-0.5</v>
          </cell>
          <cell r="CJ140">
            <v>0.7</v>
          </cell>
          <cell r="CM140">
            <v>1.2</v>
          </cell>
          <cell r="CP140">
            <v>1.3</v>
          </cell>
          <cell r="CS140">
            <v>-0.8</v>
          </cell>
          <cell r="CV140">
            <v>0.9</v>
          </cell>
          <cell r="CW140">
            <v>0.5</v>
          </cell>
          <cell r="CX140">
            <v>1.1000000000000001</v>
          </cell>
          <cell r="CY140">
            <v>0.3</v>
          </cell>
          <cell r="CZ140">
            <v>-0.2</v>
          </cell>
          <cell r="DA140">
            <v>0.6</v>
          </cell>
          <cell r="DB140">
            <v>-0.4</v>
          </cell>
          <cell r="DC140">
            <v>0.7</v>
          </cell>
          <cell r="DD140">
            <v>0.2</v>
          </cell>
          <cell r="DE140">
            <v>0.4</v>
          </cell>
          <cell r="DF140">
            <v>0.4</v>
          </cell>
          <cell r="DG140">
            <v>4585</v>
          </cell>
          <cell r="DH140">
            <v>815</v>
          </cell>
          <cell r="DI140">
            <v>5338</v>
          </cell>
          <cell r="DJ140">
            <v>1277</v>
          </cell>
          <cell r="DK140">
            <v>3172</v>
          </cell>
          <cell r="DL140">
            <v>1017</v>
          </cell>
          <cell r="DM140">
            <v>2814</v>
          </cell>
          <cell r="DN140">
            <v>7685</v>
          </cell>
          <cell r="DO140">
            <v>1197</v>
          </cell>
          <cell r="DP140">
            <v>8727</v>
          </cell>
          <cell r="DQ140">
            <v>4649</v>
          </cell>
          <cell r="DR140">
            <v>4364</v>
          </cell>
          <cell r="DS140">
            <v>3023</v>
          </cell>
          <cell r="DT140">
            <v>3246</v>
          </cell>
          <cell r="DU140">
            <v>5047</v>
          </cell>
          <cell r="DV140">
            <v>20364</v>
          </cell>
          <cell r="DW140">
            <v>4099</v>
          </cell>
          <cell r="DX140">
            <v>210</v>
          </cell>
          <cell r="DY140">
            <v>3075</v>
          </cell>
          <cell r="DZ140">
            <v>7294</v>
          </cell>
          <cell r="ED140">
            <v>10687</v>
          </cell>
          <cell r="EE140">
            <v>6769</v>
          </cell>
          <cell r="EF140">
            <v>7434</v>
          </cell>
          <cell r="EG140">
            <v>4997</v>
          </cell>
          <cell r="EH140">
            <v>2523</v>
          </cell>
          <cell r="EI140">
            <v>684</v>
          </cell>
          <cell r="EJ140">
            <v>1586</v>
          </cell>
          <cell r="EK140">
            <v>4025</v>
          </cell>
          <cell r="EL140">
            <v>8816</v>
          </cell>
          <cell r="EO140">
            <v>3183</v>
          </cell>
          <cell r="ER140">
            <v>12129</v>
          </cell>
          <cell r="EU140">
            <v>5154</v>
          </cell>
          <cell r="EX140">
            <v>8606</v>
          </cell>
          <cell r="EY140">
            <v>5406</v>
          </cell>
          <cell r="EZ140">
            <v>12340</v>
          </cell>
          <cell r="FA140">
            <v>11522</v>
          </cell>
          <cell r="FB140">
            <v>10123</v>
          </cell>
          <cell r="FC140">
            <v>1534</v>
          </cell>
          <cell r="FD140">
            <v>4180</v>
          </cell>
          <cell r="FE140">
            <v>20012</v>
          </cell>
          <cell r="FF140">
            <v>171682</v>
          </cell>
          <cell r="FG140">
            <v>15471</v>
          </cell>
          <cell r="FH140">
            <v>571</v>
          </cell>
          <cell r="FI140">
            <v>187437</v>
          </cell>
          <cell r="FJ140">
            <v>-8.1999999999999993</v>
          </cell>
          <cell r="FK140">
            <v>-0.8</v>
          </cell>
          <cell r="FL140">
            <v>-6.9</v>
          </cell>
          <cell r="FM140">
            <v>3.7</v>
          </cell>
          <cell r="FN140">
            <v>1.8</v>
          </cell>
          <cell r="FO140">
            <v>10.3</v>
          </cell>
          <cell r="FP140">
            <v>-0.3</v>
          </cell>
          <cell r="FQ140">
            <v>2.9</v>
          </cell>
          <cell r="FR140">
            <v>24.9</v>
          </cell>
          <cell r="FS140">
            <v>3.9</v>
          </cell>
          <cell r="FT140">
            <v>-0.2</v>
          </cell>
          <cell r="FU140">
            <v>-3.6</v>
          </cell>
          <cell r="FV140">
            <v>0.1</v>
          </cell>
          <cell r="FW140">
            <v>-2.6</v>
          </cell>
          <cell r="FX140">
            <v>1.9</v>
          </cell>
          <cell r="FY140">
            <v>-1.1000000000000001</v>
          </cell>
          <cell r="FZ140">
            <v>0.7</v>
          </cell>
          <cell r="GA140">
            <v>-1.7</v>
          </cell>
          <cell r="GB140">
            <v>-0.8</v>
          </cell>
          <cell r="GC140">
            <v>0.1</v>
          </cell>
          <cell r="GG140">
            <v>-0.3</v>
          </cell>
          <cell r="GH140">
            <v>-0.1</v>
          </cell>
          <cell r="GI140">
            <v>0.2</v>
          </cell>
          <cell r="GJ140">
            <v>1.8</v>
          </cell>
          <cell r="GK140">
            <v>1</v>
          </cell>
          <cell r="GL140">
            <v>5.4</v>
          </cell>
          <cell r="GM140">
            <v>0.5</v>
          </cell>
          <cell r="GN140">
            <v>-0.5</v>
          </cell>
          <cell r="GO140">
            <v>0.7</v>
          </cell>
          <cell r="GR140">
            <v>1.7</v>
          </cell>
          <cell r="GU140">
            <v>1.6</v>
          </cell>
          <cell r="GX140">
            <v>-1.7</v>
          </cell>
          <cell r="HA140">
            <v>-0.3</v>
          </cell>
          <cell r="HB140">
            <v>-0.5</v>
          </cell>
          <cell r="HC140">
            <v>1.4</v>
          </cell>
          <cell r="HD140">
            <v>0.4</v>
          </cell>
          <cell r="HE140">
            <v>-1.6</v>
          </cell>
          <cell r="HF140">
            <v>0.9</v>
          </cell>
          <cell r="HG140">
            <v>-1</v>
          </cell>
          <cell r="HH140">
            <v>0.7</v>
          </cell>
          <cell r="HI140">
            <v>-0.3</v>
          </cell>
          <cell r="HJ140">
            <v>-0.2</v>
          </cell>
          <cell r="HK140">
            <v>0.1</v>
          </cell>
          <cell r="HL140">
            <v>7634</v>
          </cell>
          <cell r="HM140">
            <v>825</v>
          </cell>
          <cell r="HN140">
            <v>8215</v>
          </cell>
          <cell r="HO140">
            <v>1264</v>
          </cell>
          <cell r="HP140">
            <v>3156</v>
          </cell>
          <cell r="HQ140">
            <v>1022</v>
          </cell>
          <cell r="HR140">
            <v>2819</v>
          </cell>
          <cell r="HS140">
            <v>7661</v>
          </cell>
          <cell r="HT140">
            <v>1362</v>
          </cell>
          <cell r="HU140">
            <v>8767</v>
          </cell>
          <cell r="HV140">
            <v>4974</v>
          </cell>
          <cell r="HW140">
            <v>4406</v>
          </cell>
          <cell r="HX140">
            <v>3089</v>
          </cell>
          <cell r="HY140">
            <v>3353</v>
          </cell>
          <cell r="HZ140">
            <v>5269</v>
          </cell>
          <cell r="IA140">
            <v>21115</v>
          </cell>
          <cell r="IB140">
            <v>3967</v>
          </cell>
          <cell r="IC140">
            <v>194</v>
          </cell>
          <cell r="ID140">
            <v>3227</v>
          </cell>
          <cell r="IE140">
            <v>7202</v>
          </cell>
          <cell r="II140">
            <v>11244</v>
          </cell>
          <cell r="IJ140">
            <v>7044</v>
          </cell>
          <cell r="IK140">
            <v>8265</v>
          </cell>
          <cell r="IL140">
            <v>5311</v>
          </cell>
          <cell r="IM140">
            <v>2590</v>
          </cell>
          <cell r="IN140">
            <v>715</v>
          </cell>
          <cell r="IO140">
            <v>1623</v>
          </cell>
          <cell r="IP140">
            <v>4075</v>
          </cell>
          <cell r="IQ140">
            <v>8991</v>
          </cell>
        </row>
        <row r="141">
          <cell r="B141">
            <v>5098</v>
          </cell>
          <cell r="C141">
            <v>818</v>
          </cell>
          <cell r="D141">
            <v>5821</v>
          </cell>
          <cell r="E141">
            <v>1320</v>
          </cell>
          <cell r="F141">
            <v>3128</v>
          </cell>
          <cell r="G141">
            <v>912</v>
          </cell>
          <cell r="H141">
            <v>2858</v>
          </cell>
          <cell r="I141">
            <v>7647</v>
          </cell>
          <cell r="J141">
            <v>1069</v>
          </cell>
          <cell r="K141">
            <v>8633</v>
          </cell>
          <cell r="L141">
            <v>4758</v>
          </cell>
          <cell r="M141">
            <v>4169</v>
          </cell>
          <cell r="N141">
            <v>3051</v>
          </cell>
          <cell r="O141">
            <v>3144</v>
          </cell>
          <cell r="P141">
            <v>5076</v>
          </cell>
          <cell r="Q141">
            <v>20216</v>
          </cell>
          <cell r="R141">
            <v>4122</v>
          </cell>
          <cell r="S141">
            <v>214</v>
          </cell>
          <cell r="T141">
            <v>3021</v>
          </cell>
          <cell r="U141">
            <v>7295</v>
          </cell>
          <cell r="Y141">
            <v>10735</v>
          </cell>
          <cell r="Z141">
            <v>6904</v>
          </cell>
          <cell r="AA141">
            <v>7534</v>
          </cell>
          <cell r="AB141">
            <v>4993</v>
          </cell>
          <cell r="AC141">
            <v>2579</v>
          </cell>
          <cell r="AD141">
            <v>701</v>
          </cell>
          <cell r="AE141">
            <v>1573</v>
          </cell>
          <cell r="AF141">
            <v>3934</v>
          </cell>
          <cell r="AG141">
            <v>8773</v>
          </cell>
          <cell r="AJ141">
            <v>3214</v>
          </cell>
          <cell r="AM141">
            <v>12223</v>
          </cell>
          <cell r="AP141">
            <v>5235</v>
          </cell>
          <cell r="AS141">
            <v>8647</v>
          </cell>
          <cell r="AT141">
            <v>5484</v>
          </cell>
          <cell r="AU141">
            <v>12315</v>
          </cell>
          <cell r="AV141">
            <v>11661</v>
          </cell>
          <cell r="AW141">
            <v>10153</v>
          </cell>
          <cell r="AX141">
            <v>1541</v>
          </cell>
          <cell r="AY141">
            <v>4191</v>
          </cell>
          <cell r="AZ141">
            <v>20157</v>
          </cell>
          <cell r="BA141">
            <v>173157</v>
          </cell>
          <cell r="BB141">
            <v>15554</v>
          </cell>
          <cell r="BC141">
            <v>254</v>
          </cell>
          <cell r="BD141">
            <v>188678</v>
          </cell>
          <cell r="BE141">
            <v>3.3</v>
          </cell>
          <cell r="BF141">
            <v>-0.4</v>
          </cell>
          <cell r="BG141">
            <v>2.5</v>
          </cell>
          <cell r="BH141">
            <v>1.7</v>
          </cell>
          <cell r="BI141">
            <v>0.1</v>
          </cell>
          <cell r="BJ141">
            <v>-3.4</v>
          </cell>
          <cell r="BK141">
            <v>0.8</v>
          </cell>
          <cell r="BL141">
            <v>0.4</v>
          </cell>
          <cell r="BM141">
            <v>-0.8</v>
          </cell>
          <cell r="BN141">
            <v>0.3</v>
          </cell>
          <cell r="BO141">
            <v>1.1000000000000001</v>
          </cell>
          <cell r="BP141">
            <v>-4</v>
          </cell>
          <cell r="BQ141">
            <v>0.6</v>
          </cell>
          <cell r="BR141">
            <v>-2.7</v>
          </cell>
          <cell r="BS141">
            <v>1.1000000000000001</v>
          </cell>
          <cell r="BT141">
            <v>-0.7</v>
          </cell>
          <cell r="BU141">
            <v>0.6</v>
          </cell>
          <cell r="BV141">
            <v>1.2</v>
          </cell>
          <cell r="BW141">
            <v>-1.2</v>
          </cell>
          <cell r="BX141">
            <v>0.1</v>
          </cell>
          <cell r="CB141">
            <v>0.1</v>
          </cell>
          <cell r="CC141">
            <v>0.8</v>
          </cell>
          <cell r="CD141">
            <v>1</v>
          </cell>
          <cell r="CE141">
            <v>0.6</v>
          </cell>
          <cell r="CF141">
            <v>0.9</v>
          </cell>
          <cell r="CG141">
            <v>3</v>
          </cell>
          <cell r="CH141">
            <v>-0.4</v>
          </cell>
          <cell r="CI141">
            <v>-1.8</v>
          </cell>
          <cell r="CJ141">
            <v>-0.4</v>
          </cell>
          <cell r="CM141">
            <v>1.2</v>
          </cell>
          <cell r="CP141">
            <v>1.2</v>
          </cell>
          <cell r="CS141">
            <v>0.9</v>
          </cell>
          <cell r="CV141">
            <v>-0.1</v>
          </cell>
          <cell r="CW141">
            <v>0.8</v>
          </cell>
          <cell r="CX141">
            <v>0.3</v>
          </cell>
          <cell r="CY141">
            <v>1.2</v>
          </cell>
          <cell r="CZ141">
            <v>-0.3</v>
          </cell>
          <cell r="DA141">
            <v>0.7</v>
          </cell>
          <cell r="DB141">
            <v>0.2</v>
          </cell>
          <cell r="DC141">
            <v>0.7</v>
          </cell>
          <cell r="DD141">
            <v>0.4</v>
          </cell>
          <cell r="DE141">
            <v>0.6</v>
          </cell>
          <cell r="DF141">
            <v>0.5</v>
          </cell>
          <cell r="DG141">
            <v>5321</v>
          </cell>
          <cell r="DH141">
            <v>824</v>
          </cell>
          <cell r="DI141">
            <v>6036</v>
          </cell>
          <cell r="DJ141">
            <v>1354</v>
          </cell>
          <cell r="DK141">
            <v>3093</v>
          </cell>
          <cell r="DL141">
            <v>864</v>
          </cell>
          <cell r="DM141">
            <v>2868</v>
          </cell>
          <cell r="DN141">
            <v>7627</v>
          </cell>
          <cell r="DO141">
            <v>1059</v>
          </cell>
          <cell r="DP141">
            <v>8608</v>
          </cell>
          <cell r="DQ141">
            <v>4823</v>
          </cell>
          <cell r="DR141">
            <v>4067</v>
          </cell>
          <cell r="DS141">
            <v>3062</v>
          </cell>
          <cell r="DT141">
            <v>3118</v>
          </cell>
          <cell r="DU141">
            <v>5074</v>
          </cell>
          <cell r="DV141">
            <v>20187</v>
          </cell>
          <cell r="DW141">
            <v>4127</v>
          </cell>
          <cell r="DX141">
            <v>214</v>
          </cell>
          <cell r="DY141">
            <v>2997</v>
          </cell>
          <cell r="DZ141">
            <v>7285</v>
          </cell>
          <cell r="ED141">
            <v>10851</v>
          </cell>
          <cell r="EE141">
            <v>7039</v>
          </cell>
          <cell r="EF141">
            <v>7527</v>
          </cell>
          <cell r="EG141">
            <v>4966</v>
          </cell>
          <cell r="EH141">
            <v>2649</v>
          </cell>
          <cell r="EI141">
            <v>708</v>
          </cell>
          <cell r="EJ141">
            <v>1575</v>
          </cell>
          <cell r="EK141">
            <v>3907</v>
          </cell>
          <cell r="EL141">
            <v>8814</v>
          </cell>
          <cell r="EO141">
            <v>3231</v>
          </cell>
          <cell r="ER141">
            <v>12115</v>
          </cell>
          <cell r="EU141">
            <v>5232</v>
          </cell>
          <cell r="EX141">
            <v>8662</v>
          </cell>
          <cell r="EY141">
            <v>5487</v>
          </cell>
          <cell r="EZ141">
            <v>12282</v>
          </cell>
          <cell r="FA141">
            <v>11651</v>
          </cell>
          <cell r="FB141">
            <v>10171</v>
          </cell>
          <cell r="FC141">
            <v>1532</v>
          </cell>
          <cell r="FD141">
            <v>4174</v>
          </cell>
          <cell r="FE141">
            <v>20158</v>
          </cell>
          <cell r="FF141">
            <v>173829</v>
          </cell>
          <cell r="FG141">
            <v>15528</v>
          </cell>
          <cell r="FH141">
            <v>-166</v>
          </cell>
          <cell r="FI141">
            <v>188907</v>
          </cell>
          <cell r="FJ141">
            <v>16</v>
          </cell>
          <cell r="FK141">
            <v>1.1000000000000001</v>
          </cell>
          <cell r="FL141">
            <v>13.1</v>
          </cell>
          <cell r="FM141">
            <v>6</v>
          </cell>
          <cell r="FN141">
            <v>-2.5</v>
          </cell>
          <cell r="FO141">
            <v>-15</v>
          </cell>
          <cell r="FP141">
            <v>1.9</v>
          </cell>
          <cell r="FQ141">
            <v>-0.8</v>
          </cell>
          <cell r="FR141">
            <v>-11.6</v>
          </cell>
          <cell r="FS141">
            <v>-1.4</v>
          </cell>
          <cell r="FT141">
            <v>3.7</v>
          </cell>
          <cell r="FU141">
            <v>-6.8</v>
          </cell>
          <cell r="FV141">
            <v>1.3</v>
          </cell>
          <cell r="FW141">
            <v>-3.9</v>
          </cell>
          <cell r="FX141">
            <v>0.5</v>
          </cell>
          <cell r="FY141">
            <v>-0.9</v>
          </cell>
          <cell r="FZ141">
            <v>0.7</v>
          </cell>
          <cell r="GA141">
            <v>1.9</v>
          </cell>
          <cell r="GB141">
            <v>-2.5</v>
          </cell>
          <cell r="GC141">
            <v>-0.1</v>
          </cell>
          <cell r="GG141">
            <v>1.5</v>
          </cell>
          <cell r="GH141">
            <v>4</v>
          </cell>
          <cell r="GI141">
            <v>1.2</v>
          </cell>
          <cell r="GJ141">
            <v>-0.6</v>
          </cell>
          <cell r="GK141">
            <v>5</v>
          </cell>
          <cell r="GL141">
            <v>3.5</v>
          </cell>
          <cell r="GM141">
            <v>-0.7</v>
          </cell>
          <cell r="GN141">
            <v>-2.9</v>
          </cell>
          <cell r="GO141">
            <v>0</v>
          </cell>
          <cell r="GR141">
            <v>1.5</v>
          </cell>
          <cell r="GU141">
            <v>-0.1</v>
          </cell>
          <cell r="GX141">
            <v>1.5</v>
          </cell>
          <cell r="HA141">
            <v>0.7</v>
          </cell>
          <cell r="HB141">
            <v>1.5</v>
          </cell>
          <cell r="HC141">
            <v>-0.5</v>
          </cell>
          <cell r="HD141">
            <v>1.1000000000000001</v>
          </cell>
          <cell r="HE141">
            <v>0.5</v>
          </cell>
          <cell r="HF141">
            <v>-0.1</v>
          </cell>
          <cell r="HG141">
            <v>-0.1</v>
          </cell>
          <cell r="HH141">
            <v>0.7</v>
          </cell>
          <cell r="HI141">
            <v>1.3</v>
          </cell>
          <cell r="HJ141">
            <v>0.4</v>
          </cell>
          <cell r="HK141">
            <v>0.8</v>
          </cell>
          <cell r="HL141">
            <v>4126</v>
          </cell>
          <cell r="HM141">
            <v>815</v>
          </cell>
          <cell r="HN141">
            <v>4914</v>
          </cell>
          <cell r="HO141">
            <v>1304</v>
          </cell>
          <cell r="HP141">
            <v>3001</v>
          </cell>
          <cell r="HQ141">
            <v>830</v>
          </cell>
          <cell r="HR141">
            <v>2761</v>
          </cell>
          <cell r="HS141">
            <v>7364</v>
          </cell>
          <cell r="HT141">
            <v>873</v>
          </cell>
          <cell r="HU141">
            <v>8251</v>
          </cell>
          <cell r="HV141">
            <v>4673</v>
          </cell>
          <cell r="HW141">
            <v>3924</v>
          </cell>
          <cell r="HX141">
            <v>2901</v>
          </cell>
          <cell r="HY141">
            <v>2855</v>
          </cell>
          <cell r="HZ141">
            <v>4764</v>
          </cell>
          <cell r="IA141">
            <v>19110</v>
          </cell>
          <cell r="IB141">
            <v>3995</v>
          </cell>
          <cell r="IC141">
            <v>179</v>
          </cell>
          <cell r="ID141">
            <v>3115</v>
          </cell>
          <cell r="IE141">
            <v>7145</v>
          </cell>
          <cell r="II141">
            <v>10004</v>
          </cell>
          <cell r="IJ141">
            <v>6709</v>
          </cell>
          <cell r="IK141">
            <v>7128</v>
          </cell>
          <cell r="IL141">
            <v>4954</v>
          </cell>
          <cell r="IM141">
            <v>2610</v>
          </cell>
          <cell r="IN141">
            <v>697</v>
          </cell>
          <cell r="IO141">
            <v>1534</v>
          </cell>
          <cell r="IP141">
            <v>3856</v>
          </cell>
          <cell r="IQ141">
            <v>8674</v>
          </cell>
        </row>
        <row r="142">
          <cell r="B142">
            <v>5251</v>
          </cell>
          <cell r="C142">
            <v>809</v>
          </cell>
          <cell r="D142">
            <v>5952</v>
          </cell>
          <cell r="E142">
            <v>1325</v>
          </cell>
          <cell r="F142">
            <v>3130</v>
          </cell>
          <cell r="G142">
            <v>887</v>
          </cell>
          <cell r="H142">
            <v>2845</v>
          </cell>
          <cell r="I142">
            <v>7624</v>
          </cell>
          <cell r="J142">
            <v>1078</v>
          </cell>
          <cell r="K142">
            <v>8614</v>
          </cell>
          <cell r="L142">
            <v>4792</v>
          </cell>
          <cell r="M142">
            <v>4135</v>
          </cell>
          <cell r="N142">
            <v>3034</v>
          </cell>
          <cell r="O142">
            <v>3124</v>
          </cell>
          <cell r="P142">
            <v>5102</v>
          </cell>
          <cell r="Q142">
            <v>20178</v>
          </cell>
          <cell r="R142">
            <v>4136</v>
          </cell>
          <cell r="S142">
            <v>218</v>
          </cell>
          <cell r="T142">
            <v>2984</v>
          </cell>
          <cell r="U142">
            <v>7296</v>
          </cell>
          <cell r="Y142">
            <v>10797</v>
          </cell>
          <cell r="Z142">
            <v>6932</v>
          </cell>
          <cell r="AA142">
            <v>7592</v>
          </cell>
          <cell r="AB142">
            <v>4974</v>
          </cell>
          <cell r="AC142">
            <v>2563</v>
          </cell>
          <cell r="AD142">
            <v>704</v>
          </cell>
          <cell r="AE142">
            <v>1569</v>
          </cell>
          <cell r="AF142">
            <v>3883</v>
          </cell>
          <cell r="AG142">
            <v>8698</v>
          </cell>
          <cell r="AJ142">
            <v>3272</v>
          </cell>
          <cell r="AM142">
            <v>12326</v>
          </cell>
          <cell r="AP142">
            <v>5385</v>
          </cell>
          <cell r="AS142">
            <v>8588</v>
          </cell>
          <cell r="AT142">
            <v>5563</v>
          </cell>
          <cell r="AU142">
            <v>12313</v>
          </cell>
          <cell r="AV142">
            <v>11910</v>
          </cell>
          <cell r="AW142">
            <v>10173</v>
          </cell>
          <cell r="AX142">
            <v>1549</v>
          </cell>
          <cell r="AY142">
            <v>4221</v>
          </cell>
          <cell r="AZ142">
            <v>20310</v>
          </cell>
          <cell r="BA142">
            <v>174246</v>
          </cell>
          <cell r="BB142">
            <v>15660</v>
          </cell>
          <cell r="BC142">
            <v>710</v>
          </cell>
          <cell r="BD142">
            <v>190326</v>
          </cell>
          <cell r="BE142">
            <v>3</v>
          </cell>
          <cell r="BF142">
            <v>-1.1000000000000001</v>
          </cell>
          <cell r="BG142">
            <v>2.2999999999999998</v>
          </cell>
          <cell r="BH142">
            <v>0.4</v>
          </cell>
          <cell r="BI142">
            <v>0.1</v>
          </cell>
          <cell r="BJ142">
            <v>-2.7</v>
          </cell>
          <cell r="BK142">
            <v>-0.4</v>
          </cell>
          <cell r="BL142">
            <v>-0.3</v>
          </cell>
          <cell r="BM142">
            <v>0.9</v>
          </cell>
          <cell r="BN142">
            <v>-0.2</v>
          </cell>
          <cell r="BO142">
            <v>0.7</v>
          </cell>
          <cell r="BP142">
            <v>-0.8</v>
          </cell>
          <cell r="BQ142">
            <v>-0.6</v>
          </cell>
          <cell r="BR142">
            <v>-0.6</v>
          </cell>
          <cell r="BS142">
            <v>0.5</v>
          </cell>
          <cell r="BT142">
            <v>-0.2</v>
          </cell>
          <cell r="BU142">
            <v>0.3</v>
          </cell>
          <cell r="BV142">
            <v>2</v>
          </cell>
          <cell r="BW142">
            <v>-1.2</v>
          </cell>
          <cell r="BX142">
            <v>0</v>
          </cell>
          <cell r="CB142">
            <v>0.6</v>
          </cell>
          <cell r="CC142">
            <v>0.4</v>
          </cell>
          <cell r="CD142">
            <v>0.8</v>
          </cell>
          <cell r="CE142">
            <v>-0.4</v>
          </cell>
          <cell r="CF142">
            <v>-0.6</v>
          </cell>
          <cell r="CG142">
            <v>0.4</v>
          </cell>
          <cell r="CH142">
            <v>-0.3</v>
          </cell>
          <cell r="CI142">
            <v>-1.3</v>
          </cell>
          <cell r="CJ142">
            <v>-0.9</v>
          </cell>
          <cell r="CM142">
            <v>1.8</v>
          </cell>
          <cell r="CP142">
            <v>0.8</v>
          </cell>
          <cell r="CS142">
            <v>2.9</v>
          </cell>
          <cell r="CV142">
            <v>-0.7</v>
          </cell>
          <cell r="CW142">
            <v>1.4</v>
          </cell>
          <cell r="CX142">
            <v>0</v>
          </cell>
          <cell r="CY142">
            <v>2.1</v>
          </cell>
          <cell r="CZ142">
            <v>0.2</v>
          </cell>
          <cell r="DA142">
            <v>0.5</v>
          </cell>
          <cell r="DB142">
            <v>0.7</v>
          </cell>
          <cell r="DC142">
            <v>0.8</v>
          </cell>
          <cell r="DD142">
            <v>0.6</v>
          </cell>
          <cell r="DE142">
            <v>0.7</v>
          </cell>
          <cell r="DF142">
            <v>0.9</v>
          </cell>
          <cell r="DG142">
            <v>5363</v>
          </cell>
          <cell r="DH142">
            <v>819</v>
          </cell>
          <cell r="DI142">
            <v>6069</v>
          </cell>
          <cell r="DJ142">
            <v>1329</v>
          </cell>
          <cell r="DK142">
            <v>3124</v>
          </cell>
          <cell r="DL142">
            <v>880</v>
          </cell>
          <cell r="DM142">
            <v>2848</v>
          </cell>
          <cell r="DN142">
            <v>7619</v>
          </cell>
          <cell r="DO142">
            <v>1000</v>
          </cell>
          <cell r="DP142">
            <v>8572</v>
          </cell>
          <cell r="DQ142">
            <v>4819</v>
          </cell>
          <cell r="DR142">
            <v>4123</v>
          </cell>
          <cell r="DS142">
            <v>3088</v>
          </cell>
          <cell r="DT142">
            <v>3079</v>
          </cell>
          <cell r="DU142">
            <v>5104</v>
          </cell>
          <cell r="DV142">
            <v>20215</v>
          </cell>
          <cell r="DW142">
            <v>4126</v>
          </cell>
          <cell r="DX142">
            <v>217</v>
          </cell>
          <cell r="DY142">
            <v>2973</v>
          </cell>
          <cell r="DZ142">
            <v>7274</v>
          </cell>
          <cell r="ED142">
            <v>10768</v>
          </cell>
          <cell r="EE142">
            <v>6881</v>
          </cell>
          <cell r="EF142">
            <v>7602</v>
          </cell>
          <cell r="EG142">
            <v>5007</v>
          </cell>
          <cell r="EH142">
            <v>2550</v>
          </cell>
          <cell r="EI142">
            <v>703</v>
          </cell>
          <cell r="EJ142">
            <v>1557</v>
          </cell>
          <cell r="EK142">
            <v>3908</v>
          </cell>
          <cell r="EL142">
            <v>8710</v>
          </cell>
          <cell r="EO142">
            <v>3243</v>
          </cell>
          <cell r="ER142">
            <v>12451</v>
          </cell>
          <cell r="EU142">
            <v>5375</v>
          </cell>
          <cell r="EX142">
            <v>8618</v>
          </cell>
          <cell r="EY142">
            <v>5566</v>
          </cell>
          <cell r="EZ142">
            <v>12326</v>
          </cell>
          <cell r="FA142">
            <v>11863</v>
          </cell>
          <cell r="FB142">
            <v>10161</v>
          </cell>
          <cell r="FC142">
            <v>1562</v>
          </cell>
          <cell r="FD142">
            <v>4228</v>
          </cell>
          <cell r="FE142">
            <v>20311</v>
          </cell>
          <cell r="FF142">
            <v>174409</v>
          </cell>
          <cell r="FG142">
            <v>15642</v>
          </cell>
          <cell r="FH142">
            <v>454</v>
          </cell>
          <cell r="FI142">
            <v>190218</v>
          </cell>
          <cell r="FJ142">
            <v>0.8</v>
          </cell>
          <cell r="FK142">
            <v>-0.6</v>
          </cell>
          <cell r="FL142">
            <v>0.5</v>
          </cell>
          <cell r="FM142">
            <v>-1.9</v>
          </cell>
          <cell r="FN142">
            <v>1</v>
          </cell>
          <cell r="FO142">
            <v>1.8</v>
          </cell>
          <cell r="FP142">
            <v>-0.7</v>
          </cell>
          <cell r="FQ142">
            <v>-0.1</v>
          </cell>
          <cell r="FR142">
            <v>-5.6</v>
          </cell>
          <cell r="FS142">
            <v>-0.4</v>
          </cell>
          <cell r="FT142">
            <v>-0.1</v>
          </cell>
          <cell r="FU142">
            <v>1.4</v>
          </cell>
          <cell r="FV142">
            <v>0.9</v>
          </cell>
          <cell r="FW142">
            <v>-1.2</v>
          </cell>
          <cell r="FX142">
            <v>0.6</v>
          </cell>
          <cell r="FY142">
            <v>0.1</v>
          </cell>
          <cell r="FZ142">
            <v>0</v>
          </cell>
          <cell r="GA142">
            <v>1.4</v>
          </cell>
          <cell r="GB142">
            <v>-0.8</v>
          </cell>
          <cell r="GC142">
            <v>-0.2</v>
          </cell>
          <cell r="GG142">
            <v>-0.8</v>
          </cell>
          <cell r="GH142">
            <v>-2.2999999999999998</v>
          </cell>
          <cell r="GI142">
            <v>1</v>
          </cell>
          <cell r="GJ142">
            <v>0.8</v>
          </cell>
          <cell r="GK142">
            <v>-3.8</v>
          </cell>
          <cell r="GL142">
            <v>-0.7</v>
          </cell>
          <cell r="GM142">
            <v>-1.1000000000000001</v>
          </cell>
          <cell r="GN142">
            <v>0</v>
          </cell>
          <cell r="GO142">
            <v>-1.2</v>
          </cell>
          <cell r="GR142">
            <v>0.4</v>
          </cell>
          <cell r="GU142">
            <v>2.8</v>
          </cell>
          <cell r="GX142">
            <v>2.7</v>
          </cell>
          <cell r="HA142">
            <v>-0.5</v>
          </cell>
          <cell r="HB142">
            <v>1.4</v>
          </cell>
          <cell r="HC142">
            <v>0.4</v>
          </cell>
          <cell r="HD142">
            <v>1.8</v>
          </cell>
          <cell r="HE142">
            <v>-0.1</v>
          </cell>
          <cell r="HF142">
            <v>2</v>
          </cell>
          <cell r="HG142">
            <v>1.3</v>
          </cell>
          <cell r="HH142">
            <v>0.8</v>
          </cell>
          <cell r="HI142">
            <v>0.3</v>
          </cell>
          <cell r="HJ142">
            <v>0.7</v>
          </cell>
          <cell r="HK142">
            <v>0.7</v>
          </cell>
          <cell r="HL142">
            <v>4493</v>
          </cell>
          <cell r="HM142">
            <v>811</v>
          </cell>
          <cell r="HN142">
            <v>5254</v>
          </cell>
          <cell r="HO142">
            <v>1323</v>
          </cell>
          <cell r="HP142">
            <v>3117</v>
          </cell>
          <cell r="HQ142">
            <v>872</v>
          </cell>
          <cell r="HR142">
            <v>2855</v>
          </cell>
          <cell r="HS142">
            <v>7601</v>
          </cell>
          <cell r="HT142">
            <v>1020</v>
          </cell>
          <cell r="HU142">
            <v>8562</v>
          </cell>
          <cell r="HV142">
            <v>4649</v>
          </cell>
          <cell r="HW142">
            <v>4117</v>
          </cell>
          <cell r="HX142">
            <v>3094</v>
          </cell>
          <cell r="HY142">
            <v>3116</v>
          </cell>
          <cell r="HZ142">
            <v>5000</v>
          </cell>
          <cell r="IA142">
            <v>20015</v>
          </cell>
          <cell r="IB142">
            <v>4150</v>
          </cell>
          <cell r="IC142">
            <v>228</v>
          </cell>
          <cell r="ID142">
            <v>2837</v>
          </cell>
          <cell r="IE142">
            <v>7231</v>
          </cell>
          <cell r="II142">
            <v>11035</v>
          </cell>
          <cell r="IJ142">
            <v>6915</v>
          </cell>
          <cell r="IK142">
            <v>7341</v>
          </cell>
          <cell r="IL142">
            <v>4758</v>
          </cell>
          <cell r="IM142">
            <v>2539</v>
          </cell>
          <cell r="IN142">
            <v>661</v>
          </cell>
          <cell r="IO142">
            <v>1536</v>
          </cell>
          <cell r="IP142">
            <v>3895</v>
          </cell>
          <cell r="IQ142">
            <v>8629</v>
          </cell>
        </row>
        <row r="143">
          <cell r="B143">
            <v>5408</v>
          </cell>
          <cell r="C143">
            <v>792</v>
          </cell>
          <cell r="D143">
            <v>6077</v>
          </cell>
          <cell r="E143">
            <v>1305</v>
          </cell>
          <cell r="F143">
            <v>3132</v>
          </cell>
          <cell r="G143">
            <v>893</v>
          </cell>
          <cell r="H143">
            <v>2832</v>
          </cell>
          <cell r="I143">
            <v>7586</v>
          </cell>
          <cell r="J143">
            <v>1121</v>
          </cell>
          <cell r="K143">
            <v>8595</v>
          </cell>
          <cell r="L143">
            <v>4769</v>
          </cell>
          <cell r="M143">
            <v>4224</v>
          </cell>
          <cell r="N143">
            <v>3029</v>
          </cell>
          <cell r="O143">
            <v>3166</v>
          </cell>
          <cell r="P143">
            <v>5176</v>
          </cell>
          <cell r="Q143">
            <v>20334</v>
          </cell>
          <cell r="R143">
            <v>4152</v>
          </cell>
          <cell r="S143">
            <v>219</v>
          </cell>
          <cell r="T143">
            <v>2951</v>
          </cell>
          <cell r="U143">
            <v>7292</v>
          </cell>
          <cell r="Y143">
            <v>10931</v>
          </cell>
          <cell r="Z143">
            <v>6921</v>
          </cell>
          <cell r="AA143">
            <v>7632</v>
          </cell>
          <cell r="AB143">
            <v>4927</v>
          </cell>
          <cell r="AC143">
            <v>2523</v>
          </cell>
          <cell r="AD143">
            <v>714</v>
          </cell>
          <cell r="AE143">
            <v>1577</v>
          </cell>
          <cell r="AF143">
            <v>3889</v>
          </cell>
          <cell r="AG143">
            <v>8681</v>
          </cell>
          <cell r="AJ143">
            <v>3373</v>
          </cell>
          <cell r="AM143">
            <v>12405</v>
          </cell>
          <cell r="AP143">
            <v>5570</v>
          </cell>
          <cell r="AS143">
            <v>8480</v>
          </cell>
          <cell r="AT143">
            <v>5640</v>
          </cell>
          <cell r="AU143">
            <v>12381</v>
          </cell>
          <cell r="AV143">
            <v>12206</v>
          </cell>
          <cell r="AW143">
            <v>10243</v>
          </cell>
          <cell r="AX143">
            <v>1551</v>
          </cell>
          <cell r="AY143">
            <v>4261</v>
          </cell>
          <cell r="AZ143">
            <v>20472</v>
          </cell>
          <cell r="BA143">
            <v>175913</v>
          </cell>
          <cell r="BB143">
            <v>15813</v>
          </cell>
          <cell r="BC143">
            <v>1333</v>
          </cell>
          <cell r="BD143">
            <v>192768</v>
          </cell>
          <cell r="BE143">
            <v>3</v>
          </cell>
          <cell r="BF143">
            <v>-2.2000000000000002</v>
          </cell>
          <cell r="BG143">
            <v>2.1</v>
          </cell>
          <cell r="BH143">
            <v>-1.5</v>
          </cell>
          <cell r="BI143">
            <v>0.1</v>
          </cell>
          <cell r="BJ143">
            <v>0.7</v>
          </cell>
          <cell r="BK143">
            <v>-0.5</v>
          </cell>
          <cell r="BL143">
            <v>-0.5</v>
          </cell>
          <cell r="BM143">
            <v>4</v>
          </cell>
          <cell r="BN143">
            <v>-0.2</v>
          </cell>
          <cell r="BO143">
            <v>-0.5</v>
          </cell>
          <cell r="BP143">
            <v>2.2000000000000002</v>
          </cell>
          <cell r="BQ143">
            <v>-0.2</v>
          </cell>
          <cell r="BR143">
            <v>1.3</v>
          </cell>
          <cell r="BS143">
            <v>1.4</v>
          </cell>
          <cell r="BT143">
            <v>0.8</v>
          </cell>
          <cell r="BU143">
            <v>0.4</v>
          </cell>
          <cell r="BV143">
            <v>0.2</v>
          </cell>
          <cell r="BW143">
            <v>-1.1000000000000001</v>
          </cell>
          <cell r="BX143">
            <v>0</v>
          </cell>
          <cell r="CB143">
            <v>1.2</v>
          </cell>
          <cell r="CC143">
            <v>-0.2</v>
          </cell>
          <cell r="CD143">
            <v>0.5</v>
          </cell>
          <cell r="CE143">
            <v>-1</v>
          </cell>
          <cell r="CF143">
            <v>-1.6</v>
          </cell>
          <cell r="CG143">
            <v>1.3</v>
          </cell>
          <cell r="CH143">
            <v>0.6</v>
          </cell>
          <cell r="CI143">
            <v>0.2</v>
          </cell>
          <cell r="CJ143">
            <v>-0.2</v>
          </cell>
          <cell r="CM143">
            <v>3.1</v>
          </cell>
          <cell r="CP143">
            <v>0.6</v>
          </cell>
          <cell r="CS143">
            <v>3.4</v>
          </cell>
          <cell r="CV143">
            <v>-1.3</v>
          </cell>
          <cell r="CW143">
            <v>1.4</v>
          </cell>
          <cell r="CX143">
            <v>0.6</v>
          </cell>
          <cell r="CY143">
            <v>2.5</v>
          </cell>
          <cell r="CZ143">
            <v>0.7</v>
          </cell>
          <cell r="DA143">
            <v>0.1</v>
          </cell>
          <cell r="DB143">
            <v>0.9</v>
          </cell>
          <cell r="DC143">
            <v>0.8</v>
          </cell>
          <cell r="DD143">
            <v>1</v>
          </cell>
          <cell r="DE143">
            <v>1</v>
          </cell>
          <cell r="DF143">
            <v>1.3</v>
          </cell>
          <cell r="DG143">
            <v>5302</v>
          </cell>
          <cell r="DH143">
            <v>781</v>
          </cell>
          <cell r="DI143">
            <v>5964</v>
          </cell>
          <cell r="DJ143">
            <v>1283</v>
          </cell>
          <cell r="DK143">
            <v>3137</v>
          </cell>
          <cell r="DL143">
            <v>904</v>
          </cell>
          <cell r="DM143">
            <v>2830</v>
          </cell>
          <cell r="DN143">
            <v>7568</v>
          </cell>
          <cell r="DO143">
            <v>1141</v>
          </cell>
          <cell r="DP143">
            <v>8584</v>
          </cell>
          <cell r="DQ143">
            <v>4682</v>
          </cell>
          <cell r="DR143">
            <v>4287</v>
          </cell>
          <cell r="DS143">
            <v>2955</v>
          </cell>
          <cell r="DT143">
            <v>3226</v>
          </cell>
          <cell r="DU143">
            <v>5122</v>
          </cell>
          <cell r="DV143">
            <v>20210</v>
          </cell>
          <cell r="DW143">
            <v>4172</v>
          </cell>
          <cell r="DX143">
            <v>225</v>
          </cell>
          <cell r="DY143">
            <v>3018</v>
          </cell>
          <cell r="DZ143">
            <v>7376</v>
          </cell>
          <cell r="ED143">
            <v>10877</v>
          </cell>
          <cell r="EE143">
            <v>6885</v>
          </cell>
          <cell r="EF143">
            <v>7632</v>
          </cell>
          <cell r="EG143">
            <v>4922</v>
          </cell>
          <cell r="EH143">
            <v>2474</v>
          </cell>
          <cell r="EI143">
            <v>703</v>
          </cell>
          <cell r="EJ143">
            <v>1585</v>
          </cell>
          <cell r="EK143">
            <v>3831</v>
          </cell>
          <cell r="EL143">
            <v>8560</v>
          </cell>
          <cell r="EO143">
            <v>3368</v>
          </cell>
          <cell r="ER143">
            <v>12373</v>
          </cell>
          <cell r="EU143">
            <v>5573</v>
          </cell>
          <cell r="EX143">
            <v>8450</v>
          </cell>
          <cell r="EY143">
            <v>5634</v>
          </cell>
          <cell r="EZ143">
            <v>12316</v>
          </cell>
          <cell r="FA143">
            <v>12252</v>
          </cell>
          <cell r="FB143">
            <v>10223</v>
          </cell>
          <cell r="FC143">
            <v>1548</v>
          </cell>
          <cell r="FD143">
            <v>4265</v>
          </cell>
          <cell r="FE143">
            <v>20469</v>
          </cell>
          <cell r="FF143">
            <v>175103</v>
          </cell>
          <cell r="FG143">
            <v>15849</v>
          </cell>
          <cell r="FH143">
            <v>1492</v>
          </cell>
          <cell r="FI143">
            <v>192147</v>
          </cell>
          <cell r="FJ143">
            <v>-1.1000000000000001</v>
          </cell>
          <cell r="FK143">
            <v>-4.7</v>
          </cell>
          <cell r="FL143">
            <v>-1.7</v>
          </cell>
          <cell r="FM143">
            <v>-3.4</v>
          </cell>
          <cell r="FN143">
            <v>0.4</v>
          </cell>
          <cell r="FO143">
            <v>2.7</v>
          </cell>
          <cell r="FP143">
            <v>-0.6</v>
          </cell>
          <cell r="FQ143">
            <v>-0.7</v>
          </cell>
          <cell r="FR143">
            <v>14.1</v>
          </cell>
          <cell r="FS143">
            <v>0.1</v>
          </cell>
          <cell r="FT143">
            <v>-2.8</v>
          </cell>
          <cell r="FU143">
            <v>4</v>
          </cell>
          <cell r="FV143">
            <v>-4.3</v>
          </cell>
          <cell r="FW143">
            <v>4.8</v>
          </cell>
          <cell r="FX143">
            <v>0.4</v>
          </cell>
          <cell r="FY143">
            <v>0</v>
          </cell>
          <cell r="FZ143">
            <v>1.1000000000000001</v>
          </cell>
          <cell r="GA143">
            <v>4</v>
          </cell>
          <cell r="GB143">
            <v>1.5</v>
          </cell>
          <cell r="GC143">
            <v>1.4</v>
          </cell>
          <cell r="GG143">
            <v>1</v>
          </cell>
          <cell r="GH143">
            <v>0.1</v>
          </cell>
          <cell r="GI143">
            <v>0.4</v>
          </cell>
          <cell r="GJ143">
            <v>-1.7</v>
          </cell>
          <cell r="GK143">
            <v>-3</v>
          </cell>
          <cell r="GL143">
            <v>0</v>
          </cell>
          <cell r="GM143">
            <v>1.8</v>
          </cell>
          <cell r="GN143">
            <v>-2</v>
          </cell>
          <cell r="GO143">
            <v>-1.7</v>
          </cell>
          <cell r="GR143">
            <v>3.8</v>
          </cell>
          <cell r="GU143">
            <v>-0.6</v>
          </cell>
          <cell r="GX143">
            <v>3.7</v>
          </cell>
          <cell r="HA143">
            <v>-1.9</v>
          </cell>
          <cell r="HB143">
            <v>1.2</v>
          </cell>
          <cell r="HC143">
            <v>-0.1</v>
          </cell>
          <cell r="HD143">
            <v>3.3</v>
          </cell>
          <cell r="HE143">
            <v>0.6</v>
          </cell>
          <cell r="HF143">
            <v>-0.9</v>
          </cell>
          <cell r="HG143">
            <v>0.9</v>
          </cell>
          <cell r="HH143">
            <v>0.8</v>
          </cell>
          <cell r="HI143">
            <v>0.4</v>
          </cell>
          <cell r="HJ143">
            <v>1.3</v>
          </cell>
          <cell r="HK143">
            <v>1</v>
          </cell>
          <cell r="HL143">
            <v>3965</v>
          </cell>
          <cell r="HM143">
            <v>789</v>
          </cell>
          <cell r="HN143">
            <v>4720</v>
          </cell>
          <cell r="HO143">
            <v>1353</v>
          </cell>
          <cell r="HP143">
            <v>3264</v>
          </cell>
          <cell r="HQ143">
            <v>944</v>
          </cell>
          <cell r="HR143">
            <v>2925</v>
          </cell>
          <cell r="HS143">
            <v>7891</v>
          </cell>
          <cell r="HT143">
            <v>1148</v>
          </cell>
          <cell r="HU143">
            <v>8928</v>
          </cell>
          <cell r="HV143">
            <v>4672</v>
          </cell>
          <cell r="HW143">
            <v>4403</v>
          </cell>
          <cell r="HX143">
            <v>3052</v>
          </cell>
          <cell r="HY143">
            <v>3328</v>
          </cell>
          <cell r="HZ143">
            <v>5314</v>
          </cell>
          <cell r="IA143">
            <v>20730</v>
          </cell>
          <cell r="IB143">
            <v>4413</v>
          </cell>
          <cell r="IC143">
            <v>264</v>
          </cell>
          <cell r="ID143">
            <v>2904</v>
          </cell>
          <cell r="IE143">
            <v>7638</v>
          </cell>
          <cell r="II143">
            <v>10861</v>
          </cell>
          <cell r="IJ143">
            <v>6890</v>
          </cell>
          <cell r="IK143">
            <v>7480</v>
          </cell>
          <cell r="IL143">
            <v>4874</v>
          </cell>
          <cell r="IM143">
            <v>2449</v>
          </cell>
          <cell r="IN143">
            <v>729</v>
          </cell>
          <cell r="IO143">
            <v>1615</v>
          </cell>
          <cell r="IP143">
            <v>3849</v>
          </cell>
          <cell r="IQ143">
            <v>8608</v>
          </cell>
        </row>
        <row r="144">
          <cell r="B144">
            <v>5527</v>
          </cell>
          <cell r="C144">
            <v>775</v>
          </cell>
          <cell r="D144">
            <v>6170</v>
          </cell>
          <cell r="E144">
            <v>1293</v>
          </cell>
          <cell r="F144">
            <v>3134</v>
          </cell>
          <cell r="G144">
            <v>918</v>
          </cell>
          <cell r="H144">
            <v>2830</v>
          </cell>
          <cell r="I144">
            <v>7586</v>
          </cell>
          <cell r="J144">
            <v>1199</v>
          </cell>
          <cell r="K144">
            <v>8628</v>
          </cell>
          <cell r="L144">
            <v>4752</v>
          </cell>
          <cell r="M144">
            <v>4329</v>
          </cell>
          <cell r="N144">
            <v>3073</v>
          </cell>
          <cell r="O144">
            <v>3217</v>
          </cell>
          <cell r="P144">
            <v>5309</v>
          </cell>
          <cell r="Q144">
            <v>20649</v>
          </cell>
          <cell r="R144">
            <v>4194</v>
          </cell>
          <cell r="S144">
            <v>215</v>
          </cell>
          <cell r="T144">
            <v>2961</v>
          </cell>
          <cell r="U144">
            <v>7338</v>
          </cell>
          <cell r="Y144">
            <v>11220</v>
          </cell>
          <cell r="Z144">
            <v>6902</v>
          </cell>
          <cell r="AA144">
            <v>7652</v>
          </cell>
          <cell r="AB144">
            <v>4894</v>
          </cell>
          <cell r="AC144">
            <v>2494</v>
          </cell>
          <cell r="AD144">
            <v>742</v>
          </cell>
          <cell r="AE144">
            <v>1602</v>
          </cell>
          <cell r="AF144">
            <v>3942</v>
          </cell>
          <cell r="AG144">
            <v>8763</v>
          </cell>
          <cell r="AJ144">
            <v>3510</v>
          </cell>
          <cell r="AM144">
            <v>12497</v>
          </cell>
          <cell r="AP144">
            <v>5714</v>
          </cell>
          <cell r="AS144">
            <v>8350</v>
          </cell>
          <cell r="AT144">
            <v>5684</v>
          </cell>
          <cell r="AU144">
            <v>12520</v>
          </cell>
          <cell r="AV144">
            <v>12453</v>
          </cell>
          <cell r="AW144">
            <v>10319</v>
          </cell>
          <cell r="AX144">
            <v>1552</v>
          </cell>
          <cell r="AY144">
            <v>4284</v>
          </cell>
          <cell r="AZ144">
            <v>20643</v>
          </cell>
          <cell r="BA144">
            <v>178132</v>
          </cell>
          <cell r="BB144">
            <v>15946</v>
          </cell>
          <cell r="BC144">
            <v>1627</v>
          </cell>
          <cell r="BD144">
            <v>195415</v>
          </cell>
          <cell r="BE144">
            <v>2.2000000000000002</v>
          </cell>
          <cell r="BF144">
            <v>-2.1</v>
          </cell>
          <cell r="BG144">
            <v>1.5</v>
          </cell>
          <cell r="BH144">
            <v>-1</v>
          </cell>
          <cell r="BI144">
            <v>0.1</v>
          </cell>
          <cell r="BJ144">
            <v>2.7</v>
          </cell>
          <cell r="BK144">
            <v>0</v>
          </cell>
          <cell r="BL144">
            <v>0</v>
          </cell>
          <cell r="BM144">
            <v>6.9</v>
          </cell>
          <cell r="BN144">
            <v>0.4</v>
          </cell>
          <cell r="BO144">
            <v>-0.4</v>
          </cell>
          <cell r="BP144">
            <v>2.5</v>
          </cell>
          <cell r="BQ144">
            <v>1.5</v>
          </cell>
          <cell r="BR144">
            <v>1.6</v>
          </cell>
          <cell r="BS144">
            <v>2.6</v>
          </cell>
          <cell r="BT144">
            <v>1.5</v>
          </cell>
          <cell r="BU144">
            <v>1</v>
          </cell>
          <cell r="BV144">
            <v>-1.5</v>
          </cell>
          <cell r="BW144">
            <v>0.3</v>
          </cell>
          <cell r="BX144">
            <v>0.6</v>
          </cell>
          <cell r="CB144">
            <v>2.6</v>
          </cell>
          <cell r="CC144">
            <v>-0.3</v>
          </cell>
          <cell r="CD144">
            <v>0.3</v>
          </cell>
          <cell r="CE144">
            <v>-0.7</v>
          </cell>
          <cell r="CF144">
            <v>-1.1000000000000001</v>
          </cell>
          <cell r="CG144">
            <v>3.9</v>
          </cell>
          <cell r="CH144">
            <v>1.6</v>
          </cell>
          <cell r="CI144">
            <v>1.4</v>
          </cell>
          <cell r="CJ144">
            <v>0.9</v>
          </cell>
          <cell r="CM144">
            <v>4.0999999999999996</v>
          </cell>
          <cell r="CP144">
            <v>0.7</v>
          </cell>
          <cell r="CS144">
            <v>2.6</v>
          </cell>
          <cell r="CV144">
            <v>-1.5</v>
          </cell>
          <cell r="CW144">
            <v>0.8</v>
          </cell>
          <cell r="CX144">
            <v>1.1000000000000001</v>
          </cell>
          <cell r="CY144">
            <v>2</v>
          </cell>
          <cell r="CZ144">
            <v>0.7</v>
          </cell>
          <cell r="DA144">
            <v>0.1</v>
          </cell>
          <cell r="DB144">
            <v>0.5</v>
          </cell>
          <cell r="DC144">
            <v>0.8</v>
          </cell>
          <cell r="DD144">
            <v>1.3</v>
          </cell>
          <cell r="DE144">
            <v>0.8</v>
          </cell>
          <cell r="DF144">
            <v>1.4</v>
          </cell>
          <cell r="DG144">
            <v>5226</v>
          </cell>
          <cell r="DH144">
            <v>778</v>
          </cell>
          <cell r="DI144">
            <v>5890</v>
          </cell>
          <cell r="DJ144">
            <v>1296</v>
          </cell>
          <cell r="DK144">
            <v>3173</v>
          </cell>
          <cell r="DL144">
            <v>926</v>
          </cell>
          <cell r="DM144">
            <v>2815</v>
          </cell>
          <cell r="DN144">
            <v>7626</v>
          </cell>
          <cell r="DO144">
            <v>1265</v>
          </cell>
          <cell r="DP144">
            <v>8704</v>
          </cell>
          <cell r="DQ144">
            <v>4865</v>
          </cell>
          <cell r="DR144">
            <v>4274</v>
          </cell>
          <cell r="DS144">
            <v>3066</v>
          </cell>
          <cell r="DT144">
            <v>3185</v>
          </cell>
          <cell r="DU144">
            <v>5345</v>
          </cell>
          <cell r="DV144">
            <v>20713</v>
          </cell>
          <cell r="DW144">
            <v>4160</v>
          </cell>
          <cell r="DX144">
            <v>211</v>
          </cell>
          <cell r="DY144">
            <v>2875</v>
          </cell>
          <cell r="DZ144">
            <v>7231</v>
          </cell>
          <cell r="ED144">
            <v>11187</v>
          </cell>
          <cell r="EE144">
            <v>6965</v>
          </cell>
          <cell r="EF144">
            <v>7667</v>
          </cell>
          <cell r="EG144">
            <v>4877</v>
          </cell>
          <cell r="EH144">
            <v>2547</v>
          </cell>
          <cell r="EI144">
            <v>741</v>
          </cell>
          <cell r="EJ144">
            <v>1594</v>
          </cell>
          <cell r="EK144">
            <v>3989</v>
          </cell>
          <cell r="EL144">
            <v>8853</v>
          </cell>
          <cell r="EO144">
            <v>3521</v>
          </cell>
          <cell r="ER144">
            <v>12474</v>
          </cell>
          <cell r="EU144">
            <v>5745</v>
          </cell>
          <cell r="EX144">
            <v>8374</v>
          </cell>
          <cell r="EY144">
            <v>5708</v>
          </cell>
          <cell r="EZ144">
            <v>12555</v>
          </cell>
          <cell r="FA144">
            <v>12464</v>
          </cell>
          <cell r="FB144">
            <v>10382</v>
          </cell>
          <cell r="FC144">
            <v>1548</v>
          </cell>
          <cell r="FD144">
            <v>4287</v>
          </cell>
          <cell r="FE144">
            <v>20644</v>
          </cell>
          <cell r="FF144">
            <v>178254</v>
          </cell>
          <cell r="FG144">
            <v>15929</v>
          </cell>
          <cell r="FH144">
            <v>2215</v>
          </cell>
          <cell r="FI144">
            <v>196108</v>
          </cell>
          <cell r="FJ144">
            <v>-1.4</v>
          </cell>
          <cell r="FK144">
            <v>-0.4</v>
          </cell>
          <cell r="FL144">
            <v>-1.2</v>
          </cell>
          <cell r="FM144">
            <v>1</v>
          </cell>
          <cell r="FN144">
            <v>1.1000000000000001</v>
          </cell>
          <cell r="FO144">
            <v>2.5</v>
          </cell>
          <cell r="FP144">
            <v>-0.5</v>
          </cell>
          <cell r="FQ144">
            <v>0.8</v>
          </cell>
          <cell r="FR144">
            <v>10.9</v>
          </cell>
          <cell r="FS144">
            <v>1.4</v>
          </cell>
          <cell r="FT144">
            <v>3.9</v>
          </cell>
          <cell r="FU144">
            <v>-0.3</v>
          </cell>
          <cell r="FV144">
            <v>3.8</v>
          </cell>
          <cell r="FW144">
            <v>-1.3</v>
          </cell>
          <cell r="FX144">
            <v>4.3</v>
          </cell>
          <cell r="FY144">
            <v>2.5</v>
          </cell>
          <cell r="FZ144">
            <v>-0.3</v>
          </cell>
          <cell r="GA144">
            <v>-6.3</v>
          </cell>
          <cell r="GB144">
            <v>-4.8</v>
          </cell>
          <cell r="GC144">
            <v>-2</v>
          </cell>
          <cell r="GG144">
            <v>2.9</v>
          </cell>
          <cell r="GH144">
            <v>1.2</v>
          </cell>
          <cell r="GI144">
            <v>0.5</v>
          </cell>
          <cell r="GJ144">
            <v>-0.9</v>
          </cell>
          <cell r="GK144">
            <v>2.9</v>
          </cell>
          <cell r="GL144">
            <v>5.4</v>
          </cell>
          <cell r="GM144">
            <v>0.6</v>
          </cell>
          <cell r="GN144">
            <v>4.0999999999999996</v>
          </cell>
          <cell r="GO144">
            <v>3.4</v>
          </cell>
          <cell r="GR144">
            <v>4.5</v>
          </cell>
          <cell r="GU144">
            <v>0.8</v>
          </cell>
          <cell r="GX144">
            <v>3.1</v>
          </cell>
          <cell r="HA144">
            <v>-0.9</v>
          </cell>
          <cell r="HB144">
            <v>1.3</v>
          </cell>
          <cell r="HC144">
            <v>1.9</v>
          </cell>
          <cell r="HD144">
            <v>1.7</v>
          </cell>
          <cell r="HE144">
            <v>1.6</v>
          </cell>
          <cell r="HF144">
            <v>0</v>
          </cell>
          <cell r="HG144">
            <v>0.5</v>
          </cell>
          <cell r="HH144">
            <v>0.9</v>
          </cell>
          <cell r="HI144">
            <v>1.8</v>
          </cell>
          <cell r="HJ144">
            <v>0.5</v>
          </cell>
          <cell r="HK144">
            <v>2.1</v>
          </cell>
          <cell r="HL144">
            <v>9043</v>
          </cell>
          <cell r="HM144">
            <v>786</v>
          </cell>
          <cell r="HN144">
            <v>9474</v>
          </cell>
          <cell r="HO144">
            <v>1272</v>
          </cell>
          <cell r="HP144">
            <v>3153</v>
          </cell>
          <cell r="HQ144">
            <v>933</v>
          </cell>
          <cell r="HR144">
            <v>2808</v>
          </cell>
          <cell r="HS144">
            <v>7575</v>
          </cell>
          <cell r="HT144">
            <v>1429</v>
          </cell>
          <cell r="HU144">
            <v>8735</v>
          </cell>
          <cell r="HV144">
            <v>5195</v>
          </cell>
          <cell r="HW144">
            <v>4303</v>
          </cell>
          <cell r="HX144">
            <v>3145</v>
          </cell>
          <cell r="HY144">
            <v>3293</v>
          </cell>
          <cell r="HZ144">
            <v>5575</v>
          </cell>
          <cell r="IA144">
            <v>21516</v>
          </cell>
          <cell r="IB144">
            <v>4029</v>
          </cell>
          <cell r="IC144">
            <v>195</v>
          </cell>
          <cell r="ID144">
            <v>3008</v>
          </cell>
          <cell r="IE144">
            <v>7138</v>
          </cell>
          <cell r="II144">
            <v>11788</v>
          </cell>
          <cell r="IJ144">
            <v>7255</v>
          </cell>
          <cell r="IK144">
            <v>8486</v>
          </cell>
          <cell r="IL144">
            <v>5196</v>
          </cell>
          <cell r="IM144">
            <v>2623</v>
          </cell>
          <cell r="IN144">
            <v>773</v>
          </cell>
          <cell r="IO144">
            <v>1634</v>
          </cell>
          <cell r="IP144">
            <v>4039</v>
          </cell>
          <cell r="IQ144">
            <v>9039</v>
          </cell>
        </row>
        <row r="145">
          <cell r="B145">
            <v>5542</v>
          </cell>
          <cell r="C145">
            <v>770</v>
          </cell>
          <cell r="D145">
            <v>6179</v>
          </cell>
          <cell r="E145">
            <v>1298</v>
          </cell>
          <cell r="F145">
            <v>3121</v>
          </cell>
          <cell r="G145">
            <v>938</v>
          </cell>
          <cell r="H145">
            <v>2868</v>
          </cell>
          <cell r="I145">
            <v>7629</v>
          </cell>
          <cell r="J145">
            <v>1238</v>
          </cell>
          <cell r="K145">
            <v>8690</v>
          </cell>
          <cell r="L145">
            <v>4790</v>
          </cell>
          <cell r="M145">
            <v>4360</v>
          </cell>
          <cell r="N145">
            <v>3142</v>
          </cell>
          <cell r="O145">
            <v>3223</v>
          </cell>
          <cell r="P145">
            <v>5435</v>
          </cell>
          <cell r="Q145">
            <v>20919</v>
          </cell>
          <cell r="R145">
            <v>4242</v>
          </cell>
          <cell r="S145">
            <v>212</v>
          </cell>
          <cell r="T145">
            <v>3013</v>
          </cell>
          <cell r="U145">
            <v>7416</v>
          </cell>
          <cell r="Y145">
            <v>11572</v>
          </cell>
          <cell r="Z145">
            <v>6918</v>
          </cell>
          <cell r="AA145">
            <v>7667</v>
          </cell>
          <cell r="AB145">
            <v>4899</v>
          </cell>
          <cell r="AC145">
            <v>2494</v>
          </cell>
          <cell r="AD145">
            <v>774</v>
          </cell>
          <cell r="AE145">
            <v>1636</v>
          </cell>
          <cell r="AF145">
            <v>4007</v>
          </cell>
          <cell r="AG145">
            <v>8898</v>
          </cell>
          <cell r="AJ145">
            <v>3641</v>
          </cell>
          <cell r="AM145">
            <v>12720</v>
          </cell>
          <cell r="AP145">
            <v>5770</v>
          </cell>
          <cell r="AS145">
            <v>8253</v>
          </cell>
          <cell r="AT145">
            <v>5684</v>
          </cell>
          <cell r="AU145">
            <v>12664</v>
          </cell>
          <cell r="AV145">
            <v>12579</v>
          </cell>
          <cell r="AW145">
            <v>10452</v>
          </cell>
          <cell r="AX145">
            <v>1557</v>
          </cell>
          <cell r="AY145">
            <v>4285</v>
          </cell>
          <cell r="AZ145">
            <v>20820</v>
          </cell>
          <cell r="BA145">
            <v>180396</v>
          </cell>
          <cell r="BB145">
            <v>16031</v>
          </cell>
          <cell r="BC145">
            <v>1157</v>
          </cell>
          <cell r="BD145">
            <v>197296</v>
          </cell>
          <cell r="BE145">
            <v>0.3</v>
          </cell>
          <cell r="BF145">
            <v>-0.7</v>
          </cell>
          <cell r="BG145">
            <v>0.2</v>
          </cell>
          <cell r="BH145">
            <v>0.4</v>
          </cell>
          <cell r="BI145">
            <v>-0.4</v>
          </cell>
          <cell r="BJ145">
            <v>2.2000000000000002</v>
          </cell>
          <cell r="BK145">
            <v>1.3</v>
          </cell>
          <cell r="BL145">
            <v>0.6</v>
          </cell>
          <cell r="BM145">
            <v>3.3</v>
          </cell>
          <cell r="BN145">
            <v>0.7</v>
          </cell>
          <cell r="BO145">
            <v>0.8</v>
          </cell>
          <cell r="BP145">
            <v>0.7</v>
          </cell>
          <cell r="BQ145">
            <v>2.2000000000000002</v>
          </cell>
          <cell r="BR145">
            <v>0.2</v>
          </cell>
          <cell r="BS145">
            <v>2.4</v>
          </cell>
          <cell r="BT145">
            <v>1.3</v>
          </cell>
          <cell r="BU145">
            <v>1.2</v>
          </cell>
          <cell r="BV145">
            <v>-1.7</v>
          </cell>
          <cell r="BW145">
            <v>1.8</v>
          </cell>
          <cell r="BX145">
            <v>1.1000000000000001</v>
          </cell>
          <cell r="CB145">
            <v>3.1</v>
          </cell>
          <cell r="CC145">
            <v>0.2</v>
          </cell>
          <cell r="CD145">
            <v>0.2</v>
          </cell>
          <cell r="CE145">
            <v>0.1</v>
          </cell>
          <cell r="CF145">
            <v>0</v>
          </cell>
          <cell r="CG145">
            <v>4.4000000000000004</v>
          </cell>
          <cell r="CH145">
            <v>2.1</v>
          </cell>
          <cell r="CI145">
            <v>1.7</v>
          </cell>
          <cell r="CJ145">
            <v>1.5</v>
          </cell>
          <cell r="CM145">
            <v>3.7</v>
          </cell>
          <cell r="CP145">
            <v>1.8</v>
          </cell>
          <cell r="CS145">
            <v>1</v>
          </cell>
          <cell r="CV145">
            <v>-1.2</v>
          </cell>
          <cell r="CW145">
            <v>0</v>
          </cell>
          <cell r="CX145">
            <v>1.2</v>
          </cell>
          <cell r="CY145">
            <v>1</v>
          </cell>
          <cell r="CZ145">
            <v>1.3</v>
          </cell>
          <cell r="DA145">
            <v>0.3</v>
          </cell>
          <cell r="DB145">
            <v>0</v>
          </cell>
          <cell r="DC145">
            <v>0.9</v>
          </cell>
          <cell r="DD145">
            <v>1.3</v>
          </cell>
          <cell r="DE145">
            <v>0.5</v>
          </cell>
          <cell r="DF145">
            <v>1</v>
          </cell>
          <cell r="DG145">
            <v>6208</v>
          </cell>
          <cell r="DH145">
            <v>770</v>
          </cell>
          <cell r="DI145">
            <v>6804</v>
          </cell>
          <cell r="DJ145">
            <v>1304</v>
          </cell>
          <cell r="DK145">
            <v>3033</v>
          </cell>
          <cell r="DL145">
            <v>931</v>
          </cell>
          <cell r="DM145">
            <v>2869</v>
          </cell>
          <cell r="DN145">
            <v>7542</v>
          </cell>
          <cell r="DO145">
            <v>1164</v>
          </cell>
          <cell r="DP145">
            <v>8559</v>
          </cell>
          <cell r="DQ145">
            <v>4649</v>
          </cell>
          <cell r="DR145">
            <v>4448</v>
          </cell>
          <cell r="DS145">
            <v>3195</v>
          </cell>
          <cell r="DT145">
            <v>3263</v>
          </cell>
          <cell r="DU145">
            <v>5421</v>
          </cell>
          <cell r="DV145">
            <v>20954</v>
          </cell>
          <cell r="DW145">
            <v>4257</v>
          </cell>
          <cell r="DX145">
            <v>210</v>
          </cell>
          <cell r="DY145">
            <v>3013</v>
          </cell>
          <cell r="DZ145">
            <v>7430</v>
          </cell>
          <cell r="ED145">
            <v>11614</v>
          </cell>
          <cell r="EE145">
            <v>6901</v>
          </cell>
          <cell r="EF145">
            <v>7631</v>
          </cell>
          <cell r="EG145">
            <v>4893</v>
          </cell>
          <cell r="EH145">
            <v>2464</v>
          </cell>
          <cell r="EI145">
            <v>778</v>
          </cell>
          <cell r="EJ145">
            <v>1640</v>
          </cell>
          <cell r="EK145">
            <v>4002</v>
          </cell>
          <cell r="EL145">
            <v>8885</v>
          </cell>
          <cell r="EO145">
            <v>3641</v>
          </cell>
          <cell r="ER145">
            <v>12722</v>
          </cell>
          <cell r="EU145">
            <v>5767</v>
          </cell>
          <cell r="EX145">
            <v>8237</v>
          </cell>
          <cell r="EY145">
            <v>5678</v>
          </cell>
          <cell r="EZ145">
            <v>12682</v>
          </cell>
          <cell r="FA145">
            <v>12585</v>
          </cell>
          <cell r="FB145">
            <v>10388</v>
          </cell>
          <cell r="FC145">
            <v>1554</v>
          </cell>
          <cell r="FD145">
            <v>4287</v>
          </cell>
          <cell r="FE145">
            <v>20820</v>
          </cell>
          <cell r="FF145">
            <v>181122</v>
          </cell>
          <cell r="FG145">
            <v>16067</v>
          </cell>
          <cell r="FH145">
            <v>589</v>
          </cell>
          <cell r="FI145">
            <v>197491</v>
          </cell>
          <cell r="FJ145">
            <v>18.8</v>
          </cell>
          <cell r="FK145">
            <v>-0.9</v>
          </cell>
          <cell r="FL145">
            <v>15.5</v>
          </cell>
          <cell r="FM145">
            <v>0.7</v>
          </cell>
          <cell r="FN145">
            <v>-4.4000000000000004</v>
          </cell>
          <cell r="FO145">
            <v>0.5</v>
          </cell>
          <cell r="FP145">
            <v>1.9</v>
          </cell>
          <cell r="FQ145">
            <v>-1.1000000000000001</v>
          </cell>
          <cell r="FR145">
            <v>-8</v>
          </cell>
          <cell r="FS145">
            <v>-1.7</v>
          </cell>
          <cell r="FT145">
            <v>-4.4000000000000004</v>
          </cell>
          <cell r="FU145">
            <v>4.0999999999999996</v>
          </cell>
          <cell r="FV145">
            <v>4.2</v>
          </cell>
          <cell r="FW145">
            <v>2.5</v>
          </cell>
          <cell r="FX145">
            <v>1.4</v>
          </cell>
          <cell r="FY145">
            <v>1.2</v>
          </cell>
          <cell r="FZ145">
            <v>2.2999999999999998</v>
          </cell>
          <cell r="GA145">
            <v>-0.5</v>
          </cell>
          <cell r="GB145">
            <v>4.8</v>
          </cell>
          <cell r="GC145">
            <v>2.7</v>
          </cell>
          <cell r="GG145">
            <v>3.8</v>
          </cell>
          <cell r="GH145">
            <v>-0.9</v>
          </cell>
          <cell r="GI145">
            <v>-0.5</v>
          </cell>
          <cell r="GJ145">
            <v>0.3</v>
          </cell>
          <cell r="GK145">
            <v>-3.3</v>
          </cell>
          <cell r="GL145">
            <v>5.0999999999999996</v>
          </cell>
          <cell r="GM145">
            <v>2.9</v>
          </cell>
          <cell r="GN145">
            <v>0.3</v>
          </cell>
          <cell r="GO145">
            <v>0.4</v>
          </cell>
          <cell r="GR145">
            <v>3.4</v>
          </cell>
          <cell r="GU145">
            <v>2</v>
          </cell>
          <cell r="GX145">
            <v>0.4</v>
          </cell>
          <cell r="HA145">
            <v>-1.6</v>
          </cell>
          <cell r="HB145">
            <v>-0.5</v>
          </cell>
          <cell r="HC145">
            <v>1</v>
          </cell>
          <cell r="HD145">
            <v>1</v>
          </cell>
          <cell r="HE145">
            <v>0.1</v>
          </cell>
          <cell r="HF145">
            <v>0.4</v>
          </cell>
          <cell r="HG145">
            <v>0</v>
          </cell>
          <cell r="HH145">
            <v>0.9</v>
          </cell>
          <cell r="HI145">
            <v>1.6</v>
          </cell>
          <cell r="HJ145">
            <v>0.9</v>
          </cell>
          <cell r="HK145">
            <v>0.7</v>
          </cell>
          <cell r="HL145">
            <v>5089</v>
          </cell>
          <cell r="HM145">
            <v>762</v>
          </cell>
          <cell r="HN145">
            <v>5744</v>
          </cell>
          <cell r="HO145">
            <v>1264</v>
          </cell>
          <cell r="HP145">
            <v>2915</v>
          </cell>
          <cell r="HQ145">
            <v>891</v>
          </cell>
          <cell r="HR145">
            <v>2771</v>
          </cell>
          <cell r="HS145">
            <v>7267</v>
          </cell>
          <cell r="HT145">
            <v>953</v>
          </cell>
          <cell r="HU145">
            <v>8161</v>
          </cell>
          <cell r="HV145">
            <v>4482</v>
          </cell>
          <cell r="HW145">
            <v>4323</v>
          </cell>
          <cell r="HX145">
            <v>3017</v>
          </cell>
          <cell r="HY145">
            <v>3027</v>
          </cell>
          <cell r="HZ145">
            <v>5104</v>
          </cell>
          <cell r="IA145">
            <v>19858</v>
          </cell>
          <cell r="IB145">
            <v>4125</v>
          </cell>
          <cell r="IC145">
            <v>176</v>
          </cell>
          <cell r="ID145">
            <v>3130</v>
          </cell>
          <cell r="IE145">
            <v>7304</v>
          </cell>
          <cell r="II145">
            <v>10666</v>
          </cell>
          <cell r="IJ145">
            <v>6577</v>
          </cell>
          <cell r="IK145">
            <v>7208</v>
          </cell>
          <cell r="IL145">
            <v>4839</v>
          </cell>
          <cell r="IM145">
            <v>2426</v>
          </cell>
          <cell r="IN145">
            <v>767</v>
          </cell>
          <cell r="IO145">
            <v>1592</v>
          </cell>
          <cell r="IP145">
            <v>3949</v>
          </cell>
          <cell r="IQ145">
            <v>8741</v>
          </cell>
        </row>
        <row r="146">
          <cell r="B146">
            <v>5454</v>
          </cell>
          <cell r="C146">
            <v>773</v>
          </cell>
          <cell r="D146">
            <v>6103</v>
          </cell>
          <cell r="E146">
            <v>1300</v>
          </cell>
          <cell r="F146">
            <v>3042</v>
          </cell>
          <cell r="G146">
            <v>962</v>
          </cell>
          <cell r="H146">
            <v>2919</v>
          </cell>
          <cell r="I146">
            <v>7627</v>
          </cell>
          <cell r="J146">
            <v>1222</v>
          </cell>
          <cell r="K146">
            <v>8681</v>
          </cell>
          <cell r="L146">
            <v>4842</v>
          </cell>
          <cell r="M146">
            <v>4384</v>
          </cell>
          <cell r="N146">
            <v>3205</v>
          </cell>
          <cell r="O146">
            <v>3228</v>
          </cell>
          <cell r="P146">
            <v>5496</v>
          </cell>
          <cell r="Q146">
            <v>21092</v>
          </cell>
          <cell r="R146">
            <v>4307</v>
          </cell>
          <cell r="S146">
            <v>213</v>
          </cell>
          <cell r="T146">
            <v>3070</v>
          </cell>
          <cell r="U146">
            <v>7524</v>
          </cell>
          <cell r="Y146">
            <v>11760</v>
          </cell>
          <cell r="Z146">
            <v>6969</v>
          </cell>
          <cell r="AA146">
            <v>7706</v>
          </cell>
          <cell r="AB146">
            <v>4960</v>
          </cell>
          <cell r="AC146">
            <v>2504</v>
          </cell>
          <cell r="AD146">
            <v>795</v>
          </cell>
          <cell r="AE146">
            <v>1676</v>
          </cell>
          <cell r="AF146">
            <v>4085</v>
          </cell>
          <cell r="AG146">
            <v>9044</v>
          </cell>
          <cell r="AJ146">
            <v>3738</v>
          </cell>
          <cell r="AM146">
            <v>13161</v>
          </cell>
          <cell r="AP146">
            <v>5742</v>
          </cell>
          <cell r="AS146">
            <v>8216</v>
          </cell>
          <cell r="AT146">
            <v>5651</v>
          </cell>
          <cell r="AU146">
            <v>12760</v>
          </cell>
          <cell r="AV146">
            <v>12598</v>
          </cell>
          <cell r="AW146">
            <v>10631</v>
          </cell>
          <cell r="AX146">
            <v>1567</v>
          </cell>
          <cell r="AY146">
            <v>4284</v>
          </cell>
          <cell r="AZ146">
            <v>20999</v>
          </cell>
          <cell r="BA146">
            <v>181926</v>
          </cell>
          <cell r="BB146">
            <v>16112</v>
          </cell>
          <cell r="BC146">
            <v>596</v>
          </cell>
          <cell r="BD146">
            <v>198344</v>
          </cell>
          <cell r="BE146">
            <v>-1.6</v>
          </cell>
          <cell r="BF146">
            <v>0.5</v>
          </cell>
          <cell r="BG146">
            <v>-1.2</v>
          </cell>
          <cell r="BH146">
            <v>0.2</v>
          </cell>
          <cell r="BI146">
            <v>-2.5</v>
          </cell>
          <cell r="BJ146">
            <v>2.6</v>
          </cell>
          <cell r="BK146">
            <v>1.8</v>
          </cell>
          <cell r="BL146">
            <v>0</v>
          </cell>
          <cell r="BM146">
            <v>-1.3</v>
          </cell>
          <cell r="BN146">
            <v>-0.1</v>
          </cell>
          <cell r="BO146">
            <v>1.1000000000000001</v>
          </cell>
          <cell r="BP146">
            <v>0.6</v>
          </cell>
          <cell r="BQ146">
            <v>2</v>
          </cell>
          <cell r="BR146">
            <v>0.1</v>
          </cell>
          <cell r="BS146">
            <v>1.1000000000000001</v>
          </cell>
          <cell r="BT146">
            <v>0.8</v>
          </cell>
          <cell r="BU146">
            <v>1.5</v>
          </cell>
          <cell r="BV146">
            <v>0.4</v>
          </cell>
          <cell r="BW146">
            <v>1.9</v>
          </cell>
          <cell r="BX146">
            <v>1.5</v>
          </cell>
          <cell r="CB146">
            <v>1.6</v>
          </cell>
          <cell r="CC146">
            <v>0.7</v>
          </cell>
          <cell r="CD146">
            <v>0.5</v>
          </cell>
          <cell r="CE146">
            <v>1.3</v>
          </cell>
          <cell r="CF146">
            <v>0.4</v>
          </cell>
          <cell r="CG146">
            <v>2.7</v>
          </cell>
          <cell r="CH146">
            <v>2.5</v>
          </cell>
          <cell r="CI146">
            <v>1.9</v>
          </cell>
          <cell r="CJ146">
            <v>1.6</v>
          </cell>
          <cell r="CM146">
            <v>2.7</v>
          </cell>
          <cell r="CP146">
            <v>3.5</v>
          </cell>
          <cell r="CS146">
            <v>-0.5</v>
          </cell>
          <cell r="CV146">
            <v>-0.4</v>
          </cell>
          <cell r="CW146">
            <v>-0.6</v>
          </cell>
          <cell r="CX146">
            <v>0.8</v>
          </cell>
          <cell r="CY146">
            <v>0.2</v>
          </cell>
          <cell r="CZ146">
            <v>1.7</v>
          </cell>
          <cell r="DA146">
            <v>0.7</v>
          </cell>
          <cell r="DB146">
            <v>0</v>
          </cell>
          <cell r="DC146">
            <v>0.9</v>
          </cell>
          <cell r="DD146">
            <v>0.8</v>
          </cell>
          <cell r="DE146">
            <v>0.5</v>
          </cell>
          <cell r="DF146">
            <v>0.5</v>
          </cell>
          <cell r="DG146">
            <v>5068</v>
          </cell>
          <cell r="DH146">
            <v>770</v>
          </cell>
          <cell r="DI146">
            <v>5737</v>
          </cell>
          <cell r="DJ146">
            <v>1297</v>
          </cell>
          <cell r="DK146">
            <v>3157</v>
          </cell>
          <cell r="DL146">
            <v>944</v>
          </cell>
          <cell r="DM146">
            <v>2915</v>
          </cell>
          <cell r="DN146">
            <v>7717</v>
          </cell>
          <cell r="DO146">
            <v>1272</v>
          </cell>
          <cell r="DP146">
            <v>8799</v>
          </cell>
          <cell r="DQ146">
            <v>4941</v>
          </cell>
          <cell r="DR146">
            <v>4331</v>
          </cell>
          <cell r="DS146">
            <v>3195</v>
          </cell>
          <cell r="DT146">
            <v>3221</v>
          </cell>
          <cell r="DU146">
            <v>5566</v>
          </cell>
          <cell r="DV146">
            <v>21207</v>
          </cell>
          <cell r="DW146">
            <v>4332</v>
          </cell>
          <cell r="DX146">
            <v>216</v>
          </cell>
          <cell r="DY146">
            <v>3142</v>
          </cell>
          <cell r="DZ146">
            <v>7611</v>
          </cell>
          <cell r="ED146">
            <v>11855</v>
          </cell>
          <cell r="EE146">
            <v>6934</v>
          </cell>
          <cell r="EF146">
            <v>7753</v>
          </cell>
          <cell r="EG146">
            <v>4980</v>
          </cell>
          <cell r="EH146">
            <v>2508</v>
          </cell>
          <cell r="EI146">
            <v>809</v>
          </cell>
          <cell r="EJ146">
            <v>1671</v>
          </cell>
          <cell r="EK146">
            <v>4067</v>
          </cell>
          <cell r="EL146">
            <v>9031</v>
          </cell>
          <cell r="EO146">
            <v>3752</v>
          </cell>
          <cell r="ER146">
            <v>13062</v>
          </cell>
          <cell r="EU146">
            <v>5768</v>
          </cell>
          <cell r="EX146">
            <v>8239</v>
          </cell>
          <cell r="EY146">
            <v>5675</v>
          </cell>
          <cell r="EZ146">
            <v>12765</v>
          </cell>
          <cell r="FA146">
            <v>12613</v>
          </cell>
          <cell r="FB146">
            <v>10584</v>
          </cell>
          <cell r="FC146">
            <v>1579</v>
          </cell>
          <cell r="FD146">
            <v>4280</v>
          </cell>
          <cell r="FE146">
            <v>21001</v>
          </cell>
          <cell r="FF146">
            <v>181757</v>
          </cell>
          <cell r="FG146">
            <v>16108</v>
          </cell>
          <cell r="FH146">
            <v>981</v>
          </cell>
          <cell r="FI146">
            <v>198556</v>
          </cell>
          <cell r="FJ146">
            <v>-18.399999999999999</v>
          </cell>
          <cell r="FK146">
            <v>-0.1</v>
          </cell>
          <cell r="FL146">
            <v>-15.7</v>
          </cell>
          <cell r="FM146">
            <v>-0.5</v>
          </cell>
          <cell r="FN146">
            <v>4.0999999999999996</v>
          </cell>
          <cell r="FO146">
            <v>1.4</v>
          </cell>
          <cell r="FP146">
            <v>1.6</v>
          </cell>
          <cell r="FQ146">
            <v>2.2999999999999998</v>
          </cell>
          <cell r="FR146">
            <v>9.1999999999999993</v>
          </cell>
          <cell r="FS146">
            <v>2.8</v>
          </cell>
          <cell r="FT146">
            <v>6.3</v>
          </cell>
          <cell r="FU146">
            <v>-2.6</v>
          </cell>
          <cell r="FV146">
            <v>0</v>
          </cell>
          <cell r="FW146">
            <v>-1.3</v>
          </cell>
          <cell r="FX146">
            <v>2.7</v>
          </cell>
          <cell r="FY146">
            <v>1.2</v>
          </cell>
          <cell r="FZ146">
            <v>1.8</v>
          </cell>
          <cell r="GA146">
            <v>2.9</v>
          </cell>
          <cell r="GB146">
            <v>4.3</v>
          </cell>
          <cell r="GC146">
            <v>2.4</v>
          </cell>
          <cell r="GG146">
            <v>2.1</v>
          </cell>
          <cell r="GH146">
            <v>0.5</v>
          </cell>
          <cell r="GI146">
            <v>1.6</v>
          </cell>
          <cell r="GJ146">
            <v>1.8</v>
          </cell>
          <cell r="GK146">
            <v>1.8</v>
          </cell>
          <cell r="GL146">
            <v>4</v>
          </cell>
          <cell r="GM146">
            <v>1.9</v>
          </cell>
          <cell r="GN146">
            <v>1.6</v>
          </cell>
          <cell r="GO146">
            <v>1.6</v>
          </cell>
          <cell r="GR146">
            <v>3.1</v>
          </cell>
          <cell r="GU146">
            <v>2.7</v>
          </cell>
          <cell r="GX146">
            <v>0</v>
          </cell>
          <cell r="HA146">
            <v>0</v>
          </cell>
          <cell r="HB146">
            <v>0</v>
          </cell>
          <cell r="HC146">
            <v>0.7</v>
          </cell>
          <cell r="HD146">
            <v>0.2</v>
          </cell>
          <cell r="HE146">
            <v>1.9</v>
          </cell>
          <cell r="HF146">
            <v>1.6</v>
          </cell>
          <cell r="HG146">
            <v>-0.1</v>
          </cell>
          <cell r="HH146">
            <v>0.9</v>
          </cell>
          <cell r="HI146">
            <v>0.4</v>
          </cell>
          <cell r="HJ146">
            <v>0.3</v>
          </cell>
          <cell r="HK146">
            <v>0.5</v>
          </cell>
          <cell r="HL146">
            <v>3707</v>
          </cell>
          <cell r="HM146">
            <v>762</v>
          </cell>
          <cell r="HN146">
            <v>4457</v>
          </cell>
          <cell r="HO146">
            <v>1291</v>
          </cell>
          <cell r="HP146">
            <v>3168</v>
          </cell>
          <cell r="HQ146">
            <v>937</v>
          </cell>
          <cell r="HR146">
            <v>2925</v>
          </cell>
          <cell r="HS146">
            <v>7720</v>
          </cell>
          <cell r="HT146">
            <v>1313</v>
          </cell>
          <cell r="HU146">
            <v>8822</v>
          </cell>
          <cell r="HV146">
            <v>4788</v>
          </cell>
          <cell r="HW146">
            <v>4311</v>
          </cell>
          <cell r="HX146">
            <v>3197</v>
          </cell>
          <cell r="HY146">
            <v>3247</v>
          </cell>
          <cell r="HZ146">
            <v>5461</v>
          </cell>
          <cell r="IA146">
            <v>20979</v>
          </cell>
          <cell r="IB146">
            <v>4354</v>
          </cell>
          <cell r="IC146">
            <v>228</v>
          </cell>
          <cell r="ID146">
            <v>3006</v>
          </cell>
          <cell r="IE146">
            <v>7568</v>
          </cell>
          <cell r="II146">
            <v>12219</v>
          </cell>
          <cell r="IJ146">
            <v>6963</v>
          </cell>
          <cell r="IK146">
            <v>7510</v>
          </cell>
          <cell r="IL146">
            <v>4762</v>
          </cell>
          <cell r="IM146">
            <v>2496</v>
          </cell>
          <cell r="IN146">
            <v>762</v>
          </cell>
          <cell r="IO146">
            <v>1650</v>
          </cell>
          <cell r="IP146">
            <v>4051</v>
          </cell>
          <cell r="IQ146">
            <v>8940</v>
          </cell>
        </row>
        <row r="147">
          <cell r="B147">
            <v>5504</v>
          </cell>
          <cell r="C147">
            <v>779</v>
          </cell>
          <cell r="D147">
            <v>6153</v>
          </cell>
          <cell r="E147">
            <v>1296</v>
          </cell>
          <cell r="F147">
            <v>2974</v>
          </cell>
          <cell r="G147">
            <v>972</v>
          </cell>
          <cell r="H147">
            <v>2953</v>
          </cell>
          <cell r="I147">
            <v>7609</v>
          </cell>
          <cell r="J147">
            <v>1219</v>
          </cell>
          <cell r="K147">
            <v>8662</v>
          </cell>
          <cell r="L147">
            <v>4867</v>
          </cell>
          <cell r="M147">
            <v>4441</v>
          </cell>
          <cell r="N147">
            <v>3233</v>
          </cell>
          <cell r="O147">
            <v>3299</v>
          </cell>
          <cell r="P147">
            <v>5548</v>
          </cell>
          <cell r="Q147">
            <v>21260</v>
          </cell>
          <cell r="R147">
            <v>4370</v>
          </cell>
          <cell r="S147">
            <v>219</v>
          </cell>
          <cell r="T147">
            <v>3094</v>
          </cell>
          <cell r="U147">
            <v>7621</v>
          </cell>
          <cell r="Y147">
            <v>11777</v>
          </cell>
          <cell r="Z147">
            <v>7102</v>
          </cell>
          <cell r="AA147">
            <v>7791</v>
          </cell>
          <cell r="AB147">
            <v>5062</v>
          </cell>
          <cell r="AC147">
            <v>2529</v>
          </cell>
          <cell r="AD147">
            <v>807</v>
          </cell>
          <cell r="AE147">
            <v>1696</v>
          </cell>
          <cell r="AF147">
            <v>4143</v>
          </cell>
          <cell r="AG147">
            <v>9163</v>
          </cell>
          <cell r="AJ147">
            <v>3812</v>
          </cell>
          <cell r="AM147">
            <v>13676</v>
          </cell>
          <cell r="AP147">
            <v>5722</v>
          </cell>
          <cell r="AS147">
            <v>8319</v>
          </cell>
          <cell r="AT147">
            <v>5664</v>
          </cell>
          <cell r="AU147">
            <v>12834</v>
          </cell>
          <cell r="AV147">
            <v>12584</v>
          </cell>
          <cell r="AW147">
            <v>10759</v>
          </cell>
          <cell r="AX147">
            <v>1579</v>
          </cell>
          <cell r="AY147">
            <v>4287</v>
          </cell>
          <cell r="AZ147">
            <v>21180</v>
          </cell>
          <cell r="BA147">
            <v>183232</v>
          </cell>
          <cell r="BB147">
            <v>16284</v>
          </cell>
          <cell r="BC147">
            <v>510</v>
          </cell>
          <cell r="BD147">
            <v>199728</v>
          </cell>
          <cell r="BE147">
            <v>0.9</v>
          </cell>
          <cell r="BF147">
            <v>0.8</v>
          </cell>
          <cell r="BG147">
            <v>0.8</v>
          </cell>
          <cell r="BH147">
            <v>-0.3</v>
          </cell>
          <cell r="BI147">
            <v>-2.2999999999999998</v>
          </cell>
          <cell r="BJ147">
            <v>1</v>
          </cell>
          <cell r="BK147">
            <v>1.1000000000000001</v>
          </cell>
          <cell r="BL147">
            <v>-0.2</v>
          </cell>
          <cell r="BM147">
            <v>-0.2</v>
          </cell>
          <cell r="BN147">
            <v>-0.2</v>
          </cell>
          <cell r="BO147">
            <v>0.5</v>
          </cell>
          <cell r="BP147">
            <v>1.3</v>
          </cell>
          <cell r="BQ147">
            <v>0.9</v>
          </cell>
          <cell r="BR147">
            <v>2.2000000000000002</v>
          </cell>
          <cell r="BS147">
            <v>0.9</v>
          </cell>
          <cell r="BT147">
            <v>0.8</v>
          </cell>
          <cell r="BU147">
            <v>1.5</v>
          </cell>
          <cell r="BV147">
            <v>3.2</v>
          </cell>
          <cell r="BW147">
            <v>0.8</v>
          </cell>
          <cell r="BX147">
            <v>1.3</v>
          </cell>
          <cell r="CB147">
            <v>0.2</v>
          </cell>
          <cell r="CC147">
            <v>1.9</v>
          </cell>
          <cell r="CD147">
            <v>1.1000000000000001</v>
          </cell>
          <cell r="CE147">
            <v>2</v>
          </cell>
          <cell r="CF147">
            <v>1</v>
          </cell>
          <cell r="CG147">
            <v>1.5</v>
          </cell>
          <cell r="CH147">
            <v>1.2</v>
          </cell>
          <cell r="CI147">
            <v>1.4</v>
          </cell>
          <cell r="CJ147">
            <v>1.3</v>
          </cell>
          <cell r="CM147">
            <v>2</v>
          </cell>
          <cell r="CP147">
            <v>3.9</v>
          </cell>
          <cell r="CS147">
            <v>-0.4</v>
          </cell>
          <cell r="CV147">
            <v>1.2</v>
          </cell>
          <cell r="CW147">
            <v>0.2</v>
          </cell>
          <cell r="CX147">
            <v>0.6</v>
          </cell>
          <cell r="CY147">
            <v>-0.1</v>
          </cell>
          <cell r="CZ147">
            <v>1.2</v>
          </cell>
          <cell r="DA147">
            <v>0.7</v>
          </cell>
          <cell r="DB147">
            <v>0.1</v>
          </cell>
          <cell r="DC147">
            <v>0.9</v>
          </cell>
          <cell r="DD147">
            <v>0.7</v>
          </cell>
          <cell r="DE147">
            <v>1.1000000000000001</v>
          </cell>
          <cell r="DF147">
            <v>0.7</v>
          </cell>
          <cell r="DG147">
            <v>5279</v>
          </cell>
          <cell r="DH147">
            <v>782</v>
          </cell>
          <cell r="DI147">
            <v>5951</v>
          </cell>
          <cell r="DJ147">
            <v>1301</v>
          </cell>
          <cell r="DK147">
            <v>2971</v>
          </cell>
          <cell r="DL147">
            <v>1012</v>
          </cell>
          <cell r="DM147">
            <v>2980</v>
          </cell>
          <cell r="DN147">
            <v>7672</v>
          </cell>
          <cell r="DO147">
            <v>1220</v>
          </cell>
          <cell r="DP147">
            <v>8732</v>
          </cell>
          <cell r="DQ147">
            <v>4872</v>
          </cell>
          <cell r="DR147">
            <v>4391</v>
          </cell>
          <cell r="DS147">
            <v>3186</v>
          </cell>
          <cell r="DT147">
            <v>3236</v>
          </cell>
          <cell r="DU147">
            <v>5482</v>
          </cell>
          <cell r="DV147">
            <v>21019</v>
          </cell>
          <cell r="DW147">
            <v>4299</v>
          </cell>
          <cell r="DX147">
            <v>214</v>
          </cell>
          <cell r="DY147">
            <v>3064</v>
          </cell>
          <cell r="DZ147">
            <v>7506</v>
          </cell>
          <cell r="ED147">
            <v>11800</v>
          </cell>
          <cell r="EE147">
            <v>7120</v>
          </cell>
          <cell r="EF147">
            <v>7728</v>
          </cell>
          <cell r="EG147">
            <v>5035</v>
          </cell>
          <cell r="EH147">
            <v>2535</v>
          </cell>
          <cell r="EI147">
            <v>789</v>
          </cell>
          <cell r="EJ147">
            <v>1698</v>
          </cell>
          <cell r="EK147">
            <v>4144</v>
          </cell>
          <cell r="EL147">
            <v>9149</v>
          </cell>
          <cell r="EO147">
            <v>3795</v>
          </cell>
          <cell r="ER147">
            <v>13738</v>
          </cell>
          <cell r="EU147">
            <v>5692</v>
          </cell>
          <cell r="EX147">
            <v>8298</v>
          </cell>
          <cell r="EY147">
            <v>5640</v>
          </cell>
          <cell r="EZ147">
            <v>12844</v>
          </cell>
          <cell r="FA147">
            <v>12552</v>
          </cell>
          <cell r="FB147">
            <v>10881</v>
          </cell>
          <cell r="FC147">
            <v>1568</v>
          </cell>
          <cell r="FD147">
            <v>4279</v>
          </cell>
          <cell r="FE147">
            <v>21180</v>
          </cell>
          <cell r="FF147">
            <v>182988</v>
          </cell>
          <cell r="FG147">
            <v>16227</v>
          </cell>
          <cell r="FH147">
            <v>-131</v>
          </cell>
          <cell r="FI147">
            <v>198789</v>
          </cell>
          <cell r="FJ147">
            <v>4.2</v>
          </cell>
          <cell r="FK147">
            <v>1.6</v>
          </cell>
          <cell r="FL147">
            <v>3.7</v>
          </cell>
          <cell r="FM147">
            <v>0.3</v>
          </cell>
          <cell r="FN147">
            <v>-5.9</v>
          </cell>
          <cell r="FO147">
            <v>7.2</v>
          </cell>
          <cell r="FP147">
            <v>2.2000000000000002</v>
          </cell>
          <cell r="FQ147">
            <v>-0.6</v>
          </cell>
          <cell r="FR147">
            <v>-4.0999999999999996</v>
          </cell>
          <cell r="FS147">
            <v>-0.8</v>
          </cell>
          <cell r="FT147">
            <v>-1.4</v>
          </cell>
          <cell r="FU147">
            <v>1.4</v>
          </cell>
          <cell r="FV147">
            <v>-0.3</v>
          </cell>
          <cell r="FW147">
            <v>0.5</v>
          </cell>
          <cell r="FX147">
            <v>-1.5</v>
          </cell>
          <cell r="FY147">
            <v>-0.9</v>
          </cell>
          <cell r="FZ147">
            <v>-0.8</v>
          </cell>
          <cell r="GA147">
            <v>-1</v>
          </cell>
          <cell r="GB147">
            <v>-2.5</v>
          </cell>
          <cell r="GC147">
            <v>-1.4</v>
          </cell>
          <cell r="GG147">
            <v>-0.5</v>
          </cell>
          <cell r="GH147">
            <v>2.7</v>
          </cell>
          <cell r="GI147">
            <v>-0.3</v>
          </cell>
          <cell r="GJ147">
            <v>1.1000000000000001</v>
          </cell>
          <cell r="GK147">
            <v>1.1000000000000001</v>
          </cell>
          <cell r="GL147">
            <v>-2.5</v>
          </cell>
          <cell r="GM147">
            <v>1.6</v>
          </cell>
          <cell r="GN147">
            <v>1.9</v>
          </cell>
          <cell r="GO147">
            <v>1.3</v>
          </cell>
          <cell r="GR147">
            <v>1.1000000000000001</v>
          </cell>
          <cell r="GU147">
            <v>5.2</v>
          </cell>
          <cell r="GX147">
            <v>-1.3</v>
          </cell>
          <cell r="HA147">
            <v>0.7</v>
          </cell>
          <cell r="HB147">
            <v>-0.6</v>
          </cell>
          <cell r="HC147">
            <v>0.6</v>
          </cell>
          <cell r="HD147">
            <v>-0.5</v>
          </cell>
          <cell r="HE147">
            <v>2.8</v>
          </cell>
          <cell r="HF147">
            <v>-0.7</v>
          </cell>
          <cell r="HG147">
            <v>0</v>
          </cell>
          <cell r="HH147">
            <v>0.9</v>
          </cell>
          <cell r="HI147">
            <v>0.7</v>
          </cell>
          <cell r="HJ147">
            <v>0.7</v>
          </cell>
          <cell r="HK147">
            <v>0.1</v>
          </cell>
          <cell r="HL147">
            <v>3452</v>
          </cell>
          <cell r="HM147">
            <v>789</v>
          </cell>
          <cell r="HN147">
            <v>4279</v>
          </cell>
          <cell r="HO147">
            <v>1369</v>
          </cell>
          <cell r="HP147">
            <v>3107</v>
          </cell>
          <cell r="HQ147">
            <v>1059</v>
          </cell>
          <cell r="HR147">
            <v>3062</v>
          </cell>
          <cell r="HS147">
            <v>8007</v>
          </cell>
          <cell r="HT147">
            <v>1250</v>
          </cell>
          <cell r="HU147">
            <v>9109</v>
          </cell>
          <cell r="HV147">
            <v>4866</v>
          </cell>
          <cell r="HW147">
            <v>4507</v>
          </cell>
          <cell r="HX147">
            <v>3288</v>
          </cell>
          <cell r="HY147">
            <v>3347</v>
          </cell>
          <cell r="HZ147">
            <v>5670</v>
          </cell>
          <cell r="IA147">
            <v>21545</v>
          </cell>
          <cell r="IB147">
            <v>4540</v>
          </cell>
          <cell r="IC147">
            <v>252</v>
          </cell>
          <cell r="ID147">
            <v>2954</v>
          </cell>
          <cell r="IE147">
            <v>7792</v>
          </cell>
          <cell r="II147">
            <v>11795</v>
          </cell>
          <cell r="IJ147">
            <v>7116</v>
          </cell>
          <cell r="IK147">
            <v>7557</v>
          </cell>
          <cell r="IL147">
            <v>4995</v>
          </cell>
          <cell r="IM147">
            <v>2506</v>
          </cell>
          <cell r="IN147">
            <v>818</v>
          </cell>
          <cell r="IO147">
            <v>1729</v>
          </cell>
          <cell r="IP147">
            <v>4167</v>
          </cell>
          <cell r="IQ147">
            <v>9209</v>
          </cell>
        </row>
        <row r="148">
          <cell r="B148">
            <v>5764</v>
          </cell>
          <cell r="C148">
            <v>781</v>
          </cell>
          <cell r="D148">
            <v>6389</v>
          </cell>
          <cell r="E148">
            <v>1293</v>
          </cell>
          <cell r="F148">
            <v>2980</v>
          </cell>
          <cell r="G148">
            <v>973</v>
          </cell>
          <cell r="H148">
            <v>2965</v>
          </cell>
          <cell r="I148">
            <v>7648</v>
          </cell>
          <cell r="J148">
            <v>1213</v>
          </cell>
          <cell r="K148">
            <v>8705</v>
          </cell>
          <cell r="L148">
            <v>4907</v>
          </cell>
          <cell r="M148">
            <v>4517</v>
          </cell>
          <cell r="N148">
            <v>3246</v>
          </cell>
          <cell r="O148">
            <v>3434</v>
          </cell>
          <cell r="P148">
            <v>5642</v>
          </cell>
          <cell r="Q148">
            <v>21548</v>
          </cell>
          <cell r="R148">
            <v>4398</v>
          </cell>
          <cell r="S148">
            <v>226</v>
          </cell>
          <cell r="T148">
            <v>3086</v>
          </cell>
          <cell r="U148">
            <v>7656</v>
          </cell>
          <cell r="Y148">
            <v>11866</v>
          </cell>
          <cell r="Z148">
            <v>7318</v>
          </cell>
          <cell r="AA148">
            <v>7902</v>
          </cell>
          <cell r="AB148">
            <v>5180</v>
          </cell>
          <cell r="AC148">
            <v>2582</v>
          </cell>
          <cell r="AD148">
            <v>822</v>
          </cell>
          <cell r="AE148">
            <v>1691</v>
          </cell>
          <cell r="AF148">
            <v>4176</v>
          </cell>
          <cell r="AG148">
            <v>9263</v>
          </cell>
          <cell r="AJ148">
            <v>3866</v>
          </cell>
          <cell r="AM148">
            <v>14087</v>
          </cell>
          <cell r="AP148">
            <v>5780</v>
          </cell>
          <cell r="AS148">
            <v>8613</v>
          </cell>
          <cell r="AT148">
            <v>5784</v>
          </cell>
          <cell r="AU148">
            <v>12952</v>
          </cell>
          <cell r="AV148">
            <v>12582</v>
          </cell>
          <cell r="AW148">
            <v>10775</v>
          </cell>
          <cell r="AX148">
            <v>1588</v>
          </cell>
          <cell r="AY148">
            <v>4297</v>
          </cell>
          <cell r="AZ148">
            <v>21367</v>
          </cell>
          <cell r="BA148">
            <v>185144</v>
          </cell>
          <cell r="BB148">
            <v>16525</v>
          </cell>
          <cell r="BC148">
            <v>985</v>
          </cell>
          <cell r="BD148">
            <v>202347</v>
          </cell>
          <cell r="BE148">
            <v>4.7</v>
          </cell>
          <cell r="BF148">
            <v>0.2</v>
          </cell>
          <cell r="BG148">
            <v>3.8</v>
          </cell>
          <cell r="BH148">
            <v>-0.2</v>
          </cell>
          <cell r="BI148">
            <v>0.2</v>
          </cell>
          <cell r="BJ148">
            <v>0.1</v>
          </cell>
          <cell r="BK148">
            <v>0.4</v>
          </cell>
          <cell r="BL148">
            <v>0.5</v>
          </cell>
          <cell r="BM148">
            <v>-0.4</v>
          </cell>
          <cell r="BN148">
            <v>0.5</v>
          </cell>
          <cell r="BO148">
            <v>0.8</v>
          </cell>
          <cell r="BP148">
            <v>1.7</v>
          </cell>
          <cell r="BQ148">
            <v>0.4</v>
          </cell>
          <cell r="BR148">
            <v>4.0999999999999996</v>
          </cell>
          <cell r="BS148">
            <v>1.7</v>
          </cell>
          <cell r="BT148">
            <v>1.4</v>
          </cell>
          <cell r="BU148">
            <v>0.6</v>
          </cell>
          <cell r="BV148">
            <v>3.2</v>
          </cell>
          <cell r="BW148">
            <v>-0.3</v>
          </cell>
          <cell r="BX148">
            <v>0.5</v>
          </cell>
          <cell r="CB148">
            <v>0.8</v>
          </cell>
          <cell r="CC148">
            <v>3</v>
          </cell>
          <cell r="CD148">
            <v>1.4</v>
          </cell>
          <cell r="CE148">
            <v>2.2999999999999998</v>
          </cell>
          <cell r="CF148">
            <v>2.1</v>
          </cell>
          <cell r="CG148">
            <v>1.8</v>
          </cell>
          <cell r="CH148">
            <v>-0.3</v>
          </cell>
          <cell r="CI148">
            <v>0.8</v>
          </cell>
          <cell r="CJ148">
            <v>1.1000000000000001</v>
          </cell>
          <cell r="CM148">
            <v>1.4</v>
          </cell>
          <cell r="CP148">
            <v>3</v>
          </cell>
          <cell r="CS148">
            <v>1</v>
          </cell>
          <cell r="CV148">
            <v>3.5</v>
          </cell>
          <cell r="CW148">
            <v>2.1</v>
          </cell>
          <cell r="CX148">
            <v>0.9</v>
          </cell>
          <cell r="CY148">
            <v>0</v>
          </cell>
          <cell r="CZ148">
            <v>0.1</v>
          </cell>
          <cell r="DA148">
            <v>0.6</v>
          </cell>
          <cell r="DB148">
            <v>0.2</v>
          </cell>
          <cell r="DC148">
            <v>0.9</v>
          </cell>
          <cell r="DD148">
            <v>1</v>
          </cell>
          <cell r="DE148">
            <v>1.5</v>
          </cell>
          <cell r="DF148">
            <v>1.3</v>
          </cell>
          <cell r="DG148">
            <v>5958</v>
          </cell>
          <cell r="DH148">
            <v>786</v>
          </cell>
          <cell r="DI148">
            <v>6577</v>
          </cell>
          <cell r="DJ148">
            <v>1289</v>
          </cell>
          <cell r="DK148">
            <v>2806</v>
          </cell>
          <cell r="DL148">
            <v>961</v>
          </cell>
          <cell r="DM148">
            <v>2942</v>
          </cell>
          <cell r="DN148">
            <v>7435</v>
          </cell>
          <cell r="DO148">
            <v>1152</v>
          </cell>
          <cell r="DP148">
            <v>8450</v>
          </cell>
          <cell r="DQ148">
            <v>4872</v>
          </cell>
          <cell r="DR148">
            <v>4602</v>
          </cell>
          <cell r="DS148">
            <v>3314</v>
          </cell>
          <cell r="DT148">
            <v>3465</v>
          </cell>
          <cell r="DU148">
            <v>5601</v>
          </cell>
          <cell r="DV148">
            <v>21661</v>
          </cell>
          <cell r="DW148">
            <v>4487</v>
          </cell>
          <cell r="DX148">
            <v>230</v>
          </cell>
          <cell r="DY148">
            <v>3069</v>
          </cell>
          <cell r="DZ148">
            <v>7757</v>
          </cell>
          <cell r="ED148">
            <v>11689</v>
          </cell>
          <cell r="EE148">
            <v>7312</v>
          </cell>
          <cell r="EF148">
            <v>7932</v>
          </cell>
          <cell r="EG148">
            <v>5201</v>
          </cell>
          <cell r="EH148">
            <v>2581</v>
          </cell>
          <cell r="EI148">
            <v>824</v>
          </cell>
          <cell r="EJ148">
            <v>1727</v>
          </cell>
          <cell r="EK148">
            <v>4234</v>
          </cell>
          <cell r="EL148">
            <v>9349</v>
          </cell>
          <cell r="EO148">
            <v>3882</v>
          </cell>
          <cell r="ER148">
            <v>14147</v>
          </cell>
          <cell r="EU148">
            <v>5734</v>
          </cell>
          <cell r="EX148">
            <v>8548</v>
          </cell>
          <cell r="EY148">
            <v>5738</v>
          </cell>
          <cell r="EZ148">
            <v>12911</v>
          </cell>
          <cell r="FA148">
            <v>12581</v>
          </cell>
          <cell r="FB148">
            <v>10800</v>
          </cell>
          <cell r="FC148">
            <v>1594</v>
          </cell>
          <cell r="FD148">
            <v>4318</v>
          </cell>
          <cell r="FE148">
            <v>21368</v>
          </cell>
          <cell r="FF148">
            <v>184879</v>
          </cell>
          <cell r="FG148">
            <v>16556</v>
          </cell>
          <cell r="FH148">
            <v>1326</v>
          </cell>
          <cell r="FI148">
            <v>202452</v>
          </cell>
          <cell r="FJ148">
            <v>12.9</v>
          </cell>
          <cell r="FK148">
            <v>0.5</v>
          </cell>
          <cell r="FL148">
            <v>10.5</v>
          </cell>
          <cell r="FM148">
            <v>-1</v>
          </cell>
          <cell r="FN148">
            <v>-5.6</v>
          </cell>
          <cell r="FO148">
            <v>-5</v>
          </cell>
          <cell r="FP148">
            <v>-1.3</v>
          </cell>
          <cell r="FQ148">
            <v>-3.1</v>
          </cell>
          <cell r="FR148">
            <v>-5.5</v>
          </cell>
          <cell r="FS148">
            <v>-3.2</v>
          </cell>
          <cell r="FT148">
            <v>0</v>
          </cell>
          <cell r="FU148">
            <v>4.8</v>
          </cell>
          <cell r="FV148">
            <v>4</v>
          </cell>
          <cell r="FW148">
            <v>7.1</v>
          </cell>
          <cell r="FX148">
            <v>2.2000000000000002</v>
          </cell>
          <cell r="FY148">
            <v>3.1</v>
          </cell>
          <cell r="FZ148">
            <v>4.4000000000000004</v>
          </cell>
          <cell r="GA148">
            <v>7.5</v>
          </cell>
          <cell r="GB148">
            <v>0.2</v>
          </cell>
          <cell r="GC148">
            <v>3.3</v>
          </cell>
          <cell r="GG148">
            <v>-0.9</v>
          </cell>
          <cell r="GH148">
            <v>2.7</v>
          </cell>
          <cell r="GI148">
            <v>2.6</v>
          </cell>
          <cell r="GJ148">
            <v>3.3</v>
          </cell>
          <cell r="GK148">
            <v>1.8</v>
          </cell>
          <cell r="GL148">
            <v>4.3</v>
          </cell>
          <cell r="GM148">
            <v>1.7</v>
          </cell>
          <cell r="GN148">
            <v>2.2000000000000002</v>
          </cell>
          <cell r="GO148">
            <v>2.2000000000000002</v>
          </cell>
          <cell r="GR148">
            <v>2.2999999999999998</v>
          </cell>
          <cell r="GU148">
            <v>3</v>
          </cell>
          <cell r="GX148">
            <v>0.7</v>
          </cell>
          <cell r="HA148">
            <v>3</v>
          </cell>
          <cell r="HB148">
            <v>1.7</v>
          </cell>
          <cell r="HC148">
            <v>0.5</v>
          </cell>
          <cell r="HD148">
            <v>0.2</v>
          </cell>
          <cell r="HE148">
            <v>-0.7</v>
          </cell>
          <cell r="HF148">
            <v>1.7</v>
          </cell>
          <cell r="HG148">
            <v>0.9</v>
          </cell>
          <cell r="HH148">
            <v>0.9</v>
          </cell>
          <cell r="HI148">
            <v>1</v>
          </cell>
          <cell r="HJ148">
            <v>2</v>
          </cell>
          <cell r="HK148">
            <v>1.8</v>
          </cell>
          <cell r="HL148">
            <v>10798</v>
          </cell>
          <cell r="HM148">
            <v>793</v>
          </cell>
          <cell r="HN148">
            <v>10997</v>
          </cell>
          <cell r="HO148">
            <v>1263</v>
          </cell>
          <cell r="HP148">
            <v>2785</v>
          </cell>
          <cell r="HQ148">
            <v>965</v>
          </cell>
          <cell r="HR148">
            <v>2940</v>
          </cell>
          <cell r="HS148">
            <v>7378</v>
          </cell>
          <cell r="HT148">
            <v>1300</v>
          </cell>
          <cell r="HU148">
            <v>8447</v>
          </cell>
          <cell r="HV148">
            <v>5238</v>
          </cell>
          <cell r="HW148">
            <v>4619</v>
          </cell>
          <cell r="HX148">
            <v>3397</v>
          </cell>
          <cell r="HY148">
            <v>3579</v>
          </cell>
          <cell r="HZ148">
            <v>5847</v>
          </cell>
          <cell r="IA148">
            <v>22513</v>
          </cell>
          <cell r="IB148">
            <v>4353</v>
          </cell>
          <cell r="IC148">
            <v>214</v>
          </cell>
          <cell r="ID148">
            <v>3194</v>
          </cell>
          <cell r="IE148">
            <v>7653</v>
          </cell>
          <cell r="II148">
            <v>12345</v>
          </cell>
          <cell r="IJ148">
            <v>7633</v>
          </cell>
          <cell r="IK148">
            <v>8778</v>
          </cell>
          <cell r="IL148">
            <v>5538</v>
          </cell>
          <cell r="IM148">
            <v>2672</v>
          </cell>
          <cell r="IN148">
            <v>857</v>
          </cell>
          <cell r="IO148">
            <v>1770</v>
          </cell>
          <cell r="IP148">
            <v>4295</v>
          </cell>
          <cell r="IQ148">
            <v>9571</v>
          </cell>
        </row>
        <row r="149">
          <cell r="B149">
            <v>5925</v>
          </cell>
          <cell r="C149">
            <v>785</v>
          </cell>
          <cell r="D149">
            <v>6540</v>
          </cell>
          <cell r="E149">
            <v>1304</v>
          </cell>
          <cell r="F149">
            <v>3086</v>
          </cell>
          <cell r="G149">
            <v>979</v>
          </cell>
          <cell r="H149">
            <v>2951</v>
          </cell>
          <cell r="I149">
            <v>7788</v>
          </cell>
          <cell r="J149">
            <v>1231</v>
          </cell>
          <cell r="K149">
            <v>8858</v>
          </cell>
          <cell r="L149">
            <v>4979</v>
          </cell>
          <cell r="M149">
            <v>4608</v>
          </cell>
          <cell r="N149">
            <v>3255</v>
          </cell>
          <cell r="O149">
            <v>3580</v>
          </cell>
          <cell r="P149">
            <v>5771</v>
          </cell>
          <cell r="Q149">
            <v>21921</v>
          </cell>
          <cell r="R149">
            <v>4395</v>
          </cell>
          <cell r="S149">
            <v>233</v>
          </cell>
          <cell r="T149">
            <v>3113</v>
          </cell>
          <cell r="U149">
            <v>7678</v>
          </cell>
          <cell r="Y149">
            <v>12154</v>
          </cell>
          <cell r="Z149">
            <v>7566</v>
          </cell>
          <cell r="AA149">
            <v>8001</v>
          </cell>
          <cell r="AB149">
            <v>5325</v>
          </cell>
          <cell r="AC149">
            <v>2643</v>
          </cell>
          <cell r="AD149">
            <v>841</v>
          </cell>
          <cell r="AE149">
            <v>1679</v>
          </cell>
          <cell r="AF149">
            <v>4200</v>
          </cell>
          <cell r="AG149">
            <v>9356</v>
          </cell>
          <cell r="AJ149">
            <v>3933</v>
          </cell>
          <cell r="AM149">
            <v>14255</v>
          </cell>
          <cell r="AP149">
            <v>5931</v>
          </cell>
          <cell r="AS149">
            <v>9100</v>
          </cell>
          <cell r="AT149">
            <v>6029</v>
          </cell>
          <cell r="AU149">
            <v>13222</v>
          </cell>
          <cell r="AV149">
            <v>12600</v>
          </cell>
          <cell r="AW149">
            <v>10781</v>
          </cell>
          <cell r="AX149">
            <v>1601</v>
          </cell>
          <cell r="AY149">
            <v>4322</v>
          </cell>
          <cell r="AZ149">
            <v>21573</v>
          </cell>
          <cell r="BA149">
            <v>187844</v>
          </cell>
          <cell r="BB149">
            <v>16929</v>
          </cell>
          <cell r="BC149">
            <v>1047</v>
          </cell>
          <cell r="BD149">
            <v>205505</v>
          </cell>
          <cell r="BE149">
            <v>2.8</v>
          </cell>
          <cell r="BF149">
            <v>0.5</v>
          </cell>
          <cell r="BG149">
            <v>2.4</v>
          </cell>
          <cell r="BH149">
            <v>0.9</v>
          </cell>
          <cell r="BI149">
            <v>3.6</v>
          </cell>
          <cell r="BJ149">
            <v>0.6</v>
          </cell>
          <cell r="BK149">
            <v>-0.5</v>
          </cell>
          <cell r="BL149">
            <v>1.8</v>
          </cell>
          <cell r="BM149">
            <v>1.5</v>
          </cell>
          <cell r="BN149">
            <v>1.8</v>
          </cell>
          <cell r="BO149">
            <v>1.5</v>
          </cell>
          <cell r="BP149">
            <v>2</v>
          </cell>
          <cell r="BQ149">
            <v>0.3</v>
          </cell>
          <cell r="BR149">
            <v>4.2</v>
          </cell>
          <cell r="BS149">
            <v>2.2999999999999998</v>
          </cell>
          <cell r="BT149">
            <v>1.7</v>
          </cell>
          <cell r="BU149">
            <v>-0.1</v>
          </cell>
          <cell r="BV149">
            <v>2.7</v>
          </cell>
          <cell r="BW149">
            <v>0.9</v>
          </cell>
          <cell r="BX149">
            <v>0.3</v>
          </cell>
          <cell r="CB149">
            <v>2.4</v>
          </cell>
          <cell r="CC149">
            <v>3.4</v>
          </cell>
          <cell r="CD149">
            <v>1.3</v>
          </cell>
          <cell r="CE149">
            <v>2.8</v>
          </cell>
          <cell r="CF149">
            <v>2.4</v>
          </cell>
          <cell r="CG149">
            <v>2.2999999999999998</v>
          </cell>
          <cell r="CH149">
            <v>-0.7</v>
          </cell>
          <cell r="CI149">
            <v>0.6</v>
          </cell>
          <cell r="CJ149">
            <v>1</v>
          </cell>
          <cell r="CM149">
            <v>1.7</v>
          </cell>
          <cell r="CP149">
            <v>1.2</v>
          </cell>
          <cell r="CS149">
            <v>2.6</v>
          </cell>
          <cell r="CV149">
            <v>5.7</v>
          </cell>
          <cell r="CW149">
            <v>4.2</v>
          </cell>
          <cell r="CX149">
            <v>2.1</v>
          </cell>
          <cell r="CY149">
            <v>0.1</v>
          </cell>
          <cell r="CZ149">
            <v>0.1</v>
          </cell>
          <cell r="DA149">
            <v>0.8</v>
          </cell>
          <cell r="DB149">
            <v>0.6</v>
          </cell>
          <cell r="DC149">
            <v>1</v>
          </cell>
          <cell r="DD149">
            <v>1.5</v>
          </cell>
          <cell r="DE149">
            <v>2.4</v>
          </cell>
          <cell r="DF149">
            <v>1.6</v>
          </cell>
          <cell r="DG149">
            <v>6070</v>
          </cell>
          <cell r="DH149">
            <v>785</v>
          </cell>
          <cell r="DI149">
            <v>6673</v>
          </cell>
          <cell r="DJ149">
            <v>1304</v>
          </cell>
          <cell r="DK149">
            <v>3249</v>
          </cell>
          <cell r="DL149">
            <v>948</v>
          </cell>
          <cell r="DM149">
            <v>2949</v>
          </cell>
          <cell r="DN149">
            <v>7930</v>
          </cell>
          <cell r="DO149">
            <v>1333</v>
          </cell>
          <cell r="DP149">
            <v>9051</v>
          </cell>
          <cell r="DQ149">
            <v>4932</v>
          </cell>
          <cell r="DR149">
            <v>4565</v>
          </cell>
          <cell r="DS149">
            <v>3219</v>
          </cell>
          <cell r="DT149">
            <v>3596</v>
          </cell>
          <cell r="DU149">
            <v>5864</v>
          </cell>
          <cell r="DV149">
            <v>21908</v>
          </cell>
          <cell r="DW149">
            <v>4367</v>
          </cell>
          <cell r="DX149">
            <v>234</v>
          </cell>
          <cell r="DY149">
            <v>3124</v>
          </cell>
          <cell r="DZ149">
            <v>7658</v>
          </cell>
          <cell r="ED149">
            <v>12145</v>
          </cell>
          <cell r="EE149">
            <v>7564</v>
          </cell>
          <cell r="EF149">
            <v>8026</v>
          </cell>
          <cell r="EG149">
            <v>5326</v>
          </cell>
          <cell r="EH149">
            <v>2629</v>
          </cell>
          <cell r="EI149">
            <v>849</v>
          </cell>
          <cell r="EJ149">
            <v>1624</v>
          </cell>
          <cell r="EK149">
            <v>4145</v>
          </cell>
          <cell r="EL149">
            <v>9273</v>
          </cell>
          <cell r="EO149">
            <v>3936</v>
          </cell>
          <cell r="ER149">
            <v>14240</v>
          </cell>
          <cell r="EU149">
            <v>5970</v>
          </cell>
          <cell r="EX149">
            <v>9145</v>
          </cell>
          <cell r="EY149">
            <v>6061</v>
          </cell>
          <cell r="EZ149">
            <v>13213</v>
          </cell>
          <cell r="FA149">
            <v>12606</v>
          </cell>
          <cell r="FB149">
            <v>10670</v>
          </cell>
          <cell r="FC149">
            <v>1606</v>
          </cell>
          <cell r="FD149">
            <v>4305</v>
          </cell>
          <cell r="FE149">
            <v>21567</v>
          </cell>
          <cell r="FF149">
            <v>188129</v>
          </cell>
          <cell r="FG149">
            <v>16969</v>
          </cell>
          <cell r="FH149">
            <v>1079</v>
          </cell>
          <cell r="FI149">
            <v>205859</v>
          </cell>
          <cell r="FJ149">
            <v>1.9</v>
          </cell>
          <cell r="FK149">
            <v>-0.2</v>
          </cell>
          <cell r="FL149">
            <v>1.5</v>
          </cell>
          <cell r="FM149">
            <v>1.2</v>
          </cell>
          <cell r="FN149">
            <v>15.8</v>
          </cell>
          <cell r="FO149">
            <v>-1.4</v>
          </cell>
          <cell r="FP149">
            <v>0.2</v>
          </cell>
          <cell r="FQ149">
            <v>6.7</v>
          </cell>
          <cell r="FR149">
            <v>15.7</v>
          </cell>
          <cell r="FS149">
            <v>7.1</v>
          </cell>
          <cell r="FT149">
            <v>1.2</v>
          </cell>
          <cell r="FU149">
            <v>-0.8</v>
          </cell>
          <cell r="FV149">
            <v>-2.9</v>
          </cell>
          <cell r="FW149">
            <v>3.8</v>
          </cell>
          <cell r="FX149">
            <v>4.7</v>
          </cell>
          <cell r="FY149">
            <v>1.1000000000000001</v>
          </cell>
          <cell r="FZ149">
            <v>-2.7</v>
          </cell>
          <cell r="GA149">
            <v>1.9</v>
          </cell>
          <cell r="GB149">
            <v>1.8</v>
          </cell>
          <cell r="GC149">
            <v>-1.3</v>
          </cell>
          <cell r="GG149">
            <v>3.9</v>
          </cell>
          <cell r="GH149">
            <v>3.4</v>
          </cell>
          <cell r="GI149">
            <v>1.2</v>
          </cell>
          <cell r="GJ149">
            <v>2.4</v>
          </cell>
          <cell r="GK149">
            <v>1.9</v>
          </cell>
          <cell r="GL149">
            <v>3.1</v>
          </cell>
          <cell r="GM149">
            <v>-6</v>
          </cell>
          <cell r="GN149">
            <v>-2.1</v>
          </cell>
          <cell r="GO149">
            <v>-0.8</v>
          </cell>
          <cell r="GR149">
            <v>1.4</v>
          </cell>
          <cell r="GU149">
            <v>0.7</v>
          </cell>
          <cell r="GX149">
            <v>4.0999999999999996</v>
          </cell>
          <cell r="HA149">
            <v>7</v>
          </cell>
          <cell r="HB149">
            <v>5.6</v>
          </cell>
          <cell r="HC149">
            <v>2.2999999999999998</v>
          </cell>
          <cell r="HD149">
            <v>0.2</v>
          </cell>
          <cell r="HE149">
            <v>-1.2</v>
          </cell>
          <cell r="HF149">
            <v>0.8</v>
          </cell>
          <cell r="HG149">
            <v>-0.3</v>
          </cell>
          <cell r="HH149">
            <v>0.9</v>
          </cell>
          <cell r="HI149">
            <v>1.8</v>
          </cell>
          <cell r="HJ149">
            <v>2.5</v>
          </cell>
          <cell r="HK149">
            <v>1.7</v>
          </cell>
          <cell r="HL149">
            <v>4463</v>
          </cell>
          <cell r="HM149">
            <v>777</v>
          </cell>
          <cell r="HN149">
            <v>5201</v>
          </cell>
          <cell r="HO149">
            <v>1273</v>
          </cell>
          <cell r="HP149">
            <v>3105</v>
          </cell>
          <cell r="HQ149">
            <v>903</v>
          </cell>
          <cell r="HR149">
            <v>2852</v>
          </cell>
          <cell r="HS149">
            <v>7635</v>
          </cell>
          <cell r="HT149">
            <v>1096</v>
          </cell>
          <cell r="HU149">
            <v>8640</v>
          </cell>
          <cell r="HV149">
            <v>4734</v>
          </cell>
          <cell r="HW149">
            <v>4449</v>
          </cell>
          <cell r="HX149">
            <v>3035</v>
          </cell>
          <cell r="HY149">
            <v>3357</v>
          </cell>
          <cell r="HZ149">
            <v>5532</v>
          </cell>
          <cell r="IA149">
            <v>20777</v>
          </cell>
          <cell r="IB149">
            <v>4254</v>
          </cell>
          <cell r="IC149">
            <v>198</v>
          </cell>
          <cell r="ID149">
            <v>3239</v>
          </cell>
          <cell r="IE149">
            <v>7532</v>
          </cell>
          <cell r="II149">
            <v>11119</v>
          </cell>
          <cell r="IJ149">
            <v>7208</v>
          </cell>
          <cell r="IK149">
            <v>7614</v>
          </cell>
          <cell r="IL149">
            <v>5260</v>
          </cell>
          <cell r="IM149">
            <v>2584</v>
          </cell>
          <cell r="IN149">
            <v>836</v>
          </cell>
          <cell r="IO149">
            <v>1569</v>
          </cell>
          <cell r="IP149">
            <v>4089</v>
          </cell>
          <cell r="IQ149">
            <v>9107</v>
          </cell>
        </row>
        <row r="150">
          <cell r="B150">
            <v>5582</v>
          </cell>
          <cell r="C150">
            <v>799</v>
          </cell>
          <cell r="D150">
            <v>6243</v>
          </cell>
          <cell r="E150">
            <v>1332</v>
          </cell>
          <cell r="F150">
            <v>3246</v>
          </cell>
          <cell r="G150">
            <v>1001</v>
          </cell>
          <cell r="H150">
            <v>2911</v>
          </cell>
          <cell r="I150">
            <v>7996</v>
          </cell>
          <cell r="J150">
            <v>1303</v>
          </cell>
          <cell r="K150">
            <v>9101</v>
          </cell>
          <cell r="L150">
            <v>5096</v>
          </cell>
          <cell r="M150">
            <v>4657</v>
          </cell>
          <cell r="N150">
            <v>3256</v>
          </cell>
          <cell r="O150">
            <v>3659</v>
          </cell>
          <cell r="P150">
            <v>5903</v>
          </cell>
          <cell r="Q150">
            <v>22230</v>
          </cell>
          <cell r="R150">
            <v>4394</v>
          </cell>
          <cell r="S150">
            <v>238</v>
          </cell>
          <cell r="T150">
            <v>3179</v>
          </cell>
          <cell r="U150">
            <v>7726</v>
          </cell>
          <cell r="Y150">
            <v>12553</v>
          </cell>
          <cell r="Z150">
            <v>7819</v>
          </cell>
          <cell r="AA150">
            <v>8078</v>
          </cell>
          <cell r="AB150">
            <v>5486</v>
          </cell>
          <cell r="AC150">
            <v>2715</v>
          </cell>
          <cell r="AD150">
            <v>860</v>
          </cell>
          <cell r="AE150">
            <v>1683</v>
          </cell>
          <cell r="AF150">
            <v>4256</v>
          </cell>
          <cell r="AG150">
            <v>9500</v>
          </cell>
          <cell r="AJ150">
            <v>4032</v>
          </cell>
          <cell r="AM150">
            <v>14184</v>
          </cell>
          <cell r="AP150">
            <v>6094</v>
          </cell>
          <cell r="AS150">
            <v>9653</v>
          </cell>
          <cell r="AT150">
            <v>6315</v>
          </cell>
          <cell r="AU150">
            <v>13550</v>
          </cell>
          <cell r="AV150">
            <v>12619</v>
          </cell>
          <cell r="AW150">
            <v>10894</v>
          </cell>
          <cell r="AX150">
            <v>1624</v>
          </cell>
          <cell r="AY150">
            <v>4373</v>
          </cell>
          <cell r="AZ150">
            <v>21805</v>
          </cell>
          <cell r="BA150">
            <v>190501</v>
          </cell>
          <cell r="BB150">
            <v>17417</v>
          </cell>
          <cell r="BC150">
            <v>737</v>
          </cell>
          <cell r="BD150">
            <v>208336</v>
          </cell>
          <cell r="BE150">
            <v>-5.8</v>
          </cell>
          <cell r="BF150">
            <v>1.8</v>
          </cell>
          <cell r="BG150">
            <v>-4.5</v>
          </cell>
          <cell r="BH150">
            <v>2.1</v>
          </cell>
          <cell r="BI150">
            <v>5.2</v>
          </cell>
          <cell r="BJ150">
            <v>2.2999999999999998</v>
          </cell>
          <cell r="BK150">
            <v>-1.4</v>
          </cell>
          <cell r="BL150">
            <v>2.7</v>
          </cell>
          <cell r="BM150">
            <v>5.8</v>
          </cell>
          <cell r="BN150">
            <v>2.7</v>
          </cell>
          <cell r="BO150">
            <v>2.4</v>
          </cell>
          <cell r="BP150">
            <v>1.1000000000000001</v>
          </cell>
          <cell r="BQ150">
            <v>0</v>
          </cell>
          <cell r="BR150">
            <v>2.2000000000000002</v>
          </cell>
          <cell r="BS150">
            <v>2.2999999999999998</v>
          </cell>
          <cell r="BT150">
            <v>1.4</v>
          </cell>
          <cell r="BU150">
            <v>0</v>
          </cell>
          <cell r="BV150">
            <v>2.2000000000000002</v>
          </cell>
          <cell r="BW150">
            <v>2.1</v>
          </cell>
          <cell r="BX150">
            <v>0.6</v>
          </cell>
          <cell r="CB150">
            <v>3.3</v>
          </cell>
          <cell r="CC150">
            <v>3.4</v>
          </cell>
          <cell r="CD150">
            <v>1</v>
          </cell>
          <cell r="CE150">
            <v>3</v>
          </cell>
          <cell r="CF150">
            <v>2.7</v>
          </cell>
          <cell r="CG150">
            <v>2.2000000000000002</v>
          </cell>
          <cell r="CH150">
            <v>0.2</v>
          </cell>
          <cell r="CI150">
            <v>1.3</v>
          </cell>
          <cell r="CJ150">
            <v>1.5</v>
          </cell>
          <cell r="CM150">
            <v>2.5</v>
          </cell>
          <cell r="CP150">
            <v>-0.5</v>
          </cell>
          <cell r="CS150">
            <v>2.8</v>
          </cell>
          <cell r="CV150">
            <v>6.1</v>
          </cell>
          <cell r="CW150">
            <v>4.7</v>
          </cell>
          <cell r="CX150">
            <v>2.5</v>
          </cell>
          <cell r="CY150">
            <v>0.1</v>
          </cell>
          <cell r="CZ150">
            <v>1</v>
          </cell>
          <cell r="DA150">
            <v>1.4</v>
          </cell>
          <cell r="DB150">
            <v>1.2</v>
          </cell>
          <cell r="DC150">
            <v>1.1000000000000001</v>
          </cell>
          <cell r="DD150">
            <v>1.4</v>
          </cell>
          <cell r="DE150">
            <v>2.9</v>
          </cell>
          <cell r="DF150">
            <v>1.4</v>
          </cell>
          <cell r="DG150">
            <v>5572</v>
          </cell>
          <cell r="DH150">
            <v>781</v>
          </cell>
          <cell r="DI150">
            <v>6205</v>
          </cell>
          <cell r="DJ150">
            <v>1321</v>
          </cell>
          <cell r="DK150">
            <v>3170</v>
          </cell>
          <cell r="DL150">
            <v>1035</v>
          </cell>
          <cell r="DM150">
            <v>2955</v>
          </cell>
          <cell r="DN150">
            <v>7963</v>
          </cell>
          <cell r="DO150">
            <v>1168</v>
          </cell>
          <cell r="DP150">
            <v>9018</v>
          </cell>
          <cell r="DQ150">
            <v>5153</v>
          </cell>
          <cell r="DR150">
            <v>4637</v>
          </cell>
          <cell r="DS150">
            <v>3235</v>
          </cell>
          <cell r="DT150">
            <v>3677</v>
          </cell>
          <cell r="DU150">
            <v>5837</v>
          </cell>
          <cell r="DV150">
            <v>22202</v>
          </cell>
          <cell r="DW150">
            <v>4364</v>
          </cell>
          <cell r="DX150">
            <v>233</v>
          </cell>
          <cell r="DY150">
            <v>3156</v>
          </cell>
          <cell r="DZ150">
            <v>7666</v>
          </cell>
          <cell r="ED150">
            <v>12681</v>
          </cell>
          <cell r="EE150">
            <v>7826</v>
          </cell>
          <cell r="EF150">
            <v>8059</v>
          </cell>
          <cell r="EG150">
            <v>5439</v>
          </cell>
          <cell r="EH150">
            <v>2737</v>
          </cell>
          <cell r="EI150">
            <v>855</v>
          </cell>
          <cell r="EJ150">
            <v>1709</v>
          </cell>
          <cell r="EK150">
            <v>4232</v>
          </cell>
          <cell r="EL150">
            <v>9483</v>
          </cell>
          <cell r="EO150">
            <v>3989</v>
          </cell>
          <cell r="ER150">
            <v>14212</v>
          </cell>
          <cell r="EU150">
            <v>6080</v>
          </cell>
          <cell r="EX150">
            <v>9612</v>
          </cell>
          <cell r="EY150">
            <v>6291</v>
          </cell>
          <cell r="EZ150">
            <v>13446</v>
          </cell>
          <cell r="FA150">
            <v>12628</v>
          </cell>
          <cell r="FB150">
            <v>10857</v>
          </cell>
          <cell r="FC150">
            <v>1608</v>
          </cell>
          <cell r="FD150">
            <v>4370</v>
          </cell>
          <cell r="FE150">
            <v>21793</v>
          </cell>
          <cell r="FF150">
            <v>190150</v>
          </cell>
          <cell r="FG150">
            <v>17189</v>
          </cell>
          <cell r="FH150">
            <v>1382</v>
          </cell>
          <cell r="FI150">
            <v>208408</v>
          </cell>
          <cell r="FJ150">
            <v>-8.1999999999999993</v>
          </cell>
          <cell r="FK150">
            <v>-0.4</v>
          </cell>
          <cell r="FL150">
            <v>-7</v>
          </cell>
          <cell r="FM150">
            <v>1.3</v>
          </cell>
          <cell r="FN150">
            <v>-2.5</v>
          </cell>
          <cell r="FO150">
            <v>9.1999999999999993</v>
          </cell>
          <cell r="FP150">
            <v>0.2</v>
          </cell>
          <cell r="FQ150">
            <v>0.4</v>
          </cell>
          <cell r="FR150">
            <v>-12.3</v>
          </cell>
          <cell r="FS150">
            <v>-0.4</v>
          </cell>
          <cell r="FT150">
            <v>4.5</v>
          </cell>
          <cell r="FU150">
            <v>1.6</v>
          </cell>
          <cell r="FV150">
            <v>0.5</v>
          </cell>
          <cell r="FW150">
            <v>2.2999999999999998</v>
          </cell>
          <cell r="FX150">
            <v>-0.5</v>
          </cell>
          <cell r="FY150">
            <v>1.3</v>
          </cell>
          <cell r="FZ150">
            <v>-0.1</v>
          </cell>
          <cell r="GA150">
            <v>-0.5</v>
          </cell>
          <cell r="GB150">
            <v>1</v>
          </cell>
          <cell r="GC150">
            <v>0.1</v>
          </cell>
          <cell r="GG150">
            <v>4.4000000000000004</v>
          </cell>
          <cell r="GH150">
            <v>3.5</v>
          </cell>
          <cell r="GI150">
            <v>0.4</v>
          </cell>
          <cell r="GJ150">
            <v>2.1</v>
          </cell>
          <cell r="GK150">
            <v>4.0999999999999996</v>
          </cell>
          <cell r="GL150">
            <v>0.8</v>
          </cell>
          <cell r="GM150">
            <v>5.3</v>
          </cell>
          <cell r="GN150">
            <v>2.1</v>
          </cell>
          <cell r="GO150">
            <v>2.2999999999999998</v>
          </cell>
          <cell r="GR150">
            <v>1.4</v>
          </cell>
          <cell r="GU150">
            <v>-0.2</v>
          </cell>
          <cell r="GX150">
            <v>1.8</v>
          </cell>
          <cell r="HA150">
            <v>5.0999999999999996</v>
          </cell>
          <cell r="HB150">
            <v>3.8</v>
          </cell>
          <cell r="HC150">
            <v>1.8</v>
          </cell>
          <cell r="HD150">
            <v>0.2</v>
          </cell>
          <cell r="HE150">
            <v>1.8</v>
          </cell>
          <cell r="HF150">
            <v>0.1</v>
          </cell>
          <cell r="HG150">
            <v>1.5</v>
          </cell>
          <cell r="HH150">
            <v>1</v>
          </cell>
          <cell r="HI150">
            <v>1.1000000000000001</v>
          </cell>
          <cell r="HJ150">
            <v>1.3</v>
          </cell>
          <cell r="HK150">
            <v>1.2</v>
          </cell>
          <cell r="HL150">
            <v>4166</v>
          </cell>
          <cell r="HM150">
            <v>775</v>
          </cell>
          <cell r="HN150">
            <v>4928</v>
          </cell>
          <cell r="HO150">
            <v>1310</v>
          </cell>
          <cell r="HP150">
            <v>3198</v>
          </cell>
          <cell r="HQ150">
            <v>1029</v>
          </cell>
          <cell r="HR150">
            <v>2972</v>
          </cell>
          <cell r="HS150">
            <v>7980</v>
          </cell>
          <cell r="HT150">
            <v>1227</v>
          </cell>
          <cell r="HU150">
            <v>9055</v>
          </cell>
          <cell r="HV150">
            <v>4991</v>
          </cell>
          <cell r="HW150">
            <v>4619</v>
          </cell>
          <cell r="HX150">
            <v>3234</v>
          </cell>
          <cell r="HY150">
            <v>3691</v>
          </cell>
          <cell r="HZ150">
            <v>5736</v>
          </cell>
          <cell r="IA150">
            <v>21955</v>
          </cell>
          <cell r="IB150">
            <v>4371</v>
          </cell>
          <cell r="IC150">
            <v>248</v>
          </cell>
          <cell r="ID150">
            <v>3025</v>
          </cell>
          <cell r="IE150">
            <v>7609</v>
          </cell>
          <cell r="II150">
            <v>13056</v>
          </cell>
          <cell r="IJ150">
            <v>7863</v>
          </cell>
          <cell r="IK150">
            <v>7797</v>
          </cell>
          <cell r="IL150">
            <v>5208</v>
          </cell>
          <cell r="IM150">
            <v>2720</v>
          </cell>
          <cell r="IN150">
            <v>806</v>
          </cell>
          <cell r="IO150">
            <v>1690</v>
          </cell>
          <cell r="IP150">
            <v>4203</v>
          </cell>
          <cell r="IQ150">
            <v>9366</v>
          </cell>
        </row>
        <row r="151">
          <cell r="B151">
            <v>4948</v>
          </cell>
          <cell r="C151">
            <v>820</v>
          </cell>
          <cell r="D151">
            <v>5695</v>
          </cell>
          <cell r="E151">
            <v>1369</v>
          </cell>
          <cell r="F151">
            <v>3334</v>
          </cell>
          <cell r="G151">
            <v>1037</v>
          </cell>
          <cell r="H151">
            <v>2872</v>
          </cell>
          <cell r="I151">
            <v>8153</v>
          </cell>
          <cell r="J151">
            <v>1369</v>
          </cell>
          <cell r="K151">
            <v>9287</v>
          </cell>
          <cell r="L151">
            <v>5130</v>
          </cell>
          <cell r="M151">
            <v>4649</v>
          </cell>
          <cell r="N151">
            <v>3239</v>
          </cell>
          <cell r="O151">
            <v>3694</v>
          </cell>
          <cell r="P151">
            <v>5978</v>
          </cell>
          <cell r="Q151">
            <v>22298</v>
          </cell>
          <cell r="R151">
            <v>4419</v>
          </cell>
          <cell r="S151">
            <v>241</v>
          </cell>
          <cell r="T151">
            <v>3219</v>
          </cell>
          <cell r="U151">
            <v>7782</v>
          </cell>
          <cell r="V151">
            <v>3489</v>
          </cell>
          <cell r="W151">
            <v>2349</v>
          </cell>
          <cell r="X151">
            <v>6995</v>
          </cell>
          <cell r="Y151">
            <v>12793</v>
          </cell>
          <cell r="Z151">
            <v>8052</v>
          </cell>
          <cell r="AA151">
            <v>8142</v>
          </cell>
          <cell r="AB151">
            <v>5620</v>
          </cell>
          <cell r="AC151">
            <v>2788</v>
          </cell>
          <cell r="AD151">
            <v>877</v>
          </cell>
          <cell r="AE151">
            <v>1700</v>
          </cell>
          <cell r="AF151">
            <v>4330</v>
          </cell>
          <cell r="AG151">
            <v>9670</v>
          </cell>
          <cell r="AH151">
            <v>1912</v>
          </cell>
          <cell r="AI151">
            <v>2335</v>
          </cell>
          <cell r="AJ151">
            <v>4162</v>
          </cell>
          <cell r="AK151">
            <v>7322</v>
          </cell>
          <cell r="AL151">
            <v>7957</v>
          </cell>
          <cell r="AM151">
            <v>13997</v>
          </cell>
          <cell r="AN151">
            <v>1066</v>
          </cell>
          <cell r="AO151">
            <v>5097</v>
          </cell>
          <cell r="AP151">
            <v>6214</v>
          </cell>
          <cell r="AQ151">
            <v>1078</v>
          </cell>
          <cell r="AR151">
            <v>10577</v>
          </cell>
          <cell r="AS151">
            <v>10150</v>
          </cell>
          <cell r="AT151">
            <v>6562</v>
          </cell>
          <cell r="AU151">
            <v>13736</v>
          </cell>
          <cell r="AV151">
            <v>12627</v>
          </cell>
          <cell r="AW151">
            <v>11111</v>
          </cell>
          <cell r="AX151">
            <v>1653</v>
          </cell>
          <cell r="AY151">
            <v>4458</v>
          </cell>
          <cell r="AZ151">
            <v>22044</v>
          </cell>
          <cell r="BA151">
            <v>192256</v>
          </cell>
          <cell r="BB151">
            <v>17854</v>
          </cell>
          <cell r="BC151">
            <v>471</v>
          </cell>
          <cell r="BD151">
            <v>210263</v>
          </cell>
          <cell r="BE151">
            <v>-11.4</v>
          </cell>
          <cell r="BF151">
            <v>2.6</v>
          </cell>
          <cell r="BG151">
            <v>-8.8000000000000007</v>
          </cell>
          <cell r="BH151">
            <v>2.8</v>
          </cell>
          <cell r="BI151">
            <v>2.7</v>
          </cell>
          <cell r="BJ151">
            <v>3.6</v>
          </cell>
          <cell r="BK151">
            <v>-1.3</v>
          </cell>
          <cell r="BL151">
            <v>2</v>
          </cell>
          <cell r="BM151">
            <v>5.0999999999999996</v>
          </cell>
          <cell r="BN151">
            <v>2</v>
          </cell>
          <cell r="BO151">
            <v>0.7</v>
          </cell>
          <cell r="BP151">
            <v>-0.2</v>
          </cell>
          <cell r="BQ151">
            <v>-0.5</v>
          </cell>
          <cell r="BR151">
            <v>1</v>
          </cell>
          <cell r="BS151">
            <v>1.3</v>
          </cell>
          <cell r="BT151">
            <v>0.3</v>
          </cell>
          <cell r="BU151">
            <v>0.6</v>
          </cell>
          <cell r="BV151">
            <v>1.3</v>
          </cell>
          <cell r="BW151">
            <v>1.3</v>
          </cell>
          <cell r="BX151">
            <v>0.7</v>
          </cell>
          <cell r="CB151">
            <v>1.9</v>
          </cell>
          <cell r="CC151">
            <v>3</v>
          </cell>
          <cell r="CD151">
            <v>0.8</v>
          </cell>
          <cell r="CE151">
            <v>2.4</v>
          </cell>
          <cell r="CF151">
            <v>2.7</v>
          </cell>
          <cell r="CG151">
            <v>2</v>
          </cell>
          <cell r="CH151">
            <v>1</v>
          </cell>
          <cell r="CI151">
            <v>1.8</v>
          </cell>
          <cell r="CJ151">
            <v>1.8</v>
          </cell>
          <cell r="CM151">
            <v>3.2</v>
          </cell>
          <cell r="CP151">
            <v>-1.3</v>
          </cell>
          <cell r="CS151">
            <v>2</v>
          </cell>
          <cell r="CV151">
            <v>5.2</v>
          </cell>
          <cell r="CW151">
            <v>3.9</v>
          </cell>
          <cell r="CX151">
            <v>1.4</v>
          </cell>
          <cell r="CY151">
            <v>0.1</v>
          </cell>
          <cell r="CZ151">
            <v>2</v>
          </cell>
          <cell r="DA151">
            <v>1.8</v>
          </cell>
          <cell r="DB151">
            <v>1.9</v>
          </cell>
          <cell r="DC151">
            <v>1.1000000000000001</v>
          </cell>
          <cell r="DD151">
            <v>0.9</v>
          </cell>
          <cell r="DE151">
            <v>2.5</v>
          </cell>
          <cell r="DF151">
            <v>0.9</v>
          </cell>
          <cell r="DG151">
            <v>4902</v>
          </cell>
          <cell r="DH151">
            <v>836</v>
          </cell>
          <cell r="DI151">
            <v>5676</v>
          </cell>
          <cell r="DJ151">
            <v>1379</v>
          </cell>
          <cell r="DK151">
            <v>3372</v>
          </cell>
          <cell r="DL151">
            <v>1025</v>
          </cell>
          <cell r="DM151">
            <v>2832</v>
          </cell>
          <cell r="DN151">
            <v>8168</v>
          </cell>
          <cell r="DO151">
            <v>1473</v>
          </cell>
          <cell r="DP151">
            <v>9339</v>
          </cell>
          <cell r="DQ151">
            <v>5146</v>
          </cell>
          <cell r="DR151">
            <v>4729</v>
          </cell>
          <cell r="DS151">
            <v>3276</v>
          </cell>
          <cell r="DT151">
            <v>3666</v>
          </cell>
          <cell r="DU151">
            <v>6001</v>
          </cell>
          <cell r="DV151">
            <v>22401</v>
          </cell>
          <cell r="DW151">
            <v>4420</v>
          </cell>
          <cell r="DX151">
            <v>243</v>
          </cell>
          <cell r="DY151">
            <v>3246</v>
          </cell>
          <cell r="DZ151">
            <v>7807</v>
          </cell>
          <cell r="EA151">
            <v>3476</v>
          </cell>
          <cell r="EB151">
            <v>2196</v>
          </cell>
          <cell r="EC151">
            <v>6961</v>
          </cell>
          <cell r="ED151">
            <v>12738</v>
          </cell>
          <cell r="EE151">
            <v>8051</v>
          </cell>
          <cell r="EF151">
            <v>8143</v>
          </cell>
          <cell r="EG151">
            <v>5683</v>
          </cell>
          <cell r="EH151">
            <v>2771</v>
          </cell>
          <cell r="EI151">
            <v>873</v>
          </cell>
          <cell r="EJ151">
            <v>1690</v>
          </cell>
          <cell r="EK151">
            <v>4379</v>
          </cell>
          <cell r="EL151">
            <v>9711</v>
          </cell>
          <cell r="EM151">
            <v>1949</v>
          </cell>
          <cell r="EN151">
            <v>2360</v>
          </cell>
          <cell r="EO151">
            <v>4200</v>
          </cell>
          <cell r="EP151">
            <v>7324</v>
          </cell>
          <cell r="EQ151">
            <v>7969</v>
          </cell>
          <cell r="ER151">
            <v>13985</v>
          </cell>
          <cell r="ES151">
            <v>1075</v>
          </cell>
          <cell r="ET151">
            <v>5139</v>
          </cell>
          <cell r="EU151">
            <v>6268</v>
          </cell>
          <cell r="EV151">
            <v>1087</v>
          </cell>
          <cell r="EW151">
            <v>10671</v>
          </cell>
          <cell r="EX151">
            <v>10251</v>
          </cell>
          <cell r="EY151">
            <v>6627</v>
          </cell>
          <cell r="EZ151">
            <v>14005</v>
          </cell>
          <cell r="FA151">
            <v>12622</v>
          </cell>
          <cell r="FB151">
            <v>11225</v>
          </cell>
          <cell r="FC151">
            <v>1662</v>
          </cell>
          <cell r="FD151">
            <v>4456</v>
          </cell>
          <cell r="FE151">
            <v>22052</v>
          </cell>
          <cell r="FF151">
            <v>193067</v>
          </cell>
          <cell r="FG151">
            <v>18180</v>
          </cell>
          <cell r="FH151">
            <v>-931</v>
          </cell>
          <cell r="FI151">
            <v>209990</v>
          </cell>
          <cell r="FJ151">
            <v>-12</v>
          </cell>
          <cell r="FK151">
            <v>7</v>
          </cell>
          <cell r="FL151">
            <v>-8.5</v>
          </cell>
          <cell r="FM151">
            <v>4.4000000000000004</v>
          </cell>
          <cell r="FN151">
            <v>6.4</v>
          </cell>
          <cell r="FO151">
            <v>-1</v>
          </cell>
          <cell r="FP151">
            <v>-4.0999999999999996</v>
          </cell>
          <cell r="FQ151">
            <v>2.6</v>
          </cell>
          <cell r="FR151">
            <v>26</v>
          </cell>
          <cell r="FS151">
            <v>3.6</v>
          </cell>
          <cell r="FT151">
            <v>-0.1</v>
          </cell>
          <cell r="FU151">
            <v>2</v>
          </cell>
          <cell r="FV151">
            <v>1.3</v>
          </cell>
          <cell r="FW151">
            <v>-0.3</v>
          </cell>
          <cell r="FX151">
            <v>2.8</v>
          </cell>
          <cell r="FY151">
            <v>0.9</v>
          </cell>
          <cell r="FZ151">
            <v>1.3</v>
          </cell>
          <cell r="GA151">
            <v>4.2</v>
          </cell>
          <cell r="GB151">
            <v>2.9</v>
          </cell>
          <cell r="GC151">
            <v>1.8</v>
          </cell>
          <cell r="GG151">
            <v>0.5</v>
          </cell>
          <cell r="GH151">
            <v>2.9</v>
          </cell>
          <cell r="GI151">
            <v>1</v>
          </cell>
          <cell r="GJ151">
            <v>4.5</v>
          </cell>
          <cell r="GK151">
            <v>1.3</v>
          </cell>
          <cell r="GL151">
            <v>2.1</v>
          </cell>
          <cell r="GM151">
            <v>-1.1000000000000001</v>
          </cell>
          <cell r="GN151">
            <v>3.5</v>
          </cell>
          <cell r="GO151">
            <v>2.4</v>
          </cell>
          <cell r="GR151">
            <v>5.3</v>
          </cell>
          <cell r="GU151">
            <v>-1.6</v>
          </cell>
          <cell r="GX151">
            <v>3.1</v>
          </cell>
          <cell r="HA151">
            <v>6.6</v>
          </cell>
          <cell r="HB151">
            <v>5.3</v>
          </cell>
          <cell r="HC151">
            <v>4.2</v>
          </cell>
          <cell r="HD151">
            <v>0</v>
          </cell>
          <cell r="HE151">
            <v>3.4</v>
          </cell>
          <cell r="HF151">
            <v>3.3</v>
          </cell>
          <cell r="HG151">
            <v>2</v>
          </cell>
          <cell r="HH151">
            <v>1.2</v>
          </cell>
          <cell r="HI151">
            <v>1.5</v>
          </cell>
          <cell r="HJ151">
            <v>5.8</v>
          </cell>
          <cell r="HK151">
            <v>0.8</v>
          </cell>
          <cell r="HL151">
            <v>4205</v>
          </cell>
          <cell r="HM151">
            <v>843</v>
          </cell>
          <cell r="HN151">
            <v>5068</v>
          </cell>
          <cell r="HO151">
            <v>1454</v>
          </cell>
          <cell r="HP151">
            <v>3537</v>
          </cell>
          <cell r="HQ151">
            <v>1071</v>
          </cell>
          <cell r="HR151">
            <v>2893</v>
          </cell>
          <cell r="HS151">
            <v>8529</v>
          </cell>
          <cell r="HT151">
            <v>1504</v>
          </cell>
          <cell r="HU151">
            <v>9735</v>
          </cell>
          <cell r="HV151">
            <v>5147</v>
          </cell>
          <cell r="HW151">
            <v>4839</v>
          </cell>
          <cell r="HX151">
            <v>3390</v>
          </cell>
          <cell r="HY151">
            <v>3782</v>
          </cell>
          <cell r="HZ151">
            <v>6183</v>
          </cell>
          <cell r="IA151">
            <v>22937</v>
          </cell>
          <cell r="IB151">
            <v>4654</v>
          </cell>
          <cell r="IC151">
            <v>284</v>
          </cell>
          <cell r="ID151">
            <v>3131</v>
          </cell>
          <cell r="IE151">
            <v>8060</v>
          </cell>
          <cell r="IF151">
            <v>3576</v>
          </cell>
          <cell r="IG151">
            <v>2243</v>
          </cell>
          <cell r="IH151">
            <v>6938</v>
          </cell>
          <cell r="II151">
            <v>12650</v>
          </cell>
          <cell r="IJ151">
            <v>8046</v>
          </cell>
          <cell r="IK151">
            <v>8016</v>
          </cell>
          <cell r="IL151">
            <v>5614</v>
          </cell>
          <cell r="IM151">
            <v>2743</v>
          </cell>
          <cell r="IN151">
            <v>907</v>
          </cell>
          <cell r="IO151">
            <v>1721</v>
          </cell>
          <cell r="IP151">
            <v>4403</v>
          </cell>
          <cell r="IQ151">
            <v>9782</v>
          </cell>
        </row>
        <row r="152">
          <cell r="B152">
            <v>4457</v>
          </cell>
          <cell r="C152">
            <v>827</v>
          </cell>
          <cell r="D152">
            <v>5259</v>
          </cell>
          <cell r="E152">
            <v>1391</v>
          </cell>
          <cell r="F152">
            <v>3336</v>
          </cell>
          <cell r="G152">
            <v>1071</v>
          </cell>
          <cell r="H152">
            <v>2855</v>
          </cell>
          <cell r="I152">
            <v>8214</v>
          </cell>
          <cell r="J152">
            <v>1416</v>
          </cell>
          <cell r="K152">
            <v>9367</v>
          </cell>
          <cell r="L152">
            <v>5043</v>
          </cell>
          <cell r="M152">
            <v>4651</v>
          </cell>
          <cell r="N152">
            <v>3206</v>
          </cell>
          <cell r="O152">
            <v>3720</v>
          </cell>
          <cell r="P152">
            <v>6016</v>
          </cell>
          <cell r="Q152">
            <v>22197</v>
          </cell>
          <cell r="R152">
            <v>4468</v>
          </cell>
          <cell r="S152">
            <v>243</v>
          </cell>
          <cell r="T152">
            <v>3209</v>
          </cell>
          <cell r="U152">
            <v>7834</v>
          </cell>
          <cell r="V152">
            <v>3501</v>
          </cell>
          <cell r="W152">
            <v>2364</v>
          </cell>
          <cell r="X152">
            <v>7000</v>
          </cell>
          <cell r="Y152">
            <v>12793</v>
          </cell>
          <cell r="Z152">
            <v>8238</v>
          </cell>
          <cell r="AA152">
            <v>8254</v>
          </cell>
          <cell r="AB152">
            <v>5702</v>
          </cell>
          <cell r="AC152">
            <v>2848</v>
          </cell>
          <cell r="AD152">
            <v>896</v>
          </cell>
          <cell r="AE152">
            <v>1698</v>
          </cell>
          <cell r="AF152">
            <v>4392</v>
          </cell>
          <cell r="AG152">
            <v>9811</v>
          </cell>
          <cell r="AH152">
            <v>1999</v>
          </cell>
          <cell r="AI152">
            <v>2347</v>
          </cell>
          <cell r="AJ152">
            <v>4308</v>
          </cell>
          <cell r="AK152">
            <v>7355</v>
          </cell>
          <cell r="AL152">
            <v>7827</v>
          </cell>
          <cell r="AM152">
            <v>13816</v>
          </cell>
          <cell r="AN152">
            <v>1077</v>
          </cell>
          <cell r="AO152">
            <v>5145</v>
          </cell>
          <cell r="AP152">
            <v>6299</v>
          </cell>
          <cell r="AQ152">
            <v>1089</v>
          </cell>
          <cell r="AR152">
            <v>10669</v>
          </cell>
          <cell r="AS152">
            <v>10532</v>
          </cell>
          <cell r="AT152">
            <v>6741</v>
          </cell>
          <cell r="AU152">
            <v>13704</v>
          </cell>
          <cell r="AV152">
            <v>12645</v>
          </cell>
          <cell r="AW152">
            <v>11263</v>
          </cell>
          <cell r="AX152">
            <v>1682</v>
          </cell>
          <cell r="AY152">
            <v>4560</v>
          </cell>
          <cell r="AZ152">
            <v>22256</v>
          </cell>
          <cell r="BA152">
            <v>193081</v>
          </cell>
          <cell r="BB152">
            <v>18168</v>
          </cell>
          <cell r="BC152">
            <v>334</v>
          </cell>
          <cell r="BD152">
            <v>211271</v>
          </cell>
          <cell r="BE152">
            <v>-9.9</v>
          </cell>
          <cell r="BF152">
            <v>0.9</v>
          </cell>
          <cell r="BG152">
            <v>-7.6</v>
          </cell>
          <cell r="BH152">
            <v>1.6</v>
          </cell>
          <cell r="BI152">
            <v>0.1</v>
          </cell>
          <cell r="BJ152">
            <v>3.3</v>
          </cell>
          <cell r="BK152">
            <v>-0.6</v>
          </cell>
          <cell r="BL152">
            <v>0.8</v>
          </cell>
          <cell r="BM152">
            <v>3.5</v>
          </cell>
          <cell r="BN152">
            <v>0.9</v>
          </cell>
          <cell r="BO152">
            <v>-1.7</v>
          </cell>
          <cell r="BP152">
            <v>0.1</v>
          </cell>
          <cell r="BQ152">
            <v>-1</v>
          </cell>
          <cell r="BR152">
            <v>0.7</v>
          </cell>
          <cell r="BS152">
            <v>0.6</v>
          </cell>
          <cell r="BT152">
            <v>-0.5</v>
          </cell>
          <cell r="BU152">
            <v>1.1000000000000001</v>
          </cell>
          <cell r="BV152">
            <v>1</v>
          </cell>
          <cell r="BW152">
            <v>-0.3</v>
          </cell>
          <cell r="BX152">
            <v>0.7</v>
          </cell>
          <cell r="BY152">
            <v>0.4</v>
          </cell>
          <cell r="BZ152">
            <v>0.7</v>
          </cell>
          <cell r="CA152">
            <v>0.1</v>
          </cell>
          <cell r="CB152">
            <v>0</v>
          </cell>
          <cell r="CC152">
            <v>2.2999999999999998</v>
          </cell>
          <cell r="CD152">
            <v>1.4</v>
          </cell>
          <cell r="CE152">
            <v>1.4</v>
          </cell>
          <cell r="CF152">
            <v>2.2000000000000002</v>
          </cell>
          <cell r="CG152">
            <v>2.1</v>
          </cell>
          <cell r="CH152">
            <v>-0.1</v>
          </cell>
          <cell r="CI152">
            <v>1.4</v>
          </cell>
          <cell r="CJ152">
            <v>1.5</v>
          </cell>
          <cell r="CK152">
            <v>4.5</v>
          </cell>
          <cell r="CL152">
            <v>0.5</v>
          </cell>
          <cell r="CM152">
            <v>3.5</v>
          </cell>
          <cell r="CN152">
            <v>0.4</v>
          </cell>
          <cell r="CO152">
            <v>-1.6</v>
          </cell>
          <cell r="CP152">
            <v>-1.3</v>
          </cell>
          <cell r="CQ152">
            <v>0.9</v>
          </cell>
          <cell r="CR152">
            <v>0.9</v>
          </cell>
          <cell r="CS152">
            <v>1.4</v>
          </cell>
          <cell r="CT152">
            <v>1</v>
          </cell>
          <cell r="CU152">
            <v>0.9</v>
          </cell>
          <cell r="CV152">
            <v>3.8</v>
          </cell>
          <cell r="CW152">
            <v>2.7</v>
          </cell>
          <cell r="CX152">
            <v>-0.2</v>
          </cell>
          <cell r="CY152">
            <v>0.1</v>
          </cell>
          <cell r="CZ152">
            <v>1.4</v>
          </cell>
          <cell r="DA152">
            <v>1.8</v>
          </cell>
          <cell r="DB152">
            <v>2.2999999999999998</v>
          </cell>
          <cell r="DC152">
            <v>1</v>
          </cell>
          <cell r="DD152">
            <v>0.4</v>
          </cell>
          <cell r="DE152">
            <v>1.8</v>
          </cell>
          <cell r="DF152">
            <v>0.5</v>
          </cell>
          <cell r="DG152">
            <v>4526</v>
          </cell>
          <cell r="DH152">
            <v>833</v>
          </cell>
          <cell r="DI152">
            <v>5329</v>
          </cell>
          <cell r="DJ152">
            <v>1392</v>
          </cell>
          <cell r="DK152">
            <v>3353</v>
          </cell>
          <cell r="DL152">
            <v>1069</v>
          </cell>
          <cell r="DM152">
            <v>2858</v>
          </cell>
          <cell r="DN152">
            <v>8232</v>
          </cell>
          <cell r="DO152">
            <v>1421</v>
          </cell>
          <cell r="DP152">
            <v>9389</v>
          </cell>
          <cell r="DQ152">
            <v>5076</v>
          </cell>
          <cell r="DR152">
            <v>4607</v>
          </cell>
          <cell r="DS152">
            <v>3217</v>
          </cell>
          <cell r="DT152">
            <v>3706</v>
          </cell>
          <cell r="DU152">
            <v>6046</v>
          </cell>
          <cell r="DV152">
            <v>22230</v>
          </cell>
          <cell r="DW152">
            <v>4504</v>
          </cell>
          <cell r="DX152">
            <v>245</v>
          </cell>
          <cell r="DY152">
            <v>3239</v>
          </cell>
          <cell r="DZ152">
            <v>7900</v>
          </cell>
          <cell r="EA152">
            <v>3512</v>
          </cell>
          <cell r="EB152">
            <v>2537</v>
          </cell>
          <cell r="EC152">
            <v>7068</v>
          </cell>
          <cell r="ED152">
            <v>12923</v>
          </cell>
          <cell r="EE152">
            <v>8255</v>
          </cell>
          <cell r="EF152">
            <v>8240</v>
          </cell>
          <cell r="EG152">
            <v>5689</v>
          </cell>
          <cell r="EH152">
            <v>2860</v>
          </cell>
          <cell r="EI152">
            <v>898</v>
          </cell>
          <cell r="EJ152">
            <v>1719</v>
          </cell>
          <cell r="EK152">
            <v>4405</v>
          </cell>
          <cell r="EL152">
            <v>9855</v>
          </cell>
          <cell r="EM152">
            <v>2015</v>
          </cell>
          <cell r="EN152">
            <v>2364</v>
          </cell>
          <cell r="EO152">
            <v>4289</v>
          </cell>
          <cell r="EP152">
            <v>7365</v>
          </cell>
          <cell r="EQ152">
            <v>7802</v>
          </cell>
          <cell r="ER152">
            <v>13806</v>
          </cell>
          <cell r="ES152">
            <v>1064</v>
          </cell>
          <cell r="ET152">
            <v>5087</v>
          </cell>
          <cell r="EU152">
            <v>6229</v>
          </cell>
          <cell r="EV152">
            <v>1077</v>
          </cell>
          <cell r="EW152">
            <v>10553</v>
          </cell>
          <cell r="EX152">
            <v>10430</v>
          </cell>
          <cell r="EY152">
            <v>6674</v>
          </cell>
          <cell r="EZ152">
            <v>13585</v>
          </cell>
          <cell r="FA152">
            <v>12640</v>
          </cell>
          <cell r="FB152">
            <v>11205</v>
          </cell>
          <cell r="FC152">
            <v>1682</v>
          </cell>
          <cell r="FD152">
            <v>4558</v>
          </cell>
          <cell r="FE152">
            <v>22261</v>
          </cell>
          <cell r="FF152">
            <v>193002</v>
          </cell>
          <cell r="FG152">
            <v>18008</v>
          </cell>
          <cell r="FH152">
            <v>1263</v>
          </cell>
          <cell r="FI152">
            <v>211966</v>
          </cell>
          <cell r="FJ152">
            <v>-7.7</v>
          </cell>
          <cell r="FK152">
            <v>-0.4</v>
          </cell>
          <cell r="FL152">
            <v>-6.1</v>
          </cell>
          <cell r="FM152">
            <v>0.9</v>
          </cell>
          <cell r="FN152">
            <v>-0.6</v>
          </cell>
          <cell r="FO152">
            <v>4.3</v>
          </cell>
          <cell r="FP152">
            <v>0.9</v>
          </cell>
          <cell r="FQ152">
            <v>0.8</v>
          </cell>
          <cell r="FR152">
            <v>-3.5</v>
          </cell>
          <cell r="FS152">
            <v>0.5</v>
          </cell>
          <cell r="FT152">
            <v>-1.4</v>
          </cell>
          <cell r="FU152">
            <v>-2.6</v>
          </cell>
          <cell r="FV152">
            <v>-1.8</v>
          </cell>
          <cell r="FW152">
            <v>1.1000000000000001</v>
          </cell>
          <cell r="FX152">
            <v>0.7</v>
          </cell>
          <cell r="FY152">
            <v>-0.8</v>
          </cell>
          <cell r="FZ152">
            <v>1.9</v>
          </cell>
          <cell r="GA152">
            <v>0.8</v>
          </cell>
          <cell r="GB152">
            <v>-0.2</v>
          </cell>
          <cell r="GC152">
            <v>1.2</v>
          </cell>
          <cell r="GD152">
            <v>1</v>
          </cell>
          <cell r="GE152">
            <v>15.5</v>
          </cell>
          <cell r="GF152">
            <v>1.5</v>
          </cell>
          <cell r="GG152">
            <v>1.5</v>
          </cell>
          <cell r="GH152">
            <v>2.5</v>
          </cell>
          <cell r="GI152">
            <v>1.2</v>
          </cell>
          <cell r="GJ152">
            <v>0.1</v>
          </cell>
          <cell r="GK152">
            <v>3.2</v>
          </cell>
          <cell r="GL152">
            <v>2.8</v>
          </cell>
          <cell r="GM152">
            <v>1.7</v>
          </cell>
          <cell r="GN152">
            <v>0.6</v>
          </cell>
          <cell r="GO152">
            <v>1.5</v>
          </cell>
          <cell r="GP152">
            <v>3.4</v>
          </cell>
          <cell r="GQ152">
            <v>0.2</v>
          </cell>
          <cell r="GR152">
            <v>2.1</v>
          </cell>
          <cell r="GS152">
            <v>0.6</v>
          </cell>
          <cell r="GT152">
            <v>-2.1</v>
          </cell>
          <cell r="GU152">
            <v>-1.3</v>
          </cell>
          <cell r="GV152">
            <v>-1</v>
          </cell>
          <cell r="GW152">
            <v>-1</v>
          </cell>
          <cell r="GX152">
            <v>-0.6</v>
          </cell>
          <cell r="GY152">
            <v>-1</v>
          </cell>
          <cell r="GZ152">
            <v>-1.1000000000000001</v>
          </cell>
          <cell r="HA152">
            <v>1.7</v>
          </cell>
          <cell r="HB152">
            <v>0.7</v>
          </cell>
          <cell r="HC152">
            <v>-3</v>
          </cell>
          <cell r="HD152">
            <v>0.2</v>
          </cell>
          <cell r="HE152">
            <v>-0.2</v>
          </cell>
          <cell r="HF152">
            <v>1.2</v>
          </cell>
          <cell r="HG152">
            <v>2.2999999999999998</v>
          </cell>
          <cell r="HH152">
            <v>0.9</v>
          </cell>
          <cell r="HI152">
            <v>0</v>
          </cell>
          <cell r="HJ152">
            <v>-0.9</v>
          </cell>
          <cell r="HK152">
            <v>0.9</v>
          </cell>
          <cell r="HL152">
            <v>7397</v>
          </cell>
          <cell r="HM152">
            <v>836</v>
          </cell>
          <cell r="HN152">
            <v>7909</v>
          </cell>
          <cell r="HO152">
            <v>1358</v>
          </cell>
          <cell r="HP152">
            <v>3311</v>
          </cell>
          <cell r="HQ152">
            <v>1074</v>
          </cell>
          <cell r="HR152">
            <v>2865</v>
          </cell>
          <cell r="HS152">
            <v>8146</v>
          </cell>
          <cell r="HT152">
            <v>1558</v>
          </cell>
          <cell r="HU152">
            <v>9341</v>
          </cell>
          <cell r="HV152">
            <v>5454</v>
          </cell>
          <cell r="HW152">
            <v>4614</v>
          </cell>
          <cell r="HX152">
            <v>3304</v>
          </cell>
          <cell r="HY152">
            <v>3814</v>
          </cell>
          <cell r="HZ152">
            <v>6297</v>
          </cell>
          <cell r="IA152">
            <v>23088</v>
          </cell>
          <cell r="IB152">
            <v>4373</v>
          </cell>
          <cell r="IC152">
            <v>227</v>
          </cell>
          <cell r="ID152">
            <v>3356</v>
          </cell>
          <cell r="IE152">
            <v>7799</v>
          </cell>
          <cell r="IF152">
            <v>3751</v>
          </cell>
          <cell r="IG152">
            <v>2678</v>
          </cell>
          <cell r="IH152">
            <v>7432</v>
          </cell>
          <cell r="II152">
            <v>13547</v>
          </cell>
          <cell r="IJ152">
            <v>8613</v>
          </cell>
          <cell r="IK152">
            <v>9043</v>
          </cell>
          <cell r="IL152">
            <v>6070</v>
          </cell>
          <cell r="IM152">
            <v>2970</v>
          </cell>
          <cell r="IN152">
            <v>932</v>
          </cell>
          <cell r="IO152">
            <v>1761</v>
          </cell>
          <cell r="IP152">
            <v>4473</v>
          </cell>
          <cell r="IQ152">
            <v>10104</v>
          </cell>
        </row>
        <row r="153">
          <cell r="B153">
            <v>4456</v>
          </cell>
          <cell r="C153">
            <v>826</v>
          </cell>
          <cell r="D153">
            <v>5255</v>
          </cell>
          <cell r="E153">
            <v>1385</v>
          </cell>
          <cell r="F153">
            <v>3322</v>
          </cell>
          <cell r="G153">
            <v>1116</v>
          </cell>
          <cell r="H153">
            <v>2921</v>
          </cell>
          <cell r="I153">
            <v>8302</v>
          </cell>
          <cell r="J153">
            <v>1487</v>
          </cell>
          <cell r="K153">
            <v>9498</v>
          </cell>
          <cell r="L153">
            <v>4956</v>
          </cell>
          <cell r="M153">
            <v>4654</v>
          </cell>
          <cell r="N153">
            <v>3154</v>
          </cell>
          <cell r="O153">
            <v>3720</v>
          </cell>
          <cell r="P153">
            <v>6047</v>
          </cell>
          <cell r="Q153">
            <v>22048</v>
          </cell>
          <cell r="R153">
            <v>4499</v>
          </cell>
          <cell r="S153">
            <v>244</v>
          </cell>
          <cell r="T153">
            <v>3193</v>
          </cell>
          <cell r="U153">
            <v>7858</v>
          </cell>
          <cell r="V153">
            <v>3506</v>
          </cell>
          <cell r="W153">
            <v>2360</v>
          </cell>
          <cell r="X153">
            <v>7004</v>
          </cell>
          <cell r="Y153">
            <v>12727</v>
          </cell>
          <cell r="Z153">
            <v>8373</v>
          </cell>
          <cell r="AA153">
            <v>8387</v>
          </cell>
          <cell r="AB153">
            <v>5719</v>
          </cell>
          <cell r="AC153">
            <v>2908</v>
          </cell>
          <cell r="AD153">
            <v>913</v>
          </cell>
          <cell r="AE153">
            <v>1676</v>
          </cell>
          <cell r="AF153">
            <v>4441</v>
          </cell>
          <cell r="AG153">
            <v>9927</v>
          </cell>
          <cell r="AH153">
            <v>2066</v>
          </cell>
          <cell r="AI153">
            <v>2374</v>
          </cell>
          <cell r="AJ153">
            <v>4428</v>
          </cell>
          <cell r="AK153">
            <v>7361</v>
          </cell>
          <cell r="AL153">
            <v>7821</v>
          </cell>
          <cell r="AM153">
            <v>13735</v>
          </cell>
          <cell r="AN153">
            <v>1085</v>
          </cell>
          <cell r="AO153">
            <v>5195</v>
          </cell>
          <cell r="AP153">
            <v>6371</v>
          </cell>
          <cell r="AQ153">
            <v>1103</v>
          </cell>
          <cell r="AR153">
            <v>10708</v>
          </cell>
          <cell r="AS153">
            <v>10757</v>
          </cell>
          <cell r="AT153">
            <v>6844</v>
          </cell>
          <cell r="AU153">
            <v>13544</v>
          </cell>
          <cell r="AV153">
            <v>12683</v>
          </cell>
          <cell r="AW153">
            <v>11315</v>
          </cell>
          <cell r="AX153">
            <v>1694</v>
          </cell>
          <cell r="AY153">
            <v>4637</v>
          </cell>
          <cell r="AZ153">
            <v>22403</v>
          </cell>
          <cell r="BA153">
            <v>193945</v>
          </cell>
          <cell r="BB153">
            <v>18303</v>
          </cell>
          <cell r="BC153">
            <v>354</v>
          </cell>
          <cell r="BD153">
            <v>212305</v>
          </cell>
          <cell r="BE153">
            <v>0</v>
          </cell>
          <cell r="BF153">
            <v>-0.1</v>
          </cell>
          <cell r="BG153">
            <v>-0.1</v>
          </cell>
          <cell r="BH153">
            <v>-0.4</v>
          </cell>
          <cell r="BI153">
            <v>-0.4</v>
          </cell>
          <cell r="BJ153">
            <v>4.2</v>
          </cell>
          <cell r="BK153">
            <v>2.2999999999999998</v>
          </cell>
          <cell r="BL153">
            <v>1.1000000000000001</v>
          </cell>
          <cell r="BM153">
            <v>5</v>
          </cell>
          <cell r="BN153">
            <v>1.4</v>
          </cell>
          <cell r="BO153">
            <v>-1.7</v>
          </cell>
          <cell r="BP153">
            <v>0.1</v>
          </cell>
          <cell r="BQ153">
            <v>-1.6</v>
          </cell>
          <cell r="BR153">
            <v>0</v>
          </cell>
          <cell r="BS153">
            <v>0.5</v>
          </cell>
          <cell r="BT153">
            <v>-0.7</v>
          </cell>
          <cell r="BU153">
            <v>0.7</v>
          </cell>
          <cell r="BV153">
            <v>0.3</v>
          </cell>
          <cell r="BW153">
            <v>-0.5</v>
          </cell>
          <cell r="BX153">
            <v>0.3</v>
          </cell>
          <cell r="BY153">
            <v>0.1</v>
          </cell>
          <cell r="BZ153">
            <v>-0.2</v>
          </cell>
          <cell r="CA153">
            <v>0.1</v>
          </cell>
          <cell r="CB153">
            <v>-0.5</v>
          </cell>
          <cell r="CC153">
            <v>1.6</v>
          </cell>
          <cell r="CD153">
            <v>1.6</v>
          </cell>
          <cell r="CE153">
            <v>0.3</v>
          </cell>
          <cell r="CF153">
            <v>2.1</v>
          </cell>
          <cell r="CG153">
            <v>1.9</v>
          </cell>
          <cell r="CH153">
            <v>-1.3</v>
          </cell>
          <cell r="CI153">
            <v>1.1000000000000001</v>
          </cell>
          <cell r="CJ153">
            <v>1.2</v>
          </cell>
          <cell r="CK153">
            <v>3.3</v>
          </cell>
          <cell r="CL153">
            <v>1.1000000000000001</v>
          </cell>
          <cell r="CM153">
            <v>2.8</v>
          </cell>
          <cell r="CN153">
            <v>0.1</v>
          </cell>
          <cell r="CO153">
            <v>-0.1</v>
          </cell>
          <cell r="CP153">
            <v>-0.6</v>
          </cell>
          <cell r="CQ153">
            <v>0.8</v>
          </cell>
          <cell r="CR153">
            <v>1</v>
          </cell>
          <cell r="CS153">
            <v>1.2</v>
          </cell>
          <cell r="CT153">
            <v>1.3</v>
          </cell>
          <cell r="CU153">
            <v>0.4</v>
          </cell>
          <cell r="CV153">
            <v>2.1</v>
          </cell>
          <cell r="CW153">
            <v>1.5</v>
          </cell>
          <cell r="CX153">
            <v>-1.2</v>
          </cell>
          <cell r="CY153">
            <v>0.3</v>
          </cell>
          <cell r="CZ153">
            <v>0.5</v>
          </cell>
          <cell r="DA153">
            <v>0.7</v>
          </cell>
          <cell r="DB153">
            <v>1.7</v>
          </cell>
          <cell r="DC153">
            <v>0.7</v>
          </cell>
          <cell r="DD153">
            <v>0.4</v>
          </cell>
          <cell r="DE153">
            <v>0.7</v>
          </cell>
          <cell r="DF153">
            <v>0.5</v>
          </cell>
          <cell r="DG153">
            <v>4165</v>
          </cell>
          <cell r="DH153">
            <v>825</v>
          </cell>
          <cell r="DI153">
            <v>4995</v>
          </cell>
          <cell r="DJ153">
            <v>1396</v>
          </cell>
          <cell r="DK153">
            <v>3298</v>
          </cell>
          <cell r="DL153">
            <v>1112</v>
          </cell>
          <cell r="DM153">
            <v>2932</v>
          </cell>
          <cell r="DN153">
            <v>8295</v>
          </cell>
          <cell r="DO153">
            <v>1412</v>
          </cell>
          <cell r="DP153">
            <v>9460</v>
          </cell>
          <cell r="DQ153">
            <v>4900</v>
          </cell>
          <cell r="DR153">
            <v>4578</v>
          </cell>
          <cell r="DS153">
            <v>3117</v>
          </cell>
          <cell r="DT153">
            <v>3786</v>
          </cell>
          <cell r="DU153">
            <v>6000</v>
          </cell>
          <cell r="DV153">
            <v>21928</v>
          </cell>
          <cell r="DW153">
            <v>4472</v>
          </cell>
          <cell r="DX153">
            <v>241</v>
          </cell>
          <cell r="DY153">
            <v>3145</v>
          </cell>
          <cell r="DZ153">
            <v>7788</v>
          </cell>
          <cell r="EA153">
            <v>3462</v>
          </cell>
          <cell r="EB153">
            <v>2331</v>
          </cell>
          <cell r="EC153">
            <v>6919</v>
          </cell>
          <cell r="ED153">
            <v>12587</v>
          </cell>
          <cell r="EE153">
            <v>8371</v>
          </cell>
          <cell r="EF153">
            <v>8374</v>
          </cell>
          <cell r="EG153">
            <v>5708</v>
          </cell>
          <cell r="EH153">
            <v>2914</v>
          </cell>
          <cell r="EI153">
            <v>918</v>
          </cell>
          <cell r="EJ153">
            <v>1672</v>
          </cell>
          <cell r="EK153">
            <v>4392</v>
          </cell>
          <cell r="EL153">
            <v>9866</v>
          </cell>
          <cell r="EM153">
            <v>2010</v>
          </cell>
          <cell r="EN153">
            <v>2317</v>
          </cell>
          <cell r="EO153">
            <v>4431</v>
          </cell>
          <cell r="EP153">
            <v>7353</v>
          </cell>
          <cell r="EQ153">
            <v>7776</v>
          </cell>
          <cell r="ER153">
            <v>13695</v>
          </cell>
          <cell r="ES153">
            <v>1092</v>
          </cell>
          <cell r="ET153">
            <v>5227</v>
          </cell>
          <cell r="EU153">
            <v>6413</v>
          </cell>
          <cell r="EV153">
            <v>1109</v>
          </cell>
          <cell r="EW153">
            <v>10781</v>
          </cell>
          <cell r="EX153">
            <v>10842</v>
          </cell>
          <cell r="EY153">
            <v>6894</v>
          </cell>
          <cell r="EZ153">
            <v>13512</v>
          </cell>
          <cell r="FA153">
            <v>12681</v>
          </cell>
          <cell r="FB153">
            <v>11400</v>
          </cell>
          <cell r="FC153">
            <v>1697</v>
          </cell>
          <cell r="FD153">
            <v>4653</v>
          </cell>
          <cell r="FE153">
            <v>22413</v>
          </cell>
          <cell r="FF153">
            <v>193400</v>
          </cell>
          <cell r="FG153">
            <v>18304</v>
          </cell>
          <cell r="FH153">
            <v>620</v>
          </cell>
          <cell r="FI153">
            <v>212024</v>
          </cell>
          <cell r="FJ153">
            <v>-8</v>
          </cell>
          <cell r="FK153">
            <v>-0.9</v>
          </cell>
          <cell r="FL153">
            <v>-6.3</v>
          </cell>
          <cell r="FM153">
            <v>0.3</v>
          </cell>
          <cell r="FN153">
            <v>-1.6</v>
          </cell>
          <cell r="FO153">
            <v>4.0999999999999996</v>
          </cell>
          <cell r="FP153">
            <v>2.6</v>
          </cell>
          <cell r="FQ153">
            <v>0.8</v>
          </cell>
          <cell r="FR153">
            <v>-0.7</v>
          </cell>
          <cell r="FS153">
            <v>0.8</v>
          </cell>
          <cell r="FT153">
            <v>-3.5</v>
          </cell>
          <cell r="FU153">
            <v>-0.6</v>
          </cell>
          <cell r="FV153">
            <v>-3.1</v>
          </cell>
          <cell r="FW153">
            <v>2.2000000000000002</v>
          </cell>
          <cell r="FX153">
            <v>-0.8</v>
          </cell>
          <cell r="FY153">
            <v>-1.4</v>
          </cell>
          <cell r="FZ153">
            <v>-0.7</v>
          </cell>
          <cell r="GA153">
            <v>-1.8</v>
          </cell>
          <cell r="GB153">
            <v>-2.9</v>
          </cell>
          <cell r="GC153">
            <v>-1.4</v>
          </cell>
          <cell r="GD153">
            <v>-1.4</v>
          </cell>
          <cell r="GE153">
            <v>-8.1</v>
          </cell>
          <cell r="GF153">
            <v>-2.1</v>
          </cell>
          <cell r="GG153">
            <v>-2.6</v>
          </cell>
          <cell r="GH153">
            <v>1.4</v>
          </cell>
          <cell r="GI153">
            <v>1.6</v>
          </cell>
          <cell r="GJ153">
            <v>0.3</v>
          </cell>
          <cell r="GK153">
            <v>1.9</v>
          </cell>
          <cell r="GL153">
            <v>2.2000000000000002</v>
          </cell>
          <cell r="GM153">
            <v>-2.8</v>
          </cell>
          <cell r="GN153">
            <v>-0.3</v>
          </cell>
          <cell r="GO153">
            <v>0.1</v>
          </cell>
          <cell r="GP153">
            <v>-0.2</v>
          </cell>
          <cell r="GQ153">
            <v>-2</v>
          </cell>
          <cell r="GR153">
            <v>3.3</v>
          </cell>
          <cell r="GS153">
            <v>-0.2</v>
          </cell>
          <cell r="GT153">
            <v>-0.3</v>
          </cell>
          <cell r="GU153">
            <v>-0.8</v>
          </cell>
          <cell r="GV153">
            <v>2.6</v>
          </cell>
          <cell r="GW153">
            <v>2.8</v>
          </cell>
          <cell r="GX153">
            <v>2.9</v>
          </cell>
          <cell r="GY153">
            <v>3</v>
          </cell>
          <cell r="GZ153">
            <v>2.2000000000000002</v>
          </cell>
          <cell r="HA153">
            <v>4</v>
          </cell>
          <cell r="HB153">
            <v>3.3</v>
          </cell>
          <cell r="HC153">
            <v>-0.5</v>
          </cell>
          <cell r="HD153">
            <v>0.3</v>
          </cell>
          <cell r="HE153">
            <v>1.7</v>
          </cell>
          <cell r="HF153">
            <v>0.9</v>
          </cell>
          <cell r="HG153">
            <v>2.1</v>
          </cell>
          <cell r="HH153">
            <v>0.7</v>
          </cell>
          <cell r="HI153">
            <v>0.2</v>
          </cell>
          <cell r="HJ153">
            <v>1.6</v>
          </cell>
          <cell r="HK153">
            <v>0</v>
          </cell>
          <cell r="HL153">
            <v>3081</v>
          </cell>
          <cell r="HM153">
            <v>818</v>
          </cell>
          <cell r="HN153">
            <v>4016</v>
          </cell>
          <cell r="HO153">
            <v>1370</v>
          </cell>
          <cell r="HP153">
            <v>3140</v>
          </cell>
          <cell r="HQ153">
            <v>1063</v>
          </cell>
          <cell r="HR153">
            <v>2840</v>
          </cell>
          <cell r="HS153">
            <v>7995</v>
          </cell>
          <cell r="HT153">
            <v>1164</v>
          </cell>
          <cell r="HU153">
            <v>9047</v>
          </cell>
          <cell r="HV153">
            <v>4693</v>
          </cell>
          <cell r="HW153">
            <v>4480</v>
          </cell>
          <cell r="HX153">
            <v>2918</v>
          </cell>
          <cell r="HY153">
            <v>3566</v>
          </cell>
          <cell r="HZ153">
            <v>5666</v>
          </cell>
          <cell r="IA153">
            <v>20808</v>
          </cell>
          <cell r="IB153">
            <v>4347</v>
          </cell>
          <cell r="IC153">
            <v>203</v>
          </cell>
          <cell r="ID153">
            <v>3267</v>
          </cell>
          <cell r="IE153">
            <v>7677</v>
          </cell>
          <cell r="IF153">
            <v>3132</v>
          </cell>
          <cell r="IG153">
            <v>2189</v>
          </cell>
          <cell r="IH153">
            <v>6316</v>
          </cell>
          <cell r="II153">
            <v>11493</v>
          </cell>
          <cell r="IJ153">
            <v>7973</v>
          </cell>
          <cell r="IK153">
            <v>7942</v>
          </cell>
          <cell r="IL153">
            <v>5633</v>
          </cell>
          <cell r="IM153">
            <v>2857</v>
          </cell>
          <cell r="IN153">
            <v>902</v>
          </cell>
          <cell r="IO153">
            <v>1616</v>
          </cell>
          <cell r="IP153">
            <v>4320</v>
          </cell>
          <cell r="IQ153">
            <v>9671</v>
          </cell>
        </row>
        <row r="154">
          <cell r="B154">
            <v>4922</v>
          </cell>
          <cell r="C154">
            <v>832</v>
          </cell>
          <cell r="D154">
            <v>5690</v>
          </cell>
          <cell r="E154">
            <v>1360</v>
          </cell>
          <cell r="F154">
            <v>3280</v>
          </cell>
          <cell r="G154">
            <v>1165</v>
          </cell>
          <cell r="H154">
            <v>3055</v>
          </cell>
          <cell r="I154">
            <v>8405</v>
          </cell>
          <cell r="J154">
            <v>1566</v>
          </cell>
          <cell r="K154">
            <v>9656</v>
          </cell>
          <cell r="L154">
            <v>4971</v>
          </cell>
          <cell r="M154">
            <v>4667</v>
          </cell>
          <cell r="N154">
            <v>3130</v>
          </cell>
          <cell r="O154">
            <v>3738</v>
          </cell>
          <cell r="P154">
            <v>6055</v>
          </cell>
          <cell r="Q154">
            <v>22054</v>
          </cell>
          <cell r="R154">
            <v>4516</v>
          </cell>
          <cell r="S154">
            <v>244</v>
          </cell>
          <cell r="T154">
            <v>3195</v>
          </cell>
          <cell r="U154">
            <v>7880</v>
          </cell>
          <cell r="V154">
            <v>3516</v>
          </cell>
          <cell r="W154">
            <v>2341</v>
          </cell>
          <cell r="X154">
            <v>7085</v>
          </cell>
          <cell r="Y154">
            <v>12767</v>
          </cell>
          <cell r="Z154">
            <v>8502</v>
          </cell>
          <cell r="AA154">
            <v>8496</v>
          </cell>
          <cell r="AB154">
            <v>5699</v>
          </cell>
          <cell r="AC154">
            <v>2983</v>
          </cell>
          <cell r="AD154">
            <v>924</v>
          </cell>
          <cell r="AE154">
            <v>1673</v>
          </cell>
          <cell r="AF154">
            <v>4519</v>
          </cell>
          <cell r="AG154">
            <v>10091</v>
          </cell>
          <cell r="AH154">
            <v>2126</v>
          </cell>
          <cell r="AI154">
            <v>2402</v>
          </cell>
          <cell r="AJ154">
            <v>4502</v>
          </cell>
          <cell r="AK154">
            <v>7387</v>
          </cell>
          <cell r="AL154">
            <v>7918</v>
          </cell>
          <cell r="AM154">
            <v>13812</v>
          </cell>
          <cell r="AN154">
            <v>1095</v>
          </cell>
          <cell r="AO154">
            <v>5260</v>
          </cell>
          <cell r="AP154">
            <v>6446</v>
          </cell>
          <cell r="AQ154">
            <v>1123</v>
          </cell>
          <cell r="AR154">
            <v>10719</v>
          </cell>
          <cell r="AS154">
            <v>10838</v>
          </cell>
          <cell r="AT154">
            <v>6883</v>
          </cell>
          <cell r="AU154">
            <v>13431</v>
          </cell>
          <cell r="AV154">
            <v>12737</v>
          </cell>
          <cell r="AW154">
            <v>11384</v>
          </cell>
          <cell r="AX154">
            <v>1684</v>
          </cell>
          <cell r="AY154">
            <v>4680</v>
          </cell>
          <cell r="AZ154">
            <v>22487</v>
          </cell>
          <cell r="BA154">
            <v>195652</v>
          </cell>
          <cell r="BB154">
            <v>18344</v>
          </cell>
          <cell r="BC154">
            <v>146</v>
          </cell>
          <cell r="BD154">
            <v>213857</v>
          </cell>
          <cell r="BE154">
            <v>10.5</v>
          </cell>
          <cell r="BF154">
            <v>0.7</v>
          </cell>
          <cell r="BG154">
            <v>8.3000000000000007</v>
          </cell>
          <cell r="BH154">
            <v>-1.8</v>
          </cell>
          <cell r="BI154">
            <v>-1.3</v>
          </cell>
          <cell r="BJ154">
            <v>4.4000000000000004</v>
          </cell>
          <cell r="BK154">
            <v>4.5999999999999996</v>
          </cell>
          <cell r="BL154">
            <v>1.2</v>
          </cell>
          <cell r="BM154">
            <v>5.3</v>
          </cell>
          <cell r="BN154">
            <v>1.7</v>
          </cell>
          <cell r="BO154">
            <v>0.3</v>
          </cell>
          <cell r="BP154">
            <v>0.3</v>
          </cell>
          <cell r="BQ154">
            <v>-0.8</v>
          </cell>
          <cell r="BR154">
            <v>0.5</v>
          </cell>
          <cell r="BS154">
            <v>0.1</v>
          </cell>
          <cell r="BT154">
            <v>0</v>
          </cell>
          <cell r="BU154">
            <v>0.4</v>
          </cell>
          <cell r="BV154">
            <v>0.1</v>
          </cell>
          <cell r="BW154">
            <v>0.1</v>
          </cell>
          <cell r="BX154">
            <v>0.3</v>
          </cell>
          <cell r="BY154">
            <v>0.3</v>
          </cell>
          <cell r="BZ154">
            <v>-0.8</v>
          </cell>
          <cell r="CA154">
            <v>1.2</v>
          </cell>
          <cell r="CB154">
            <v>0.3</v>
          </cell>
          <cell r="CC154">
            <v>1.5</v>
          </cell>
          <cell r="CD154">
            <v>1.3</v>
          </cell>
          <cell r="CE154">
            <v>-0.4</v>
          </cell>
          <cell r="CF154">
            <v>2.6</v>
          </cell>
          <cell r="CG154">
            <v>1.3</v>
          </cell>
          <cell r="CH154">
            <v>-0.2</v>
          </cell>
          <cell r="CI154">
            <v>1.7</v>
          </cell>
          <cell r="CJ154">
            <v>1.7</v>
          </cell>
          <cell r="CK154">
            <v>2.9</v>
          </cell>
          <cell r="CL154">
            <v>1.2</v>
          </cell>
          <cell r="CM154">
            <v>1.7</v>
          </cell>
          <cell r="CN154">
            <v>0.3</v>
          </cell>
          <cell r="CO154">
            <v>1.2</v>
          </cell>
          <cell r="CP154">
            <v>0.6</v>
          </cell>
          <cell r="CQ154">
            <v>0.9</v>
          </cell>
          <cell r="CR154">
            <v>1.3</v>
          </cell>
          <cell r="CS154">
            <v>1.2</v>
          </cell>
          <cell r="CT154">
            <v>1.8</v>
          </cell>
          <cell r="CU154">
            <v>0.1</v>
          </cell>
          <cell r="CV154">
            <v>0.8</v>
          </cell>
          <cell r="CW154">
            <v>0.6</v>
          </cell>
          <cell r="CX154">
            <v>-0.8</v>
          </cell>
          <cell r="CY154">
            <v>0.4</v>
          </cell>
          <cell r="CZ154">
            <v>0.6</v>
          </cell>
          <cell r="DA154">
            <v>-0.6</v>
          </cell>
          <cell r="DB154">
            <v>0.9</v>
          </cell>
          <cell r="DC154">
            <v>0.4</v>
          </cell>
          <cell r="DD154">
            <v>0.9</v>
          </cell>
          <cell r="DE154">
            <v>0.2</v>
          </cell>
          <cell r="DF154">
            <v>0.7</v>
          </cell>
          <cell r="DG154">
            <v>4965</v>
          </cell>
          <cell r="DH154">
            <v>806</v>
          </cell>
          <cell r="DI154">
            <v>5683</v>
          </cell>
          <cell r="DJ154">
            <v>1351</v>
          </cell>
          <cell r="DK154">
            <v>3280</v>
          </cell>
          <cell r="DL154">
            <v>1168</v>
          </cell>
          <cell r="DM154">
            <v>2999</v>
          </cell>
          <cell r="DN154">
            <v>8346</v>
          </cell>
          <cell r="DO154">
            <v>1581</v>
          </cell>
          <cell r="DP154">
            <v>9589</v>
          </cell>
          <cell r="DQ154">
            <v>4915</v>
          </cell>
          <cell r="DR154">
            <v>4832</v>
          </cell>
          <cell r="DS154">
            <v>3149</v>
          </cell>
          <cell r="DT154">
            <v>3692</v>
          </cell>
          <cell r="DU154">
            <v>6059</v>
          </cell>
          <cell r="DV154">
            <v>22074</v>
          </cell>
          <cell r="DW154">
            <v>4514</v>
          </cell>
          <cell r="DX154">
            <v>245</v>
          </cell>
          <cell r="DY154">
            <v>3175</v>
          </cell>
          <cell r="DZ154">
            <v>7869</v>
          </cell>
          <cell r="EA154">
            <v>3536</v>
          </cell>
          <cell r="EB154">
            <v>2254</v>
          </cell>
          <cell r="EC154">
            <v>7066</v>
          </cell>
          <cell r="ED154">
            <v>12740</v>
          </cell>
          <cell r="EE154">
            <v>8505</v>
          </cell>
          <cell r="EF154">
            <v>8557</v>
          </cell>
          <cell r="EG154">
            <v>5715</v>
          </cell>
          <cell r="EH154">
            <v>2956</v>
          </cell>
          <cell r="EI154">
            <v>917</v>
          </cell>
          <cell r="EJ154">
            <v>1650</v>
          </cell>
          <cell r="EK154">
            <v>4531</v>
          </cell>
          <cell r="EL154">
            <v>10072</v>
          </cell>
          <cell r="EM154">
            <v>2163</v>
          </cell>
          <cell r="EN154">
            <v>2453</v>
          </cell>
          <cell r="EO154">
            <v>4526</v>
          </cell>
          <cell r="EP154">
            <v>7395</v>
          </cell>
          <cell r="EQ154">
            <v>7970</v>
          </cell>
          <cell r="ER154">
            <v>13835</v>
          </cell>
          <cell r="ES154">
            <v>1095</v>
          </cell>
          <cell r="ET154">
            <v>5252</v>
          </cell>
          <cell r="EU154">
            <v>6441</v>
          </cell>
          <cell r="EV154">
            <v>1120</v>
          </cell>
          <cell r="EW154">
            <v>10717</v>
          </cell>
          <cell r="EX154">
            <v>10850</v>
          </cell>
          <cell r="EY154">
            <v>6881</v>
          </cell>
          <cell r="EZ154">
            <v>13497</v>
          </cell>
          <cell r="FA154">
            <v>12742</v>
          </cell>
          <cell r="FB154">
            <v>11277</v>
          </cell>
          <cell r="FC154">
            <v>1690</v>
          </cell>
          <cell r="FD154">
            <v>4689</v>
          </cell>
          <cell r="FE154">
            <v>22502</v>
          </cell>
          <cell r="FF154">
            <v>195541</v>
          </cell>
          <cell r="FG154">
            <v>18459</v>
          </cell>
          <cell r="FH154">
            <v>-951</v>
          </cell>
          <cell r="FI154">
            <v>212761</v>
          </cell>
          <cell r="FJ154">
            <v>19.2</v>
          </cell>
          <cell r="FK154">
            <v>-2.2999999999999998</v>
          </cell>
          <cell r="FL154">
            <v>13.8</v>
          </cell>
          <cell r="FM154">
            <v>-3.2</v>
          </cell>
          <cell r="FN154">
            <v>-0.5</v>
          </cell>
          <cell r="FO154">
            <v>5</v>
          </cell>
          <cell r="FP154">
            <v>2.2999999999999998</v>
          </cell>
          <cell r="FQ154">
            <v>0.6</v>
          </cell>
          <cell r="FR154">
            <v>12</v>
          </cell>
          <cell r="FS154">
            <v>1.4</v>
          </cell>
          <cell r="FT154">
            <v>0.3</v>
          </cell>
          <cell r="FU154">
            <v>5.5</v>
          </cell>
          <cell r="FV154">
            <v>1</v>
          </cell>
          <cell r="FW154">
            <v>-2.5</v>
          </cell>
          <cell r="FX154">
            <v>1</v>
          </cell>
          <cell r="FY154">
            <v>0.7</v>
          </cell>
          <cell r="FZ154">
            <v>0.9</v>
          </cell>
          <cell r="GA154">
            <v>2</v>
          </cell>
          <cell r="GB154">
            <v>1</v>
          </cell>
          <cell r="GC154">
            <v>1</v>
          </cell>
          <cell r="GD154">
            <v>2.1</v>
          </cell>
          <cell r="GE154">
            <v>-3.3</v>
          </cell>
          <cell r="GF154">
            <v>2.1</v>
          </cell>
          <cell r="GG154">
            <v>1.2</v>
          </cell>
          <cell r="GH154">
            <v>1.6</v>
          </cell>
          <cell r="GI154">
            <v>2.2000000000000002</v>
          </cell>
          <cell r="GJ154">
            <v>0.1</v>
          </cell>
          <cell r="GK154">
            <v>1.5</v>
          </cell>
          <cell r="GL154">
            <v>-0.1</v>
          </cell>
          <cell r="GM154">
            <v>-1.3</v>
          </cell>
          <cell r="GN154">
            <v>3.2</v>
          </cell>
          <cell r="GO154">
            <v>2.1</v>
          </cell>
          <cell r="GP154">
            <v>7.6</v>
          </cell>
          <cell r="GQ154">
            <v>5.9</v>
          </cell>
          <cell r="GR154">
            <v>2.1</v>
          </cell>
          <cell r="GS154">
            <v>0.6</v>
          </cell>
          <cell r="GT154">
            <v>2.5</v>
          </cell>
          <cell r="GU154">
            <v>1</v>
          </cell>
          <cell r="GV154">
            <v>0.2</v>
          </cell>
          <cell r="GW154">
            <v>0.5</v>
          </cell>
          <cell r="GX154">
            <v>0.4</v>
          </cell>
          <cell r="GY154">
            <v>1</v>
          </cell>
          <cell r="GZ154">
            <v>-0.6</v>
          </cell>
          <cell r="HA154">
            <v>0.1</v>
          </cell>
          <cell r="HB154">
            <v>-0.2</v>
          </cell>
          <cell r="HC154">
            <v>-0.1</v>
          </cell>
          <cell r="HD154">
            <v>0.5</v>
          </cell>
          <cell r="HE154">
            <v>-1.1000000000000001</v>
          </cell>
          <cell r="HF154">
            <v>-0.5</v>
          </cell>
          <cell r="HG154">
            <v>0.8</v>
          </cell>
          <cell r="HH154">
            <v>0.4</v>
          </cell>
          <cell r="HI154">
            <v>1.1000000000000001</v>
          </cell>
          <cell r="HJ154">
            <v>0.8</v>
          </cell>
          <cell r="HK154">
            <v>0.3</v>
          </cell>
          <cell r="HL154">
            <v>3873</v>
          </cell>
          <cell r="HM154">
            <v>802</v>
          </cell>
          <cell r="HN154">
            <v>4690</v>
          </cell>
          <cell r="HO154">
            <v>1335</v>
          </cell>
          <cell r="HP154">
            <v>3315</v>
          </cell>
          <cell r="HQ154">
            <v>1166</v>
          </cell>
          <cell r="HR154">
            <v>3024</v>
          </cell>
          <cell r="HS154">
            <v>8371</v>
          </cell>
          <cell r="HT154">
            <v>1661</v>
          </cell>
          <cell r="HU154">
            <v>9654</v>
          </cell>
          <cell r="HV154">
            <v>4744</v>
          </cell>
          <cell r="HW154">
            <v>4814</v>
          </cell>
          <cell r="HX154">
            <v>3148</v>
          </cell>
          <cell r="HY154">
            <v>3687</v>
          </cell>
          <cell r="HZ154">
            <v>5960</v>
          </cell>
          <cell r="IA154">
            <v>21800</v>
          </cell>
          <cell r="IB154">
            <v>4536</v>
          </cell>
          <cell r="IC154">
            <v>260</v>
          </cell>
          <cell r="ID154">
            <v>3051</v>
          </cell>
          <cell r="IE154">
            <v>7829</v>
          </cell>
          <cell r="IF154">
            <v>3528</v>
          </cell>
          <cell r="IG154">
            <v>2209</v>
          </cell>
          <cell r="IH154">
            <v>7328</v>
          </cell>
          <cell r="II154">
            <v>13298</v>
          </cell>
          <cell r="IJ154">
            <v>8550</v>
          </cell>
          <cell r="IK154">
            <v>8312</v>
          </cell>
          <cell r="IL154">
            <v>5477</v>
          </cell>
          <cell r="IM154">
            <v>2932</v>
          </cell>
          <cell r="IN154">
            <v>866</v>
          </cell>
          <cell r="IO154">
            <v>1634</v>
          </cell>
          <cell r="IP154">
            <v>4510</v>
          </cell>
          <cell r="IQ154">
            <v>9947</v>
          </cell>
        </row>
        <row r="155">
          <cell r="B155">
            <v>5525</v>
          </cell>
          <cell r="C155">
            <v>849</v>
          </cell>
          <cell r="D155">
            <v>6270</v>
          </cell>
          <cell r="E155">
            <v>1338</v>
          </cell>
          <cell r="F155">
            <v>3281</v>
          </cell>
          <cell r="G155">
            <v>1212</v>
          </cell>
          <cell r="H155">
            <v>3222</v>
          </cell>
          <cell r="I155">
            <v>8582</v>
          </cell>
          <cell r="J155">
            <v>1648</v>
          </cell>
          <cell r="K155">
            <v>9891</v>
          </cell>
          <cell r="L155">
            <v>5097</v>
          </cell>
          <cell r="M155">
            <v>4746</v>
          </cell>
          <cell r="N155">
            <v>3175</v>
          </cell>
          <cell r="O155">
            <v>3788</v>
          </cell>
          <cell r="P155">
            <v>6050</v>
          </cell>
          <cell r="Q155">
            <v>22349</v>
          </cell>
          <cell r="R155">
            <v>4536</v>
          </cell>
          <cell r="S155">
            <v>246</v>
          </cell>
          <cell r="T155">
            <v>3207</v>
          </cell>
          <cell r="U155">
            <v>7918</v>
          </cell>
          <cell r="V155">
            <v>3468</v>
          </cell>
          <cell r="W155">
            <v>2334</v>
          </cell>
          <cell r="X155">
            <v>7180</v>
          </cell>
          <cell r="Y155">
            <v>12835</v>
          </cell>
          <cell r="Z155">
            <v>8690</v>
          </cell>
          <cell r="AA155">
            <v>8570</v>
          </cell>
          <cell r="AB155">
            <v>5686</v>
          </cell>
          <cell r="AC155">
            <v>3076</v>
          </cell>
          <cell r="AD155">
            <v>934</v>
          </cell>
          <cell r="AE155">
            <v>1706</v>
          </cell>
          <cell r="AF155">
            <v>4628</v>
          </cell>
          <cell r="AG155">
            <v>10330</v>
          </cell>
          <cell r="AH155">
            <v>2156</v>
          </cell>
          <cell r="AI155">
            <v>2430</v>
          </cell>
          <cell r="AJ155">
            <v>4531</v>
          </cell>
          <cell r="AK155">
            <v>7469</v>
          </cell>
          <cell r="AL155">
            <v>8067</v>
          </cell>
          <cell r="AM155">
            <v>14032</v>
          </cell>
          <cell r="AN155">
            <v>1102</v>
          </cell>
          <cell r="AO155">
            <v>5321</v>
          </cell>
          <cell r="AP155">
            <v>6506</v>
          </cell>
          <cell r="AQ155">
            <v>1144</v>
          </cell>
          <cell r="AR155">
            <v>10693</v>
          </cell>
          <cell r="AS155">
            <v>10806</v>
          </cell>
          <cell r="AT155">
            <v>6862</v>
          </cell>
          <cell r="AU155">
            <v>13584</v>
          </cell>
          <cell r="AV155">
            <v>12797</v>
          </cell>
          <cell r="AW155">
            <v>11542</v>
          </cell>
          <cell r="AX155">
            <v>1670</v>
          </cell>
          <cell r="AY155">
            <v>4718</v>
          </cell>
          <cell r="AZ155">
            <v>22549</v>
          </cell>
          <cell r="BA155">
            <v>198356</v>
          </cell>
          <cell r="BB155">
            <v>18462</v>
          </cell>
          <cell r="BC155">
            <v>-413</v>
          </cell>
          <cell r="BD155">
            <v>216119</v>
          </cell>
          <cell r="BE155">
            <v>12.2</v>
          </cell>
          <cell r="BF155">
            <v>2</v>
          </cell>
          <cell r="BG155">
            <v>10.199999999999999</v>
          </cell>
          <cell r="BH155">
            <v>-1.6</v>
          </cell>
          <cell r="BI155">
            <v>0</v>
          </cell>
          <cell r="BJ155">
            <v>4</v>
          </cell>
          <cell r="BK155">
            <v>5.5</v>
          </cell>
          <cell r="BL155">
            <v>2.1</v>
          </cell>
          <cell r="BM155">
            <v>5.3</v>
          </cell>
          <cell r="BN155">
            <v>2.4</v>
          </cell>
          <cell r="BO155">
            <v>2.5</v>
          </cell>
          <cell r="BP155">
            <v>1.7</v>
          </cell>
          <cell r="BQ155">
            <v>1.5</v>
          </cell>
          <cell r="BR155">
            <v>1.3</v>
          </cell>
          <cell r="BS155">
            <v>-0.1</v>
          </cell>
          <cell r="BT155">
            <v>1.3</v>
          </cell>
          <cell r="BU155">
            <v>0.4</v>
          </cell>
          <cell r="BV155">
            <v>1</v>
          </cell>
          <cell r="BW155">
            <v>0.4</v>
          </cell>
          <cell r="BX155">
            <v>0.5</v>
          </cell>
          <cell r="BY155">
            <v>-1.4</v>
          </cell>
          <cell r="BZ155">
            <v>-0.3</v>
          </cell>
          <cell r="CA155">
            <v>1.3</v>
          </cell>
          <cell r="CB155">
            <v>0.5</v>
          </cell>
          <cell r="CC155">
            <v>2.2000000000000002</v>
          </cell>
          <cell r="CD155">
            <v>0.9</v>
          </cell>
          <cell r="CE155">
            <v>-0.2</v>
          </cell>
          <cell r="CF155">
            <v>3.1</v>
          </cell>
          <cell r="CG155">
            <v>1.1000000000000001</v>
          </cell>
          <cell r="CH155">
            <v>1.9</v>
          </cell>
          <cell r="CI155">
            <v>2.4</v>
          </cell>
          <cell r="CJ155">
            <v>2.4</v>
          </cell>
          <cell r="CK155">
            <v>1.4</v>
          </cell>
          <cell r="CL155">
            <v>1.2</v>
          </cell>
          <cell r="CM155">
            <v>0.6</v>
          </cell>
          <cell r="CN155">
            <v>1.1000000000000001</v>
          </cell>
          <cell r="CO155">
            <v>1.9</v>
          </cell>
          <cell r="CP155">
            <v>1.6</v>
          </cell>
          <cell r="CQ155">
            <v>0.7</v>
          </cell>
          <cell r="CR155">
            <v>1.2</v>
          </cell>
          <cell r="CS155">
            <v>0.9</v>
          </cell>
          <cell r="CT155">
            <v>1.9</v>
          </cell>
          <cell r="CU155">
            <v>-0.2</v>
          </cell>
          <cell r="CV155">
            <v>-0.3</v>
          </cell>
          <cell r="CW155">
            <v>-0.3</v>
          </cell>
          <cell r="CX155">
            <v>1.1000000000000001</v>
          </cell>
          <cell r="CY155">
            <v>0.5</v>
          </cell>
          <cell r="CZ155">
            <v>1.4</v>
          </cell>
          <cell r="DA155">
            <v>-0.8</v>
          </cell>
          <cell r="DB155">
            <v>0.8</v>
          </cell>
          <cell r="DC155">
            <v>0.3</v>
          </cell>
          <cell r="DD155">
            <v>1.4</v>
          </cell>
          <cell r="DE155">
            <v>0.6</v>
          </cell>
          <cell r="DF155">
            <v>1.1000000000000001</v>
          </cell>
          <cell r="DG155">
            <v>5703</v>
          </cell>
          <cell r="DH155">
            <v>873</v>
          </cell>
          <cell r="DI155">
            <v>6467</v>
          </cell>
          <cell r="DJ155">
            <v>1337</v>
          </cell>
          <cell r="DK155">
            <v>3308</v>
          </cell>
          <cell r="DL155">
            <v>1220</v>
          </cell>
          <cell r="DM155">
            <v>3301</v>
          </cell>
          <cell r="DN155">
            <v>8678</v>
          </cell>
          <cell r="DO155">
            <v>1713</v>
          </cell>
          <cell r="DP155">
            <v>10037</v>
          </cell>
          <cell r="DQ155">
            <v>5177</v>
          </cell>
          <cell r="DR155">
            <v>4617</v>
          </cell>
          <cell r="DS155">
            <v>3151</v>
          </cell>
          <cell r="DT155">
            <v>3728</v>
          </cell>
          <cell r="DU155">
            <v>6090</v>
          </cell>
          <cell r="DV155">
            <v>22278</v>
          </cell>
          <cell r="DW155">
            <v>4553</v>
          </cell>
          <cell r="DX155">
            <v>245</v>
          </cell>
          <cell r="DY155">
            <v>3273</v>
          </cell>
          <cell r="DZ155">
            <v>7982</v>
          </cell>
          <cell r="EA155">
            <v>3501</v>
          </cell>
          <cell r="EB155">
            <v>2390</v>
          </cell>
          <cell r="EC155">
            <v>7227</v>
          </cell>
          <cell r="ED155">
            <v>12889</v>
          </cell>
          <cell r="EE155">
            <v>8621</v>
          </cell>
          <cell r="EF155">
            <v>8531</v>
          </cell>
          <cell r="EG155">
            <v>5678</v>
          </cell>
          <cell r="EH155">
            <v>3089</v>
          </cell>
          <cell r="EI155">
            <v>940</v>
          </cell>
          <cell r="EJ155">
            <v>1718</v>
          </cell>
          <cell r="EK155">
            <v>4640</v>
          </cell>
          <cell r="EL155">
            <v>10372</v>
          </cell>
          <cell r="EM155">
            <v>2167</v>
          </cell>
          <cell r="EN155">
            <v>2423</v>
          </cell>
          <cell r="EO155">
            <v>4521</v>
          </cell>
          <cell r="EP155">
            <v>7430</v>
          </cell>
          <cell r="EQ155">
            <v>8050</v>
          </cell>
          <cell r="ER155">
            <v>13988</v>
          </cell>
          <cell r="ES155">
            <v>1097</v>
          </cell>
          <cell r="ET155">
            <v>5303</v>
          </cell>
          <cell r="EU155">
            <v>6481</v>
          </cell>
          <cell r="EV155">
            <v>1140</v>
          </cell>
          <cell r="EW155">
            <v>10645</v>
          </cell>
          <cell r="EX155">
            <v>10743</v>
          </cell>
          <cell r="EY155">
            <v>6830</v>
          </cell>
          <cell r="EZ155">
            <v>13436</v>
          </cell>
          <cell r="FA155">
            <v>12801</v>
          </cell>
          <cell r="FB155">
            <v>11560</v>
          </cell>
          <cell r="FC155">
            <v>1662</v>
          </cell>
          <cell r="FD155">
            <v>4694</v>
          </cell>
          <cell r="FE155">
            <v>22534</v>
          </cell>
          <cell r="FF155">
            <v>198539</v>
          </cell>
          <cell r="FG155">
            <v>18303</v>
          </cell>
          <cell r="FH155">
            <v>984</v>
          </cell>
          <cell r="FI155">
            <v>217556</v>
          </cell>
          <cell r="FJ155">
            <v>14.9</v>
          </cell>
          <cell r="FK155">
            <v>8.3000000000000007</v>
          </cell>
          <cell r="FL155">
            <v>13.8</v>
          </cell>
          <cell r="FM155">
            <v>-1.1000000000000001</v>
          </cell>
          <cell r="FN155">
            <v>0.8</v>
          </cell>
          <cell r="FO155">
            <v>4.5</v>
          </cell>
          <cell r="FP155">
            <v>10</v>
          </cell>
          <cell r="FQ155">
            <v>4</v>
          </cell>
          <cell r="FR155">
            <v>8.3000000000000007</v>
          </cell>
          <cell r="FS155">
            <v>4.7</v>
          </cell>
          <cell r="FT155">
            <v>5.3</v>
          </cell>
          <cell r="FU155">
            <v>-4.5</v>
          </cell>
          <cell r="FV155">
            <v>0</v>
          </cell>
          <cell r="FW155">
            <v>1</v>
          </cell>
          <cell r="FX155">
            <v>0.5</v>
          </cell>
          <cell r="FY155">
            <v>0.9</v>
          </cell>
          <cell r="FZ155">
            <v>0.9</v>
          </cell>
          <cell r="GA155">
            <v>0</v>
          </cell>
          <cell r="GB155">
            <v>3.1</v>
          </cell>
          <cell r="GC155">
            <v>1.4</v>
          </cell>
          <cell r="GD155">
            <v>-1</v>
          </cell>
          <cell r="GE155">
            <v>6</v>
          </cell>
          <cell r="GF155">
            <v>2.2999999999999998</v>
          </cell>
          <cell r="GG155">
            <v>1.2</v>
          </cell>
          <cell r="GH155">
            <v>1.4</v>
          </cell>
          <cell r="GI155">
            <v>-0.3</v>
          </cell>
          <cell r="GJ155">
            <v>-0.6</v>
          </cell>
          <cell r="GK155">
            <v>4.5</v>
          </cell>
          <cell r="GL155">
            <v>2.6</v>
          </cell>
          <cell r="GM155">
            <v>4.0999999999999996</v>
          </cell>
          <cell r="GN155">
            <v>2.4</v>
          </cell>
          <cell r="GO155">
            <v>3</v>
          </cell>
          <cell r="GP155">
            <v>0.2</v>
          </cell>
          <cell r="GQ155">
            <v>-1.2</v>
          </cell>
          <cell r="GR155">
            <v>-0.1</v>
          </cell>
          <cell r="GS155">
            <v>0.5</v>
          </cell>
          <cell r="GT155">
            <v>1</v>
          </cell>
          <cell r="GU155">
            <v>1.1000000000000001</v>
          </cell>
          <cell r="GV155">
            <v>0.2</v>
          </cell>
          <cell r="GW155">
            <v>1</v>
          </cell>
          <cell r="GX155">
            <v>0.6</v>
          </cell>
          <cell r="GY155">
            <v>1.8</v>
          </cell>
          <cell r="GZ155">
            <v>-0.7</v>
          </cell>
          <cell r="HA155">
            <v>-1</v>
          </cell>
          <cell r="HB155">
            <v>-0.7</v>
          </cell>
          <cell r="HC155">
            <v>-0.5</v>
          </cell>
          <cell r="HD155">
            <v>0.5</v>
          </cell>
          <cell r="HE155">
            <v>2.5</v>
          </cell>
          <cell r="HF155">
            <v>-1.6</v>
          </cell>
          <cell r="HG155">
            <v>0.1</v>
          </cell>
          <cell r="HH155">
            <v>0.1</v>
          </cell>
          <cell r="HI155">
            <v>1.5</v>
          </cell>
          <cell r="HJ155">
            <v>-0.8</v>
          </cell>
          <cell r="HK155">
            <v>2.2999999999999998</v>
          </cell>
          <cell r="HL155">
            <v>3746</v>
          </cell>
          <cell r="HM155">
            <v>881</v>
          </cell>
          <cell r="HN155">
            <v>4669</v>
          </cell>
          <cell r="HO155">
            <v>1406</v>
          </cell>
          <cell r="HP155">
            <v>3479</v>
          </cell>
          <cell r="HQ155">
            <v>1269</v>
          </cell>
          <cell r="HR155">
            <v>3353</v>
          </cell>
          <cell r="HS155">
            <v>9034</v>
          </cell>
          <cell r="HT155">
            <v>1747</v>
          </cell>
          <cell r="HU155">
            <v>10411</v>
          </cell>
          <cell r="HV155">
            <v>5189</v>
          </cell>
          <cell r="HW155">
            <v>4719</v>
          </cell>
          <cell r="HX155">
            <v>3267</v>
          </cell>
          <cell r="HY155">
            <v>3853</v>
          </cell>
          <cell r="HZ155">
            <v>6254</v>
          </cell>
          <cell r="IA155">
            <v>22825</v>
          </cell>
          <cell r="IB155">
            <v>4777</v>
          </cell>
          <cell r="IC155">
            <v>286</v>
          </cell>
          <cell r="ID155">
            <v>3158</v>
          </cell>
          <cell r="IE155">
            <v>8227</v>
          </cell>
          <cell r="IF155">
            <v>3602</v>
          </cell>
          <cell r="IG155">
            <v>2517</v>
          </cell>
          <cell r="IH155">
            <v>7181</v>
          </cell>
          <cell r="II155">
            <v>12987</v>
          </cell>
          <cell r="IJ155">
            <v>8622</v>
          </cell>
          <cell r="IK155">
            <v>8389</v>
          </cell>
          <cell r="IL155">
            <v>5657</v>
          </cell>
          <cell r="IM155">
            <v>3065</v>
          </cell>
          <cell r="IN155">
            <v>980</v>
          </cell>
          <cell r="IO155">
            <v>1753</v>
          </cell>
          <cell r="IP155">
            <v>4667</v>
          </cell>
          <cell r="IQ155">
            <v>10479</v>
          </cell>
        </row>
        <row r="156">
          <cell r="B156">
            <v>5868</v>
          </cell>
          <cell r="C156">
            <v>849</v>
          </cell>
          <cell r="D156">
            <v>6593</v>
          </cell>
          <cell r="E156">
            <v>1335</v>
          </cell>
          <cell r="F156">
            <v>3356</v>
          </cell>
          <cell r="G156">
            <v>1244</v>
          </cell>
          <cell r="H156">
            <v>3407</v>
          </cell>
          <cell r="I156">
            <v>8845</v>
          </cell>
          <cell r="J156">
            <v>1665</v>
          </cell>
          <cell r="K156">
            <v>10174</v>
          </cell>
          <cell r="L156">
            <v>5234</v>
          </cell>
          <cell r="M156">
            <v>4904</v>
          </cell>
          <cell r="N156">
            <v>3221</v>
          </cell>
          <cell r="O156">
            <v>3853</v>
          </cell>
          <cell r="P156">
            <v>6005</v>
          </cell>
          <cell r="Q156">
            <v>22682</v>
          </cell>
          <cell r="R156">
            <v>4557</v>
          </cell>
          <cell r="S156">
            <v>248</v>
          </cell>
          <cell r="T156">
            <v>3201</v>
          </cell>
          <cell r="U156">
            <v>7940</v>
          </cell>
          <cell r="V156">
            <v>3353</v>
          </cell>
          <cell r="W156">
            <v>2392</v>
          </cell>
          <cell r="X156">
            <v>7215</v>
          </cell>
          <cell r="Y156">
            <v>12884</v>
          </cell>
          <cell r="Z156">
            <v>8863</v>
          </cell>
          <cell r="AA156">
            <v>8638</v>
          </cell>
          <cell r="AB156">
            <v>5691</v>
          </cell>
          <cell r="AC156">
            <v>3168</v>
          </cell>
          <cell r="AD156">
            <v>950</v>
          </cell>
          <cell r="AE156">
            <v>1773</v>
          </cell>
          <cell r="AF156">
            <v>4715</v>
          </cell>
          <cell r="AG156">
            <v>10582</v>
          </cell>
          <cell r="AH156">
            <v>2153</v>
          </cell>
          <cell r="AI156">
            <v>2457</v>
          </cell>
          <cell r="AJ156">
            <v>4552</v>
          </cell>
          <cell r="AK156">
            <v>7595</v>
          </cell>
          <cell r="AL156">
            <v>8201</v>
          </cell>
          <cell r="AM156">
            <v>14307</v>
          </cell>
          <cell r="AN156">
            <v>1107</v>
          </cell>
          <cell r="AO156">
            <v>5362</v>
          </cell>
          <cell r="AP156">
            <v>6544</v>
          </cell>
          <cell r="AQ156">
            <v>1161</v>
          </cell>
          <cell r="AR156">
            <v>10641</v>
          </cell>
          <cell r="AS156">
            <v>10725</v>
          </cell>
          <cell r="AT156">
            <v>6799</v>
          </cell>
          <cell r="AU156">
            <v>13754</v>
          </cell>
          <cell r="AV156">
            <v>12866</v>
          </cell>
          <cell r="AW156">
            <v>11779</v>
          </cell>
          <cell r="AX156">
            <v>1666</v>
          </cell>
          <cell r="AY156">
            <v>4771</v>
          </cell>
          <cell r="AZ156">
            <v>22652</v>
          </cell>
          <cell r="BA156">
            <v>200836</v>
          </cell>
          <cell r="BB156">
            <v>18605</v>
          </cell>
          <cell r="BC156">
            <v>-454</v>
          </cell>
          <cell r="BD156">
            <v>218688</v>
          </cell>
          <cell r="BE156">
            <v>6.2</v>
          </cell>
          <cell r="BF156">
            <v>0</v>
          </cell>
          <cell r="BG156">
            <v>5.2</v>
          </cell>
          <cell r="BH156">
            <v>-0.2</v>
          </cell>
          <cell r="BI156">
            <v>2.2999999999999998</v>
          </cell>
          <cell r="BJ156">
            <v>2.7</v>
          </cell>
          <cell r="BK156">
            <v>5.7</v>
          </cell>
          <cell r="BL156">
            <v>3.1</v>
          </cell>
          <cell r="BM156">
            <v>1</v>
          </cell>
          <cell r="BN156">
            <v>2.9</v>
          </cell>
          <cell r="BO156">
            <v>2.7</v>
          </cell>
          <cell r="BP156">
            <v>3.3</v>
          </cell>
          <cell r="BQ156">
            <v>1.4</v>
          </cell>
          <cell r="BR156">
            <v>1.7</v>
          </cell>
          <cell r="BS156">
            <v>-0.7</v>
          </cell>
          <cell r="BT156">
            <v>1.5</v>
          </cell>
          <cell r="BU156">
            <v>0.5</v>
          </cell>
          <cell r="BV156">
            <v>0.5</v>
          </cell>
          <cell r="BW156">
            <v>-0.2</v>
          </cell>
          <cell r="BX156">
            <v>0.3</v>
          </cell>
          <cell r="BY156">
            <v>-3.3</v>
          </cell>
          <cell r="BZ156">
            <v>2.5</v>
          </cell>
          <cell r="CA156">
            <v>0.5</v>
          </cell>
          <cell r="CB156">
            <v>0.4</v>
          </cell>
          <cell r="CC156">
            <v>2</v>
          </cell>
          <cell r="CD156">
            <v>0.8</v>
          </cell>
          <cell r="CE156">
            <v>0.1</v>
          </cell>
          <cell r="CF156">
            <v>3</v>
          </cell>
          <cell r="CG156">
            <v>1.7</v>
          </cell>
          <cell r="CH156">
            <v>3.9</v>
          </cell>
          <cell r="CI156">
            <v>1.9</v>
          </cell>
          <cell r="CJ156">
            <v>2.4</v>
          </cell>
          <cell r="CK156">
            <v>-0.1</v>
          </cell>
          <cell r="CL156">
            <v>1.1000000000000001</v>
          </cell>
          <cell r="CM156">
            <v>0.5</v>
          </cell>
          <cell r="CN156">
            <v>1.7</v>
          </cell>
          <cell r="CO156">
            <v>1.7</v>
          </cell>
          <cell r="CP156">
            <v>2</v>
          </cell>
          <cell r="CQ156">
            <v>0.5</v>
          </cell>
          <cell r="CR156">
            <v>0.8</v>
          </cell>
          <cell r="CS156">
            <v>0.6</v>
          </cell>
          <cell r="CT156">
            <v>1.5</v>
          </cell>
          <cell r="CU156">
            <v>-0.5</v>
          </cell>
          <cell r="CV156">
            <v>-0.7</v>
          </cell>
          <cell r="CW156">
            <v>-0.9</v>
          </cell>
          <cell r="CX156">
            <v>1.3</v>
          </cell>
          <cell r="CY156">
            <v>0.5</v>
          </cell>
          <cell r="CZ156">
            <v>2.1</v>
          </cell>
          <cell r="DA156">
            <v>-0.2</v>
          </cell>
          <cell r="DB156">
            <v>1.1000000000000001</v>
          </cell>
          <cell r="DC156">
            <v>0.5</v>
          </cell>
          <cell r="DD156">
            <v>1.3</v>
          </cell>
          <cell r="DE156">
            <v>0.8</v>
          </cell>
          <cell r="DF156">
            <v>1.2</v>
          </cell>
          <cell r="DG156">
            <v>5887</v>
          </cell>
          <cell r="DH156">
            <v>857</v>
          </cell>
          <cell r="DI156">
            <v>6624</v>
          </cell>
          <cell r="DJ156">
            <v>1338</v>
          </cell>
          <cell r="DK156">
            <v>3285</v>
          </cell>
          <cell r="DL156">
            <v>1216</v>
          </cell>
          <cell r="DM156">
            <v>3324</v>
          </cell>
          <cell r="DN156">
            <v>8702</v>
          </cell>
          <cell r="DO156">
            <v>1624</v>
          </cell>
          <cell r="DP156">
            <v>10003</v>
          </cell>
          <cell r="DQ156">
            <v>5168</v>
          </cell>
          <cell r="DR156">
            <v>4834</v>
          </cell>
          <cell r="DS156">
            <v>3219</v>
          </cell>
          <cell r="DT156">
            <v>3961</v>
          </cell>
          <cell r="DU156">
            <v>5976</v>
          </cell>
          <cell r="DV156">
            <v>22678</v>
          </cell>
          <cell r="DW156">
            <v>4532</v>
          </cell>
          <cell r="DX156">
            <v>248</v>
          </cell>
          <cell r="DY156">
            <v>3167</v>
          </cell>
          <cell r="DZ156">
            <v>7889</v>
          </cell>
          <cell r="EA156">
            <v>3362</v>
          </cell>
          <cell r="EB156">
            <v>2432</v>
          </cell>
          <cell r="EC156">
            <v>7280</v>
          </cell>
          <cell r="ED156">
            <v>13016</v>
          </cell>
          <cell r="EE156">
            <v>8900</v>
          </cell>
          <cell r="EF156">
            <v>8639</v>
          </cell>
          <cell r="EG156">
            <v>5677</v>
          </cell>
          <cell r="EH156">
            <v>3163</v>
          </cell>
          <cell r="EI156">
            <v>946</v>
          </cell>
          <cell r="EJ156">
            <v>1758</v>
          </cell>
          <cell r="EK156">
            <v>4705</v>
          </cell>
          <cell r="EL156">
            <v>10535</v>
          </cell>
          <cell r="EM156">
            <v>2159</v>
          </cell>
          <cell r="EN156">
            <v>2439</v>
          </cell>
          <cell r="EO156">
            <v>4560</v>
          </cell>
          <cell r="EP156">
            <v>7610</v>
          </cell>
          <cell r="EQ156">
            <v>8202</v>
          </cell>
          <cell r="ER156">
            <v>14332</v>
          </cell>
          <cell r="ES156">
            <v>1117</v>
          </cell>
          <cell r="ET156">
            <v>5409</v>
          </cell>
          <cell r="EU156">
            <v>6600</v>
          </cell>
          <cell r="EV156">
            <v>1172</v>
          </cell>
          <cell r="EW156">
            <v>10729</v>
          </cell>
          <cell r="EX156">
            <v>10807</v>
          </cell>
          <cell r="EY156">
            <v>6854</v>
          </cell>
          <cell r="EZ156">
            <v>13735</v>
          </cell>
          <cell r="FA156">
            <v>12864</v>
          </cell>
          <cell r="FB156">
            <v>11794</v>
          </cell>
          <cell r="FC156">
            <v>1660</v>
          </cell>
          <cell r="FD156">
            <v>4766</v>
          </cell>
          <cell r="FE156">
            <v>22644</v>
          </cell>
          <cell r="FF156">
            <v>200895</v>
          </cell>
          <cell r="FG156">
            <v>18618</v>
          </cell>
          <cell r="FH156">
            <v>-1453</v>
          </cell>
          <cell r="FI156">
            <v>217755</v>
          </cell>
          <cell r="FJ156">
            <v>3.2</v>
          </cell>
          <cell r="FK156">
            <v>-1.9</v>
          </cell>
          <cell r="FL156">
            <v>2.4</v>
          </cell>
          <cell r="FM156">
            <v>0.1</v>
          </cell>
          <cell r="FN156">
            <v>-0.7</v>
          </cell>
          <cell r="FO156">
            <v>-0.4</v>
          </cell>
          <cell r="FP156">
            <v>0.7</v>
          </cell>
          <cell r="FQ156">
            <v>0.3</v>
          </cell>
          <cell r="FR156">
            <v>-5.2</v>
          </cell>
          <cell r="FS156">
            <v>-0.3</v>
          </cell>
          <cell r="FT156">
            <v>-0.2</v>
          </cell>
          <cell r="FU156">
            <v>4.7</v>
          </cell>
          <cell r="FV156">
            <v>2.2000000000000002</v>
          </cell>
          <cell r="FW156">
            <v>6.3</v>
          </cell>
          <cell r="FX156">
            <v>-1.9</v>
          </cell>
          <cell r="FY156">
            <v>1.8</v>
          </cell>
          <cell r="FZ156">
            <v>-0.5</v>
          </cell>
          <cell r="GA156">
            <v>1</v>
          </cell>
          <cell r="GB156">
            <v>-3.2</v>
          </cell>
          <cell r="GC156">
            <v>-1.2</v>
          </cell>
          <cell r="GD156">
            <v>-4</v>
          </cell>
          <cell r="GE156">
            <v>1.8</v>
          </cell>
          <cell r="GF156">
            <v>0.7</v>
          </cell>
          <cell r="GG156">
            <v>1</v>
          </cell>
          <cell r="GH156">
            <v>3.2</v>
          </cell>
          <cell r="GI156">
            <v>1.3</v>
          </cell>
          <cell r="GJ156">
            <v>0</v>
          </cell>
          <cell r="GK156">
            <v>2.4</v>
          </cell>
          <cell r="GL156">
            <v>0.6</v>
          </cell>
          <cell r="GM156">
            <v>2.2999999999999998</v>
          </cell>
          <cell r="GN156">
            <v>1.4</v>
          </cell>
          <cell r="GO156">
            <v>1.6</v>
          </cell>
          <cell r="GP156">
            <v>-0.4</v>
          </cell>
          <cell r="GQ156">
            <v>0.7</v>
          </cell>
          <cell r="GR156">
            <v>0.8</v>
          </cell>
          <cell r="GS156">
            <v>2.4</v>
          </cell>
          <cell r="GT156">
            <v>1.9</v>
          </cell>
          <cell r="GU156">
            <v>2.5</v>
          </cell>
          <cell r="GV156">
            <v>1.8</v>
          </cell>
          <cell r="GW156">
            <v>2</v>
          </cell>
          <cell r="GX156">
            <v>1.8</v>
          </cell>
          <cell r="GY156">
            <v>2.7</v>
          </cell>
          <cell r="GZ156">
            <v>0.8</v>
          </cell>
          <cell r="HA156">
            <v>0.6</v>
          </cell>
          <cell r="HB156">
            <v>0.3</v>
          </cell>
          <cell r="HC156">
            <v>2.2000000000000002</v>
          </cell>
          <cell r="HD156">
            <v>0.5</v>
          </cell>
          <cell r="HE156">
            <v>2</v>
          </cell>
          <cell r="HF156">
            <v>-0.1</v>
          </cell>
          <cell r="HG156">
            <v>1.5</v>
          </cell>
          <cell r="HH156">
            <v>0.5</v>
          </cell>
          <cell r="HI156">
            <v>1.2</v>
          </cell>
          <cell r="HJ156">
            <v>1.7</v>
          </cell>
          <cell r="HK156">
            <v>0.1</v>
          </cell>
          <cell r="HL156">
            <v>11082</v>
          </cell>
          <cell r="HM156">
            <v>860</v>
          </cell>
          <cell r="HN156">
            <v>11454</v>
          </cell>
          <cell r="HO156">
            <v>1303</v>
          </cell>
          <cell r="HP156">
            <v>3234</v>
          </cell>
          <cell r="HQ156">
            <v>1227</v>
          </cell>
          <cell r="HR156">
            <v>3357</v>
          </cell>
          <cell r="HS156">
            <v>8629</v>
          </cell>
          <cell r="HT156">
            <v>1750</v>
          </cell>
          <cell r="HU156">
            <v>10021</v>
          </cell>
          <cell r="HV156">
            <v>5568</v>
          </cell>
          <cell r="HW156">
            <v>4838</v>
          </cell>
          <cell r="HX156">
            <v>3297</v>
          </cell>
          <cell r="HY156">
            <v>4071</v>
          </cell>
          <cell r="HZ156">
            <v>6223</v>
          </cell>
          <cell r="IA156">
            <v>23525</v>
          </cell>
          <cell r="IB156">
            <v>4404</v>
          </cell>
          <cell r="IC156">
            <v>231</v>
          </cell>
          <cell r="ID156">
            <v>3271</v>
          </cell>
          <cell r="IE156">
            <v>7784</v>
          </cell>
          <cell r="IF156">
            <v>3580</v>
          </cell>
          <cell r="IG156">
            <v>2605</v>
          </cell>
          <cell r="IH156">
            <v>7638</v>
          </cell>
          <cell r="II156">
            <v>13774</v>
          </cell>
          <cell r="IJ156">
            <v>9280</v>
          </cell>
          <cell r="IK156">
            <v>9495</v>
          </cell>
          <cell r="IL156">
            <v>6034</v>
          </cell>
          <cell r="IM156">
            <v>3295</v>
          </cell>
          <cell r="IN156">
            <v>980</v>
          </cell>
          <cell r="IO156">
            <v>1799</v>
          </cell>
          <cell r="IP156">
            <v>4803</v>
          </cell>
          <cell r="IQ156">
            <v>10855</v>
          </cell>
        </row>
        <row r="157">
          <cell r="B157">
            <v>5884</v>
          </cell>
          <cell r="C157">
            <v>849</v>
          </cell>
          <cell r="D157">
            <v>6615</v>
          </cell>
          <cell r="E157">
            <v>1368</v>
          </cell>
          <cell r="F157">
            <v>3473</v>
          </cell>
          <cell r="G157">
            <v>1249</v>
          </cell>
          <cell r="H157">
            <v>3525</v>
          </cell>
          <cell r="I157">
            <v>9100</v>
          </cell>
          <cell r="J157">
            <v>1639</v>
          </cell>
          <cell r="K157">
            <v>10417</v>
          </cell>
          <cell r="L157">
            <v>5274</v>
          </cell>
          <cell r="M157">
            <v>5029</v>
          </cell>
          <cell r="N157">
            <v>3257</v>
          </cell>
          <cell r="O157">
            <v>3916</v>
          </cell>
          <cell r="P157">
            <v>5919</v>
          </cell>
          <cell r="Q157">
            <v>22848</v>
          </cell>
          <cell r="R157">
            <v>4559</v>
          </cell>
          <cell r="S157">
            <v>247</v>
          </cell>
          <cell r="T157">
            <v>3178</v>
          </cell>
          <cell r="U157">
            <v>7923</v>
          </cell>
          <cell r="V157">
            <v>3235</v>
          </cell>
          <cell r="W157">
            <v>2480</v>
          </cell>
          <cell r="X157">
            <v>7233</v>
          </cell>
          <cell r="Y157">
            <v>12982</v>
          </cell>
          <cell r="Z157">
            <v>8938</v>
          </cell>
          <cell r="AA157">
            <v>8742</v>
          </cell>
          <cell r="AB157">
            <v>5725</v>
          </cell>
          <cell r="AC157">
            <v>3226</v>
          </cell>
          <cell r="AD157">
            <v>972</v>
          </cell>
          <cell r="AE157">
            <v>1828</v>
          </cell>
          <cell r="AF157">
            <v>4755</v>
          </cell>
          <cell r="AG157">
            <v>10758</v>
          </cell>
          <cell r="AH157">
            <v>2158</v>
          </cell>
          <cell r="AI157">
            <v>2488</v>
          </cell>
          <cell r="AJ157">
            <v>4614</v>
          </cell>
          <cell r="AK157">
            <v>7724</v>
          </cell>
          <cell r="AL157">
            <v>8326</v>
          </cell>
          <cell r="AM157">
            <v>14557</v>
          </cell>
          <cell r="AN157">
            <v>1117</v>
          </cell>
          <cell r="AO157">
            <v>5402</v>
          </cell>
          <cell r="AP157">
            <v>6591</v>
          </cell>
          <cell r="AQ157">
            <v>1177</v>
          </cell>
          <cell r="AR157">
            <v>10637</v>
          </cell>
          <cell r="AS157">
            <v>10715</v>
          </cell>
          <cell r="AT157">
            <v>6741</v>
          </cell>
          <cell r="AU157">
            <v>13822</v>
          </cell>
          <cell r="AV157">
            <v>12960</v>
          </cell>
          <cell r="AW157">
            <v>12018</v>
          </cell>
          <cell r="AX157">
            <v>1677</v>
          </cell>
          <cell r="AY157">
            <v>4842</v>
          </cell>
          <cell r="AZ157">
            <v>22848</v>
          </cell>
          <cell r="BA157">
            <v>202669</v>
          </cell>
          <cell r="BB157">
            <v>18747</v>
          </cell>
          <cell r="BC157">
            <v>-181</v>
          </cell>
          <cell r="BD157">
            <v>220926</v>
          </cell>
          <cell r="BE157">
            <v>0.3</v>
          </cell>
          <cell r="BF157">
            <v>0</v>
          </cell>
          <cell r="BG157">
            <v>0.3</v>
          </cell>
          <cell r="BH157">
            <v>2.5</v>
          </cell>
          <cell r="BI157">
            <v>3.5</v>
          </cell>
          <cell r="BJ157">
            <v>0.4</v>
          </cell>
          <cell r="BK157">
            <v>3.5</v>
          </cell>
          <cell r="BL157">
            <v>2.9</v>
          </cell>
          <cell r="BM157">
            <v>-1.6</v>
          </cell>
          <cell r="BN157">
            <v>2.4</v>
          </cell>
          <cell r="BO157">
            <v>0.8</v>
          </cell>
          <cell r="BP157">
            <v>2.5</v>
          </cell>
          <cell r="BQ157">
            <v>1.1000000000000001</v>
          </cell>
          <cell r="BR157">
            <v>1.6</v>
          </cell>
          <cell r="BS157">
            <v>-1.4</v>
          </cell>
          <cell r="BT157">
            <v>0.7</v>
          </cell>
          <cell r="BU157">
            <v>0.1</v>
          </cell>
          <cell r="BV157">
            <v>-0.3</v>
          </cell>
          <cell r="BW157">
            <v>-0.7</v>
          </cell>
          <cell r="BX157">
            <v>-0.2</v>
          </cell>
          <cell r="BY157">
            <v>-3.5</v>
          </cell>
          <cell r="BZ157">
            <v>3.7</v>
          </cell>
          <cell r="CA157">
            <v>0.2</v>
          </cell>
          <cell r="CB157">
            <v>0.8</v>
          </cell>
          <cell r="CC157">
            <v>0.8</v>
          </cell>
          <cell r="CD157">
            <v>1.2</v>
          </cell>
          <cell r="CE157">
            <v>0.6</v>
          </cell>
          <cell r="CF157">
            <v>1.8</v>
          </cell>
          <cell r="CG157">
            <v>2.2999999999999998</v>
          </cell>
          <cell r="CH157">
            <v>3.1</v>
          </cell>
          <cell r="CI157">
            <v>0.8</v>
          </cell>
          <cell r="CJ157">
            <v>1.7</v>
          </cell>
          <cell r="CK157">
            <v>0.2</v>
          </cell>
          <cell r="CL157">
            <v>1.2</v>
          </cell>
          <cell r="CM157">
            <v>1.4</v>
          </cell>
          <cell r="CN157">
            <v>1.7</v>
          </cell>
          <cell r="CO157">
            <v>1.5</v>
          </cell>
          <cell r="CP157">
            <v>1.7</v>
          </cell>
          <cell r="CQ157">
            <v>0.9</v>
          </cell>
          <cell r="CR157">
            <v>0.7</v>
          </cell>
          <cell r="CS157">
            <v>0.7</v>
          </cell>
          <cell r="CT157">
            <v>1.4</v>
          </cell>
          <cell r="CU157">
            <v>0</v>
          </cell>
          <cell r="CV157">
            <v>-0.1</v>
          </cell>
          <cell r="CW157">
            <v>-0.8</v>
          </cell>
          <cell r="CX157">
            <v>0.5</v>
          </cell>
          <cell r="CY157">
            <v>0.7</v>
          </cell>
          <cell r="CZ157">
            <v>2</v>
          </cell>
          <cell r="DA157">
            <v>0.7</v>
          </cell>
          <cell r="DB157">
            <v>1.5</v>
          </cell>
          <cell r="DC157">
            <v>0.9</v>
          </cell>
          <cell r="DD157">
            <v>0.9</v>
          </cell>
          <cell r="DE157">
            <v>0.8</v>
          </cell>
          <cell r="DF157">
            <v>1</v>
          </cell>
          <cell r="DG157">
            <v>5924</v>
          </cell>
          <cell r="DH157">
            <v>845</v>
          </cell>
          <cell r="DI157">
            <v>6646</v>
          </cell>
          <cell r="DJ157">
            <v>1358</v>
          </cell>
          <cell r="DK157">
            <v>3494</v>
          </cell>
          <cell r="DL157">
            <v>1293</v>
          </cell>
          <cell r="DM157">
            <v>3568</v>
          </cell>
          <cell r="DN157">
            <v>9171</v>
          </cell>
          <cell r="DO157">
            <v>1647</v>
          </cell>
          <cell r="DP157">
            <v>10497</v>
          </cell>
          <cell r="DQ157">
            <v>5384</v>
          </cell>
          <cell r="DR157">
            <v>5186</v>
          </cell>
          <cell r="DS157">
            <v>3343</v>
          </cell>
          <cell r="DT157">
            <v>3863</v>
          </cell>
          <cell r="DU157">
            <v>5942</v>
          </cell>
          <cell r="DV157">
            <v>23133</v>
          </cell>
          <cell r="DW157">
            <v>4581</v>
          </cell>
          <cell r="DX157">
            <v>250</v>
          </cell>
          <cell r="DY157">
            <v>3165</v>
          </cell>
          <cell r="DZ157">
            <v>7946</v>
          </cell>
          <cell r="EA157">
            <v>3195</v>
          </cell>
          <cell r="EB157">
            <v>2359</v>
          </cell>
          <cell r="EC157">
            <v>7136</v>
          </cell>
          <cell r="ED157">
            <v>12721</v>
          </cell>
          <cell r="EE157">
            <v>9063</v>
          </cell>
          <cell r="EF157">
            <v>8733</v>
          </cell>
          <cell r="EG157">
            <v>5734</v>
          </cell>
          <cell r="EH157">
            <v>3257</v>
          </cell>
          <cell r="EI157">
            <v>969</v>
          </cell>
          <cell r="EJ157">
            <v>1842</v>
          </cell>
          <cell r="EK157">
            <v>4786</v>
          </cell>
          <cell r="EL157">
            <v>10825</v>
          </cell>
          <cell r="EM157">
            <v>2110</v>
          </cell>
          <cell r="EN157">
            <v>2491</v>
          </cell>
          <cell r="EO157">
            <v>4563</v>
          </cell>
          <cell r="EP157">
            <v>7760</v>
          </cell>
          <cell r="EQ157">
            <v>8343</v>
          </cell>
          <cell r="ER157">
            <v>14614</v>
          </cell>
          <cell r="ES157">
            <v>1106</v>
          </cell>
          <cell r="ET157">
            <v>5354</v>
          </cell>
          <cell r="EU157">
            <v>6531</v>
          </cell>
          <cell r="EV157">
            <v>1167</v>
          </cell>
          <cell r="EW157">
            <v>10538</v>
          </cell>
          <cell r="EX157">
            <v>10613</v>
          </cell>
          <cell r="EY157">
            <v>6682</v>
          </cell>
          <cell r="EZ157">
            <v>14203</v>
          </cell>
          <cell r="FA157">
            <v>12955</v>
          </cell>
          <cell r="FB157">
            <v>11981</v>
          </cell>
          <cell r="FC157">
            <v>1683</v>
          </cell>
          <cell r="FD157">
            <v>4867</v>
          </cell>
          <cell r="FE157">
            <v>22834</v>
          </cell>
          <cell r="FF157">
            <v>203229</v>
          </cell>
          <cell r="FG157">
            <v>18857</v>
          </cell>
          <cell r="FH157">
            <v>-404</v>
          </cell>
          <cell r="FI157">
            <v>221364</v>
          </cell>
          <cell r="FJ157">
            <v>0.6</v>
          </cell>
          <cell r="FK157">
            <v>-1.4</v>
          </cell>
          <cell r="FL157">
            <v>0.3</v>
          </cell>
          <cell r="FM157">
            <v>1.5</v>
          </cell>
          <cell r="FN157">
            <v>6.4</v>
          </cell>
          <cell r="FO157">
            <v>6.3</v>
          </cell>
          <cell r="FP157">
            <v>7.3</v>
          </cell>
          <cell r="FQ157">
            <v>5.4</v>
          </cell>
          <cell r="FR157">
            <v>1.4</v>
          </cell>
          <cell r="FS157">
            <v>4.9000000000000004</v>
          </cell>
          <cell r="FT157">
            <v>4.2</v>
          </cell>
          <cell r="FU157">
            <v>7.3</v>
          </cell>
          <cell r="FV157">
            <v>3.9</v>
          </cell>
          <cell r="FW157">
            <v>-2.5</v>
          </cell>
          <cell r="FX157">
            <v>-0.6</v>
          </cell>
          <cell r="FY157">
            <v>2</v>
          </cell>
          <cell r="FZ157">
            <v>1.1000000000000001</v>
          </cell>
          <cell r="GA157">
            <v>0.9</v>
          </cell>
          <cell r="GB157">
            <v>-0.1</v>
          </cell>
          <cell r="GC157">
            <v>0.7</v>
          </cell>
          <cell r="GD157">
            <v>-5</v>
          </cell>
          <cell r="GE157">
            <v>-3</v>
          </cell>
          <cell r="GF157">
            <v>-2</v>
          </cell>
          <cell r="GG157">
            <v>-2.2999999999999998</v>
          </cell>
          <cell r="GH157">
            <v>1.8</v>
          </cell>
          <cell r="GI157">
            <v>1.1000000000000001</v>
          </cell>
          <cell r="GJ157">
            <v>1</v>
          </cell>
          <cell r="GK157">
            <v>3</v>
          </cell>
          <cell r="GL157">
            <v>2.4</v>
          </cell>
          <cell r="GM157">
            <v>4.8</v>
          </cell>
          <cell r="GN157">
            <v>1.7</v>
          </cell>
          <cell r="GO157">
            <v>2.8</v>
          </cell>
          <cell r="GP157">
            <v>-2.2999999999999998</v>
          </cell>
          <cell r="GQ157">
            <v>2.1</v>
          </cell>
          <cell r="GR157">
            <v>0.1</v>
          </cell>
          <cell r="GS157">
            <v>2</v>
          </cell>
          <cell r="GT157">
            <v>1.7</v>
          </cell>
          <cell r="GU157">
            <v>2</v>
          </cell>
          <cell r="GV157">
            <v>-0.9</v>
          </cell>
          <cell r="GW157">
            <v>-1</v>
          </cell>
          <cell r="GX157">
            <v>-1</v>
          </cell>
          <cell r="GY157">
            <v>-0.4</v>
          </cell>
          <cell r="GZ157">
            <v>-1.8</v>
          </cell>
          <cell r="HA157">
            <v>-1.8</v>
          </cell>
          <cell r="HB157">
            <v>-2.5</v>
          </cell>
          <cell r="HC157">
            <v>3.4</v>
          </cell>
          <cell r="HD157">
            <v>0.7</v>
          </cell>
          <cell r="HE157">
            <v>1.6</v>
          </cell>
          <cell r="HF157">
            <v>1.4</v>
          </cell>
          <cell r="HG157">
            <v>2.1</v>
          </cell>
          <cell r="HH157">
            <v>0.8</v>
          </cell>
          <cell r="HI157">
            <v>1.2</v>
          </cell>
          <cell r="HJ157">
            <v>1.3</v>
          </cell>
          <cell r="HK157">
            <v>1.7</v>
          </cell>
          <cell r="HL157">
            <v>4484</v>
          </cell>
          <cell r="HM157">
            <v>840</v>
          </cell>
          <cell r="HN157">
            <v>5295</v>
          </cell>
          <cell r="HO157">
            <v>1337</v>
          </cell>
          <cell r="HP157">
            <v>3337</v>
          </cell>
          <cell r="HQ157">
            <v>1237</v>
          </cell>
          <cell r="HR157">
            <v>3456</v>
          </cell>
          <cell r="HS157">
            <v>8862</v>
          </cell>
          <cell r="HT157">
            <v>1389</v>
          </cell>
          <cell r="HU157">
            <v>9994</v>
          </cell>
          <cell r="HV157">
            <v>5168</v>
          </cell>
          <cell r="HW157">
            <v>5095</v>
          </cell>
          <cell r="HX157">
            <v>3148</v>
          </cell>
          <cell r="HY157">
            <v>3646</v>
          </cell>
          <cell r="HZ157">
            <v>5625</v>
          </cell>
          <cell r="IA157">
            <v>22029</v>
          </cell>
          <cell r="IB157">
            <v>4466</v>
          </cell>
          <cell r="IC157">
            <v>212</v>
          </cell>
          <cell r="ID157">
            <v>3296</v>
          </cell>
          <cell r="IE157">
            <v>7839</v>
          </cell>
          <cell r="IF157">
            <v>2886</v>
          </cell>
          <cell r="IG157">
            <v>2190</v>
          </cell>
          <cell r="IH157">
            <v>6533</v>
          </cell>
          <cell r="II157">
            <v>11700</v>
          </cell>
          <cell r="IJ157">
            <v>8625</v>
          </cell>
          <cell r="IK157">
            <v>8334</v>
          </cell>
          <cell r="IL157">
            <v>5655</v>
          </cell>
          <cell r="IM157">
            <v>3182</v>
          </cell>
          <cell r="IN157">
            <v>948</v>
          </cell>
          <cell r="IO157">
            <v>1782</v>
          </cell>
          <cell r="IP157">
            <v>4687</v>
          </cell>
          <cell r="IQ157">
            <v>10568</v>
          </cell>
        </row>
        <row r="158">
          <cell r="B158">
            <v>6045</v>
          </cell>
          <cell r="C158">
            <v>873</v>
          </cell>
          <cell r="D158">
            <v>6797</v>
          </cell>
          <cell r="E158">
            <v>1435</v>
          </cell>
          <cell r="F158">
            <v>3582</v>
          </cell>
          <cell r="G158">
            <v>1222</v>
          </cell>
          <cell r="H158">
            <v>3522</v>
          </cell>
          <cell r="I158">
            <v>9255</v>
          </cell>
          <cell r="J158">
            <v>1642</v>
          </cell>
          <cell r="K158">
            <v>10574</v>
          </cell>
          <cell r="L158">
            <v>5282</v>
          </cell>
          <cell r="M158">
            <v>5083</v>
          </cell>
          <cell r="N158">
            <v>3310</v>
          </cell>
          <cell r="O158">
            <v>3917</v>
          </cell>
          <cell r="P158">
            <v>5852</v>
          </cell>
          <cell r="Q158">
            <v>22903</v>
          </cell>
          <cell r="R158">
            <v>4549</v>
          </cell>
          <cell r="S158">
            <v>246</v>
          </cell>
          <cell r="T158">
            <v>3157</v>
          </cell>
          <cell r="U158">
            <v>7892</v>
          </cell>
          <cell r="V158">
            <v>3187</v>
          </cell>
          <cell r="W158">
            <v>2568</v>
          </cell>
          <cell r="X158">
            <v>7297</v>
          </cell>
          <cell r="Y158">
            <v>13145</v>
          </cell>
          <cell r="Z158">
            <v>8953</v>
          </cell>
          <cell r="AA158">
            <v>8869</v>
          </cell>
          <cell r="AB158">
            <v>5780</v>
          </cell>
          <cell r="AC158">
            <v>3275</v>
          </cell>
          <cell r="AD158">
            <v>996</v>
          </cell>
          <cell r="AE158">
            <v>1847</v>
          </cell>
          <cell r="AF158">
            <v>4783</v>
          </cell>
          <cell r="AG158">
            <v>10883</v>
          </cell>
          <cell r="AH158">
            <v>2216</v>
          </cell>
          <cell r="AI158">
            <v>2532</v>
          </cell>
          <cell r="AJ158">
            <v>4724</v>
          </cell>
          <cell r="AK158">
            <v>7841</v>
          </cell>
          <cell r="AL158">
            <v>8444</v>
          </cell>
          <cell r="AM158">
            <v>14764</v>
          </cell>
          <cell r="AN158">
            <v>1128</v>
          </cell>
          <cell r="AO158">
            <v>5427</v>
          </cell>
          <cell r="AP158">
            <v>6632</v>
          </cell>
          <cell r="AQ158">
            <v>1191</v>
          </cell>
          <cell r="AR158">
            <v>10661</v>
          </cell>
          <cell r="AS158">
            <v>10765</v>
          </cell>
          <cell r="AT158">
            <v>6683</v>
          </cell>
          <cell r="AU158">
            <v>13753</v>
          </cell>
          <cell r="AV158">
            <v>13087</v>
          </cell>
          <cell r="AW158">
            <v>12146</v>
          </cell>
          <cell r="AX158">
            <v>1694</v>
          </cell>
          <cell r="AY158">
            <v>4911</v>
          </cell>
          <cell r="AZ158">
            <v>23134</v>
          </cell>
          <cell r="BA158">
            <v>204430</v>
          </cell>
          <cell r="BB158">
            <v>18853</v>
          </cell>
          <cell r="BC158">
            <v>-32</v>
          </cell>
          <cell r="BD158">
            <v>222943</v>
          </cell>
          <cell r="BE158">
            <v>2.7</v>
          </cell>
          <cell r="BF158">
            <v>2.8</v>
          </cell>
          <cell r="BG158">
            <v>2.7</v>
          </cell>
          <cell r="BH158">
            <v>4.9000000000000004</v>
          </cell>
          <cell r="BI158">
            <v>3.1</v>
          </cell>
          <cell r="BJ158">
            <v>-2.2000000000000002</v>
          </cell>
          <cell r="BK158">
            <v>-0.1</v>
          </cell>
          <cell r="BL158">
            <v>1.7</v>
          </cell>
          <cell r="BM158">
            <v>0.2</v>
          </cell>
          <cell r="BN158">
            <v>1.5</v>
          </cell>
          <cell r="BO158">
            <v>0.1</v>
          </cell>
          <cell r="BP158">
            <v>1.1000000000000001</v>
          </cell>
          <cell r="BQ158">
            <v>1.6</v>
          </cell>
          <cell r="BR158">
            <v>0</v>
          </cell>
          <cell r="BS158">
            <v>-1.1000000000000001</v>
          </cell>
          <cell r="BT158">
            <v>0.2</v>
          </cell>
          <cell r="BU158">
            <v>-0.2</v>
          </cell>
          <cell r="BV158">
            <v>-0.5</v>
          </cell>
          <cell r="BW158">
            <v>-0.7</v>
          </cell>
          <cell r="BX158">
            <v>-0.4</v>
          </cell>
          <cell r="BY158">
            <v>-1.5</v>
          </cell>
          <cell r="BZ158">
            <v>3.6</v>
          </cell>
          <cell r="CA158">
            <v>0.9</v>
          </cell>
          <cell r="CB158">
            <v>1.3</v>
          </cell>
          <cell r="CC158">
            <v>0.2</v>
          </cell>
          <cell r="CD158">
            <v>1.5</v>
          </cell>
          <cell r="CE158">
            <v>1</v>
          </cell>
          <cell r="CF158">
            <v>1.5</v>
          </cell>
          <cell r="CG158">
            <v>2.5</v>
          </cell>
          <cell r="CH158">
            <v>1</v>
          </cell>
          <cell r="CI158">
            <v>0.6</v>
          </cell>
          <cell r="CJ158">
            <v>1.2</v>
          </cell>
          <cell r="CK158">
            <v>2.7</v>
          </cell>
          <cell r="CL158">
            <v>1.8</v>
          </cell>
          <cell r="CM158">
            <v>2.4</v>
          </cell>
          <cell r="CN158">
            <v>1.5</v>
          </cell>
          <cell r="CO158">
            <v>1.4</v>
          </cell>
          <cell r="CP158">
            <v>1.4</v>
          </cell>
          <cell r="CQ158">
            <v>1</v>
          </cell>
          <cell r="CR158">
            <v>0.5</v>
          </cell>
          <cell r="CS158">
            <v>0.6</v>
          </cell>
          <cell r="CT158">
            <v>1.2</v>
          </cell>
          <cell r="CU158">
            <v>0.2</v>
          </cell>
          <cell r="CV158">
            <v>0.5</v>
          </cell>
          <cell r="CW158">
            <v>-0.9</v>
          </cell>
          <cell r="CX158">
            <v>-0.5</v>
          </cell>
          <cell r="CY158">
            <v>1</v>
          </cell>
          <cell r="CZ158">
            <v>1.1000000000000001</v>
          </cell>
          <cell r="DA158">
            <v>1</v>
          </cell>
          <cell r="DB158">
            <v>1.4</v>
          </cell>
          <cell r="DC158">
            <v>1.3</v>
          </cell>
          <cell r="DD158">
            <v>0.9</v>
          </cell>
          <cell r="DE158">
            <v>0.6</v>
          </cell>
          <cell r="DF158">
            <v>0.9</v>
          </cell>
          <cell r="DG158">
            <v>5818</v>
          </cell>
          <cell r="DH158">
            <v>833</v>
          </cell>
          <cell r="DI158">
            <v>6531</v>
          </cell>
          <cell r="DJ158">
            <v>1419</v>
          </cell>
          <cell r="DK158">
            <v>3641</v>
          </cell>
          <cell r="DL158">
            <v>1201</v>
          </cell>
          <cell r="DM158">
            <v>3592</v>
          </cell>
          <cell r="DN158">
            <v>9330</v>
          </cell>
          <cell r="DO158">
            <v>1631</v>
          </cell>
          <cell r="DP158">
            <v>10642</v>
          </cell>
          <cell r="DQ158">
            <v>5214</v>
          </cell>
          <cell r="DR158">
            <v>5114</v>
          </cell>
          <cell r="DS158">
            <v>3161</v>
          </cell>
          <cell r="DT158">
            <v>3898</v>
          </cell>
          <cell r="DU158">
            <v>5847</v>
          </cell>
          <cell r="DV158">
            <v>22607</v>
          </cell>
          <cell r="DW158">
            <v>4547</v>
          </cell>
          <cell r="DX158">
            <v>241</v>
          </cell>
          <cell r="DY158">
            <v>3181</v>
          </cell>
          <cell r="DZ158">
            <v>7896</v>
          </cell>
          <cell r="EA158">
            <v>3181</v>
          </cell>
          <cell r="EB158">
            <v>2634</v>
          </cell>
          <cell r="EC158">
            <v>7253</v>
          </cell>
          <cell r="ED158">
            <v>13202</v>
          </cell>
          <cell r="EE158">
            <v>8818</v>
          </cell>
          <cell r="EF158">
            <v>8875</v>
          </cell>
          <cell r="EG158">
            <v>5795</v>
          </cell>
          <cell r="EH158">
            <v>3241</v>
          </cell>
          <cell r="EI158">
            <v>1002</v>
          </cell>
          <cell r="EJ158">
            <v>1869</v>
          </cell>
          <cell r="EK158">
            <v>4757</v>
          </cell>
          <cell r="EL158">
            <v>10872</v>
          </cell>
          <cell r="EM158">
            <v>2233</v>
          </cell>
          <cell r="EN158">
            <v>2551</v>
          </cell>
          <cell r="EO158">
            <v>4763</v>
          </cell>
          <cell r="EP158">
            <v>7822</v>
          </cell>
          <cell r="EQ158">
            <v>8390</v>
          </cell>
          <cell r="ER158">
            <v>14717</v>
          </cell>
          <cell r="ES158">
            <v>1134</v>
          </cell>
          <cell r="ET158">
            <v>5467</v>
          </cell>
          <cell r="EU158">
            <v>6675</v>
          </cell>
          <cell r="EV158">
            <v>1199</v>
          </cell>
          <cell r="EW158">
            <v>10719</v>
          </cell>
          <cell r="EX158">
            <v>10815</v>
          </cell>
          <cell r="EY158">
            <v>6727</v>
          </cell>
          <cell r="EZ158">
            <v>13407</v>
          </cell>
          <cell r="FA158">
            <v>13076</v>
          </cell>
          <cell r="FB158">
            <v>12230</v>
          </cell>
          <cell r="FC158">
            <v>1693</v>
          </cell>
          <cell r="FD158">
            <v>4893</v>
          </cell>
          <cell r="FE158">
            <v>23122</v>
          </cell>
          <cell r="FF158">
            <v>203539</v>
          </cell>
          <cell r="FG158">
            <v>18801</v>
          </cell>
          <cell r="FH158">
            <v>873</v>
          </cell>
          <cell r="FI158">
            <v>222909</v>
          </cell>
          <cell r="FJ158">
            <v>-1.8</v>
          </cell>
          <cell r="FK158">
            <v>-1.4</v>
          </cell>
          <cell r="FL158">
            <v>-1.7</v>
          </cell>
          <cell r="FM158">
            <v>4.5</v>
          </cell>
          <cell r="FN158">
            <v>4.2</v>
          </cell>
          <cell r="FO158">
            <v>-7.1</v>
          </cell>
          <cell r="FP158">
            <v>0.7</v>
          </cell>
          <cell r="FQ158">
            <v>1.7</v>
          </cell>
          <cell r="FR158">
            <v>-0.9</v>
          </cell>
          <cell r="FS158">
            <v>1.4</v>
          </cell>
          <cell r="FT158">
            <v>-3.2</v>
          </cell>
          <cell r="FU158">
            <v>-1.4</v>
          </cell>
          <cell r="FV158">
            <v>-5.5</v>
          </cell>
          <cell r="FW158">
            <v>0.9</v>
          </cell>
          <cell r="FX158">
            <v>-1.6</v>
          </cell>
          <cell r="FY158">
            <v>-2.2999999999999998</v>
          </cell>
          <cell r="FZ158">
            <v>-0.8</v>
          </cell>
          <cell r="GA158">
            <v>-3.5</v>
          </cell>
          <cell r="GB158">
            <v>0.5</v>
          </cell>
          <cell r="GC158">
            <v>-0.6</v>
          </cell>
          <cell r="GD158">
            <v>-0.5</v>
          </cell>
          <cell r="GE158">
            <v>11.7</v>
          </cell>
          <cell r="GF158">
            <v>1.6</v>
          </cell>
          <cell r="GG158">
            <v>3.8</v>
          </cell>
          <cell r="GH158">
            <v>-2.7</v>
          </cell>
          <cell r="GI158">
            <v>1.6</v>
          </cell>
          <cell r="GJ158">
            <v>1.1000000000000001</v>
          </cell>
          <cell r="GK158">
            <v>-0.5</v>
          </cell>
          <cell r="GL158">
            <v>3.4</v>
          </cell>
          <cell r="GM158">
            <v>1.4</v>
          </cell>
          <cell r="GN158">
            <v>-0.6</v>
          </cell>
          <cell r="GO158">
            <v>0.4</v>
          </cell>
          <cell r="GP158">
            <v>5.8</v>
          </cell>
          <cell r="GQ158">
            <v>2.4</v>
          </cell>
          <cell r="GR158">
            <v>4.4000000000000004</v>
          </cell>
          <cell r="GS158">
            <v>0.8</v>
          </cell>
          <cell r="GT158">
            <v>0.6</v>
          </cell>
          <cell r="GU158">
            <v>0.7</v>
          </cell>
          <cell r="GV158">
            <v>2.5</v>
          </cell>
          <cell r="GW158">
            <v>2.1</v>
          </cell>
          <cell r="GX158">
            <v>2.2000000000000002</v>
          </cell>
          <cell r="GY158">
            <v>2.7</v>
          </cell>
          <cell r="GZ158">
            <v>1.7</v>
          </cell>
          <cell r="HA158">
            <v>1.9</v>
          </cell>
          <cell r="HB158">
            <v>0.7</v>
          </cell>
          <cell r="HC158">
            <v>-5.6</v>
          </cell>
          <cell r="HD158">
            <v>0.9</v>
          </cell>
          <cell r="HE158">
            <v>2.1</v>
          </cell>
          <cell r="HF158">
            <v>0.6</v>
          </cell>
          <cell r="HG158">
            <v>0.5</v>
          </cell>
          <cell r="HH158">
            <v>1.3</v>
          </cell>
          <cell r="HI158">
            <v>0.2</v>
          </cell>
          <cell r="HJ158">
            <v>-0.3</v>
          </cell>
          <cell r="HK158">
            <v>0.7</v>
          </cell>
          <cell r="HL158">
            <v>4021</v>
          </cell>
          <cell r="HM158">
            <v>826</v>
          </cell>
          <cell r="HN158">
            <v>4851</v>
          </cell>
          <cell r="HO158">
            <v>1404</v>
          </cell>
          <cell r="HP158">
            <v>3678</v>
          </cell>
          <cell r="HQ158">
            <v>1197</v>
          </cell>
          <cell r="HR158">
            <v>3618</v>
          </cell>
          <cell r="HS158">
            <v>9357</v>
          </cell>
          <cell r="HT158">
            <v>1729</v>
          </cell>
          <cell r="HU158">
            <v>10751</v>
          </cell>
          <cell r="HV158">
            <v>5018</v>
          </cell>
          <cell r="HW158">
            <v>5098</v>
          </cell>
          <cell r="HX158">
            <v>3161</v>
          </cell>
          <cell r="HY158">
            <v>3880</v>
          </cell>
          <cell r="HZ158">
            <v>5755</v>
          </cell>
          <cell r="IA158">
            <v>22317</v>
          </cell>
          <cell r="IB158">
            <v>4566</v>
          </cell>
          <cell r="IC158">
            <v>256</v>
          </cell>
          <cell r="ID158">
            <v>3061</v>
          </cell>
          <cell r="IE158">
            <v>7863</v>
          </cell>
          <cell r="IF158">
            <v>3172</v>
          </cell>
          <cell r="IG158">
            <v>2503</v>
          </cell>
          <cell r="IH158">
            <v>7545</v>
          </cell>
          <cell r="II158">
            <v>13368</v>
          </cell>
          <cell r="IJ158">
            <v>8876</v>
          </cell>
          <cell r="IK158">
            <v>8560</v>
          </cell>
          <cell r="IL158">
            <v>5538</v>
          </cell>
          <cell r="IM158">
            <v>3206</v>
          </cell>
          <cell r="IN158">
            <v>950</v>
          </cell>
          <cell r="IO158">
            <v>1854</v>
          </cell>
          <cell r="IP158">
            <v>4731</v>
          </cell>
          <cell r="IQ158">
            <v>10702</v>
          </cell>
        </row>
        <row r="159">
          <cell r="B159">
            <v>6267</v>
          </cell>
          <cell r="C159">
            <v>919</v>
          </cell>
          <cell r="D159">
            <v>7064</v>
          </cell>
          <cell r="E159">
            <v>1492</v>
          </cell>
          <cell r="F159">
            <v>3618</v>
          </cell>
          <cell r="G159">
            <v>1170</v>
          </cell>
          <cell r="H159">
            <v>3412</v>
          </cell>
          <cell r="I159">
            <v>9221</v>
          </cell>
          <cell r="J159">
            <v>1671</v>
          </cell>
          <cell r="K159">
            <v>10561</v>
          </cell>
          <cell r="L159">
            <v>5291</v>
          </cell>
          <cell r="M159">
            <v>5049</v>
          </cell>
          <cell r="N159">
            <v>3344</v>
          </cell>
          <cell r="O159">
            <v>3900</v>
          </cell>
          <cell r="P159">
            <v>5843</v>
          </cell>
          <cell r="Q159">
            <v>22911</v>
          </cell>
          <cell r="R159">
            <v>4518</v>
          </cell>
          <cell r="S159">
            <v>244</v>
          </cell>
          <cell r="T159">
            <v>3155</v>
          </cell>
          <cell r="U159">
            <v>7852</v>
          </cell>
          <cell r="V159">
            <v>3256</v>
          </cell>
          <cell r="W159">
            <v>2578</v>
          </cell>
          <cell r="X159">
            <v>7378</v>
          </cell>
          <cell r="Y159">
            <v>13266</v>
          </cell>
          <cell r="Z159">
            <v>8981</v>
          </cell>
          <cell r="AA159">
            <v>8994</v>
          </cell>
          <cell r="AB159">
            <v>5876</v>
          </cell>
          <cell r="AC159">
            <v>3313</v>
          </cell>
          <cell r="AD159">
            <v>1018</v>
          </cell>
          <cell r="AE159">
            <v>1846</v>
          </cell>
          <cell r="AF159">
            <v>4820</v>
          </cell>
          <cell r="AG159">
            <v>10975</v>
          </cell>
          <cell r="AH159">
            <v>2273</v>
          </cell>
          <cell r="AI159">
            <v>2571</v>
          </cell>
          <cell r="AJ159">
            <v>4815</v>
          </cell>
          <cell r="AK159">
            <v>7974</v>
          </cell>
          <cell r="AL159">
            <v>8492</v>
          </cell>
          <cell r="AM159">
            <v>14956</v>
          </cell>
          <cell r="AN159">
            <v>1146</v>
          </cell>
          <cell r="AO159">
            <v>5486</v>
          </cell>
          <cell r="AP159">
            <v>6715</v>
          </cell>
          <cell r="AQ159">
            <v>1213</v>
          </cell>
          <cell r="AR159">
            <v>10775</v>
          </cell>
          <cell r="AS159">
            <v>10920</v>
          </cell>
          <cell r="AT159">
            <v>6684</v>
          </cell>
          <cell r="AU159">
            <v>13848</v>
          </cell>
          <cell r="AV159">
            <v>13233</v>
          </cell>
          <cell r="AW159">
            <v>12095</v>
          </cell>
          <cell r="AX159">
            <v>1706</v>
          </cell>
          <cell r="AY159">
            <v>4977</v>
          </cell>
          <cell r="AZ159">
            <v>23455</v>
          </cell>
          <cell r="BA159">
            <v>206284</v>
          </cell>
          <cell r="BB159">
            <v>18819</v>
          </cell>
          <cell r="BC159">
            <v>-179</v>
          </cell>
          <cell r="BD159">
            <v>224627</v>
          </cell>
          <cell r="BE159">
            <v>3.7</v>
          </cell>
          <cell r="BF159">
            <v>5.2</v>
          </cell>
          <cell r="BG159">
            <v>3.9</v>
          </cell>
          <cell r="BH159">
            <v>4</v>
          </cell>
          <cell r="BI159">
            <v>1</v>
          </cell>
          <cell r="BJ159">
            <v>-4.2</v>
          </cell>
          <cell r="BK159">
            <v>-3.1</v>
          </cell>
          <cell r="BL159">
            <v>-0.4</v>
          </cell>
          <cell r="BM159">
            <v>1.8</v>
          </cell>
          <cell r="BN159">
            <v>-0.1</v>
          </cell>
          <cell r="BO159">
            <v>0.2</v>
          </cell>
          <cell r="BP159">
            <v>-0.7</v>
          </cell>
          <cell r="BQ159">
            <v>1</v>
          </cell>
          <cell r="BR159">
            <v>-0.4</v>
          </cell>
          <cell r="BS159">
            <v>-0.1</v>
          </cell>
          <cell r="BT159">
            <v>0</v>
          </cell>
          <cell r="BU159">
            <v>-0.7</v>
          </cell>
          <cell r="BV159">
            <v>-0.5</v>
          </cell>
          <cell r="BW159">
            <v>-0.1</v>
          </cell>
          <cell r="BX159">
            <v>-0.5</v>
          </cell>
          <cell r="BY159">
            <v>2.2000000000000002</v>
          </cell>
          <cell r="BZ159">
            <v>0.4</v>
          </cell>
          <cell r="CA159">
            <v>1.1000000000000001</v>
          </cell>
          <cell r="CB159">
            <v>0.9</v>
          </cell>
          <cell r="CC159">
            <v>0.3</v>
          </cell>
          <cell r="CD159">
            <v>1.4</v>
          </cell>
          <cell r="CE159">
            <v>1.7</v>
          </cell>
          <cell r="CF159">
            <v>1.2</v>
          </cell>
          <cell r="CG159">
            <v>2.2000000000000002</v>
          </cell>
          <cell r="CH159">
            <v>0</v>
          </cell>
          <cell r="CI159">
            <v>0.8</v>
          </cell>
          <cell r="CJ159">
            <v>0.8</v>
          </cell>
          <cell r="CK159">
            <v>2.5</v>
          </cell>
          <cell r="CL159">
            <v>1.6</v>
          </cell>
          <cell r="CM159">
            <v>1.9</v>
          </cell>
          <cell r="CN159">
            <v>1.7</v>
          </cell>
          <cell r="CO159">
            <v>0.6</v>
          </cell>
          <cell r="CP159">
            <v>1.3</v>
          </cell>
          <cell r="CQ159">
            <v>1.6</v>
          </cell>
          <cell r="CR159">
            <v>1.1000000000000001</v>
          </cell>
          <cell r="CS159">
            <v>1.2</v>
          </cell>
          <cell r="CT159">
            <v>1.8</v>
          </cell>
          <cell r="CU159">
            <v>1.1000000000000001</v>
          </cell>
          <cell r="CV159">
            <v>1.4</v>
          </cell>
          <cell r="CW159">
            <v>0</v>
          </cell>
          <cell r="CX159">
            <v>0.7</v>
          </cell>
          <cell r="CY159">
            <v>1.1000000000000001</v>
          </cell>
          <cell r="CZ159">
            <v>-0.4</v>
          </cell>
          <cell r="DA159">
            <v>0.7</v>
          </cell>
          <cell r="DB159">
            <v>1.3</v>
          </cell>
          <cell r="DC159">
            <v>1.4</v>
          </cell>
          <cell r="DD159">
            <v>0.9</v>
          </cell>
          <cell r="DE159">
            <v>-0.2</v>
          </cell>
          <cell r="DF159">
            <v>0.8</v>
          </cell>
          <cell r="DG159">
            <v>6203</v>
          </cell>
          <cell r="DH159">
            <v>961</v>
          </cell>
          <cell r="DI159">
            <v>7066</v>
          </cell>
          <cell r="DJ159">
            <v>1521</v>
          </cell>
          <cell r="DK159">
            <v>3571</v>
          </cell>
          <cell r="DL159">
            <v>1175</v>
          </cell>
          <cell r="DM159">
            <v>3348</v>
          </cell>
          <cell r="DN159">
            <v>9170</v>
          </cell>
          <cell r="DO159">
            <v>1652</v>
          </cell>
          <cell r="DP159">
            <v>10492</v>
          </cell>
          <cell r="DQ159">
            <v>5230</v>
          </cell>
          <cell r="DR159">
            <v>4852</v>
          </cell>
          <cell r="DS159">
            <v>3439</v>
          </cell>
          <cell r="DT159">
            <v>3990</v>
          </cell>
          <cell r="DU159">
            <v>5811</v>
          </cell>
          <cell r="DV159">
            <v>22961</v>
          </cell>
          <cell r="DW159">
            <v>4516</v>
          </cell>
          <cell r="DX159">
            <v>247</v>
          </cell>
          <cell r="DY159">
            <v>3154</v>
          </cell>
          <cell r="DZ159">
            <v>7858</v>
          </cell>
          <cell r="EA159">
            <v>3271</v>
          </cell>
          <cell r="EB159">
            <v>2659</v>
          </cell>
          <cell r="EC159">
            <v>7520</v>
          </cell>
          <cell r="ED159">
            <v>13500</v>
          </cell>
          <cell r="EE159">
            <v>8994</v>
          </cell>
          <cell r="EF159">
            <v>9011</v>
          </cell>
          <cell r="EG159">
            <v>5850</v>
          </cell>
          <cell r="EH159">
            <v>3298</v>
          </cell>
          <cell r="EI159">
            <v>1016</v>
          </cell>
          <cell r="EJ159">
            <v>1817</v>
          </cell>
          <cell r="EK159">
            <v>4808</v>
          </cell>
          <cell r="EL159">
            <v>10913</v>
          </cell>
          <cell r="EM159">
            <v>2286</v>
          </cell>
          <cell r="EN159">
            <v>2552</v>
          </cell>
          <cell r="EO159">
            <v>4812</v>
          </cell>
          <cell r="EP159">
            <v>7975</v>
          </cell>
          <cell r="EQ159">
            <v>8541</v>
          </cell>
          <cell r="ER159">
            <v>14973</v>
          </cell>
          <cell r="ES159">
            <v>1146</v>
          </cell>
          <cell r="ET159">
            <v>5477</v>
          </cell>
          <cell r="EU159">
            <v>6708</v>
          </cell>
          <cell r="EV159">
            <v>1212</v>
          </cell>
          <cell r="EW159">
            <v>10773</v>
          </cell>
          <cell r="EX159">
            <v>10930</v>
          </cell>
          <cell r="EY159">
            <v>6678</v>
          </cell>
          <cell r="EZ159">
            <v>13904</v>
          </cell>
          <cell r="FA159">
            <v>13246</v>
          </cell>
          <cell r="FB159">
            <v>12117</v>
          </cell>
          <cell r="FC159">
            <v>1707</v>
          </cell>
          <cell r="FD159">
            <v>4981</v>
          </cell>
          <cell r="FE159">
            <v>23471</v>
          </cell>
          <cell r="FF159">
            <v>206573</v>
          </cell>
          <cell r="FG159">
            <v>18799</v>
          </cell>
          <cell r="FH159">
            <v>-274</v>
          </cell>
          <cell r="FI159">
            <v>224803</v>
          </cell>
          <cell r="FJ159">
            <v>6.6</v>
          </cell>
          <cell r="FK159">
            <v>15.4</v>
          </cell>
          <cell r="FL159">
            <v>8.1999999999999993</v>
          </cell>
          <cell r="FM159">
            <v>7.2</v>
          </cell>
          <cell r="FN159">
            <v>-1.9</v>
          </cell>
          <cell r="FO159">
            <v>-2.1</v>
          </cell>
          <cell r="FP159">
            <v>-6.8</v>
          </cell>
          <cell r="FQ159">
            <v>-1.7</v>
          </cell>
          <cell r="FR159">
            <v>1.2</v>
          </cell>
          <cell r="FS159">
            <v>-1.4</v>
          </cell>
          <cell r="FT159">
            <v>0.3</v>
          </cell>
          <cell r="FU159">
            <v>-5.0999999999999996</v>
          </cell>
          <cell r="FV159">
            <v>8.8000000000000007</v>
          </cell>
          <cell r="FW159">
            <v>2.4</v>
          </cell>
          <cell r="FX159">
            <v>-0.6</v>
          </cell>
          <cell r="FY159">
            <v>1.6</v>
          </cell>
          <cell r="FZ159">
            <v>-0.7</v>
          </cell>
          <cell r="GA159">
            <v>2.6</v>
          </cell>
          <cell r="GB159">
            <v>-0.9</v>
          </cell>
          <cell r="GC159">
            <v>-0.5</v>
          </cell>
          <cell r="GD159">
            <v>2.8</v>
          </cell>
          <cell r="GE159">
            <v>0.9</v>
          </cell>
          <cell r="GF159">
            <v>3.7</v>
          </cell>
          <cell r="GG159">
            <v>2.2999999999999998</v>
          </cell>
          <cell r="GH159">
            <v>2</v>
          </cell>
          <cell r="GI159">
            <v>1.5</v>
          </cell>
          <cell r="GJ159">
            <v>0.9</v>
          </cell>
          <cell r="GK159">
            <v>1.8</v>
          </cell>
          <cell r="GL159">
            <v>1.4</v>
          </cell>
          <cell r="GM159">
            <v>-2.8</v>
          </cell>
          <cell r="GN159">
            <v>1.1000000000000001</v>
          </cell>
          <cell r="GO159">
            <v>0.4</v>
          </cell>
          <cell r="GP159">
            <v>2.2999999999999998</v>
          </cell>
          <cell r="GQ159">
            <v>0</v>
          </cell>
          <cell r="GR159">
            <v>1</v>
          </cell>
          <cell r="GS159">
            <v>2</v>
          </cell>
          <cell r="GT159">
            <v>1.8</v>
          </cell>
          <cell r="GU159">
            <v>1.7</v>
          </cell>
          <cell r="GV159">
            <v>1</v>
          </cell>
          <cell r="GW159">
            <v>0.2</v>
          </cell>
          <cell r="GX159">
            <v>0.5</v>
          </cell>
          <cell r="GY159">
            <v>1.1000000000000001</v>
          </cell>
          <cell r="GZ159">
            <v>0.5</v>
          </cell>
          <cell r="HA159">
            <v>1.1000000000000001</v>
          </cell>
          <cell r="HB159">
            <v>-0.7</v>
          </cell>
          <cell r="HC159">
            <v>3.7</v>
          </cell>
          <cell r="HD159">
            <v>1.3</v>
          </cell>
          <cell r="HE159">
            <v>-0.9</v>
          </cell>
          <cell r="HF159">
            <v>0.9</v>
          </cell>
          <cell r="HG159">
            <v>1.8</v>
          </cell>
          <cell r="HH159">
            <v>1.5</v>
          </cell>
          <cell r="HI159">
            <v>1.5</v>
          </cell>
          <cell r="HJ159">
            <v>0</v>
          </cell>
          <cell r="HK159">
            <v>0.8</v>
          </cell>
          <cell r="HL159">
            <v>3249</v>
          </cell>
          <cell r="HM159">
            <v>968</v>
          </cell>
          <cell r="HN159">
            <v>4360</v>
          </cell>
          <cell r="HO159">
            <v>1598</v>
          </cell>
          <cell r="HP159">
            <v>3764</v>
          </cell>
          <cell r="HQ159">
            <v>1211</v>
          </cell>
          <cell r="HR159">
            <v>3386</v>
          </cell>
          <cell r="HS159">
            <v>9523</v>
          </cell>
          <cell r="HT159">
            <v>1675</v>
          </cell>
          <cell r="HU159">
            <v>10864</v>
          </cell>
          <cell r="HV159">
            <v>5234</v>
          </cell>
          <cell r="HW159">
            <v>4957</v>
          </cell>
          <cell r="HX159">
            <v>3556</v>
          </cell>
          <cell r="HY159">
            <v>4124</v>
          </cell>
          <cell r="HZ159">
            <v>5982</v>
          </cell>
          <cell r="IA159">
            <v>23528</v>
          </cell>
          <cell r="IB159">
            <v>4721</v>
          </cell>
          <cell r="IC159">
            <v>286</v>
          </cell>
          <cell r="ID159">
            <v>3041</v>
          </cell>
          <cell r="IE159">
            <v>8073</v>
          </cell>
          <cell r="IF159">
            <v>3381</v>
          </cell>
          <cell r="IG159">
            <v>2723</v>
          </cell>
          <cell r="IH159">
            <v>7469</v>
          </cell>
          <cell r="II159">
            <v>13592</v>
          </cell>
          <cell r="IJ159">
            <v>9003</v>
          </cell>
          <cell r="IK159">
            <v>8800</v>
          </cell>
          <cell r="IL159">
            <v>5807</v>
          </cell>
          <cell r="IM159">
            <v>3281</v>
          </cell>
          <cell r="IN159">
            <v>1063</v>
          </cell>
          <cell r="IO159">
            <v>1854</v>
          </cell>
          <cell r="IP159">
            <v>4829</v>
          </cell>
          <cell r="IQ159">
            <v>11028</v>
          </cell>
        </row>
        <row r="160">
          <cell r="B160">
            <v>6349</v>
          </cell>
          <cell r="C160">
            <v>947</v>
          </cell>
          <cell r="D160">
            <v>7177</v>
          </cell>
          <cell r="E160">
            <v>1526</v>
          </cell>
          <cell r="F160">
            <v>3596</v>
          </cell>
          <cell r="G160">
            <v>1125</v>
          </cell>
          <cell r="H160">
            <v>3265</v>
          </cell>
          <cell r="I160">
            <v>9076</v>
          </cell>
          <cell r="J160">
            <v>1698</v>
          </cell>
          <cell r="K160">
            <v>10437</v>
          </cell>
          <cell r="L160">
            <v>5266</v>
          </cell>
          <cell r="M160">
            <v>5022</v>
          </cell>
          <cell r="N160">
            <v>3336</v>
          </cell>
          <cell r="O160">
            <v>3917</v>
          </cell>
          <cell r="P160">
            <v>5923</v>
          </cell>
          <cell r="Q160">
            <v>22950</v>
          </cell>
          <cell r="R160">
            <v>4495</v>
          </cell>
          <cell r="S160">
            <v>245</v>
          </cell>
          <cell r="T160">
            <v>3164</v>
          </cell>
          <cell r="U160">
            <v>7836</v>
          </cell>
          <cell r="V160">
            <v>3370</v>
          </cell>
          <cell r="W160">
            <v>2517</v>
          </cell>
          <cell r="X160">
            <v>7413</v>
          </cell>
          <cell r="Y160">
            <v>13281</v>
          </cell>
          <cell r="Z160">
            <v>9143</v>
          </cell>
          <cell r="AA160">
            <v>9104</v>
          </cell>
          <cell r="AB160">
            <v>6009</v>
          </cell>
          <cell r="AC160">
            <v>3329</v>
          </cell>
          <cell r="AD160">
            <v>1029</v>
          </cell>
          <cell r="AE160">
            <v>1849</v>
          </cell>
          <cell r="AF160">
            <v>4876</v>
          </cell>
          <cell r="AG160">
            <v>11062</v>
          </cell>
          <cell r="AH160">
            <v>2308</v>
          </cell>
          <cell r="AI160">
            <v>2613</v>
          </cell>
          <cell r="AJ160">
            <v>4881</v>
          </cell>
          <cell r="AK160">
            <v>8187</v>
          </cell>
          <cell r="AL160">
            <v>8432</v>
          </cell>
          <cell r="AM160">
            <v>15213</v>
          </cell>
          <cell r="AN160">
            <v>1167</v>
          </cell>
          <cell r="AO160">
            <v>5599</v>
          </cell>
          <cell r="AP160">
            <v>6850</v>
          </cell>
          <cell r="AQ160">
            <v>1247</v>
          </cell>
          <cell r="AR160">
            <v>10979</v>
          </cell>
          <cell r="AS160">
            <v>11167</v>
          </cell>
          <cell r="AT160">
            <v>6778</v>
          </cell>
          <cell r="AU160">
            <v>14209</v>
          </cell>
          <cell r="AV160">
            <v>13371</v>
          </cell>
          <cell r="AW160">
            <v>12131</v>
          </cell>
          <cell r="AX160">
            <v>1712</v>
          </cell>
          <cell r="AY160">
            <v>5042</v>
          </cell>
          <cell r="AZ160">
            <v>23745</v>
          </cell>
          <cell r="BA160">
            <v>208488</v>
          </cell>
          <cell r="BB160">
            <v>18847</v>
          </cell>
          <cell r="BC160">
            <v>-406</v>
          </cell>
          <cell r="BD160">
            <v>226637</v>
          </cell>
          <cell r="BE160">
            <v>1.3</v>
          </cell>
          <cell r="BF160">
            <v>3.1</v>
          </cell>
          <cell r="BG160">
            <v>1.6</v>
          </cell>
          <cell r="BH160">
            <v>2.2999999999999998</v>
          </cell>
          <cell r="BI160">
            <v>-0.6</v>
          </cell>
          <cell r="BJ160">
            <v>-3.8</v>
          </cell>
          <cell r="BK160">
            <v>-4.3</v>
          </cell>
          <cell r="BL160">
            <v>-1.6</v>
          </cell>
          <cell r="BM160">
            <v>1.6</v>
          </cell>
          <cell r="BN160">
            <v>-1.2</v>
          </cell>
          <cell r="BO160">
            <v>-0.5</v>
          </cell>
          <cell r="BP160">
            <v>-0.5</v>
          </cell>
          <cell r="BQ160">
            <v>-0.2</v>
          </cell>
          <cell r="BR160">
            <v>0.4</v>
          </cell>
          <cell r="BS160">
            <v>1.4</v>
          </cell>
          <cell r="BT160">
            <v>0.2</v>
          </cell>
          <cell r="BU160">
            <v>-0.5</v>
          </cell>
          <cell r="BV160">
            <v>0.3</v>
          </cell>
          <cell r="BW160">
            <v>0.3</v>
          </cell>
          <cell r="BX160">
            <v>-0.2</v>
          </cell>
          <cell r="BY160">
            <v>3.5</v>
          </cell>
          <cell r="BZ160">
            <v>-2.4</v>
          </cell>
          <cell r="CA160">
            <v>0.5</v>
          </cell>
          <cell r="CB160">
            <v>0.1</v>
          </cell>
          <cell r="CC160">
            <v>1.8</v>
          </cell>
          <cell r="CD160">
            <v>1.2</v>
          </cell>
          <cell r="CE160">
            <v>2.2999999999999998</v>
          </cell>
          <cell r="CF160">
            <v>0.5</v>
          </cell>
          <cell r="CG160">
            <v>1.1000000000000001</v>
          </cell>
          <cell r="CH160">
            <v>0.1</v>
          </cell>
          <cell r="CI160">
            <v>1.1000000000000001</v>
          </cell>
          <cell r="CJ160">
            <v>0.8</v>
          </cell>
          <cell r="CK160">
            <v>1.6</v>
          </cell>
          <cell r="CL160">
            <v>1.6</v>
          </cell>
          <cell r="CM160">
            <v>1.4</v>
          </cell>
          <cell r="CN160">
            <v>2.7</v>
          </cell>
          <cell r="CO160">
            <v>-0.7</v>
          </cell>
          <cell r="CP160">
            <v>1.7</v>
          </cell>
          <cell r="CQ160">
            <v>1.8</v>
          </cell>
          <cell r="CR160">
            <v>2</v>
          </cell>
          <cell r="CS160">
            <v>2</v>
          </cell>
          <cell r="CT160">
            <v>2.8</v>
          </cell>
          <cell r="CU160">
            <v>1.9</v>
          </cell>
          <cell r="CV160">
            <v>2.2999999999999998</v>
          </cell>
          <cell r="CW160">
            <v>1.4</v>
          </cell>
          <cell r="CX160">
            <v>2.6</v>
          </cell>
          <cell r="CY160">
            <v>1</v>
          </cell>
          <cell r="CZ160">
            <v>0.3</v>
          </cell>
          <cell r="DA160">
            <v>0.4</v>
          </cell>
          <cell r="DB160">
            <v>1.3</v>
          </cell>
          <cell r="DC160">
            <v>1.2</v>
          </cell>
          <cell r="DD160">
            <v>1.1000000000000001</v>
          </cell>
          <cell r="DE160">
            <v>0.1</v>
          </cell>
          <cell r="DF160">
            <v>0.9</v>
          </cell>
          <cell r="DG160">
            <v>6907</v>
          </cell>
          <cell r="DH160">
            <v>948</v>
          </cell>
          <cell r="DI160">
            <v>7689</v>
          </cell>
          <cell r="DJ160">
            <v>1544</v>
          </cell>
          <cell r="DK160">
            <v>3645</v>
          </cell>
          <cell r="DL160">
            <v>1122</v>
          </cell>
          <cell r="DM160">
            <v>3284</v>
          </cell>
          <cell r="DN160">
            <v>9157</v>
          </cell>
          <cell r="DO160">
            <v>1731</v>
          </cell>
          <cell r="DP160">
            <v>10545</v>
          </cell>
          <cell r="DQ160">
            <v>5428</v>
          </cell>
          <cell r="DR160">
            <v>5193</v>
          </cell>
          <cell r="DS160">
            <v>3378</v>
          </cell>
          <cell r="DT160">
            <v>3800</v>
          </cell>
          <cell r="DU160">
            <v>5925</v>
          </cell>
          <cell r="DV160">
            <v>23118</v>
          </cell>
          <cell r="DW160">
            <v>4511</v>
          </cell>
          <cell r="DX160">
            <v>244</v>
          </cell>
          <cell r="DY160">
            <v>3128</v>
          </cell>
          <cell r="DZ160">
            <v>7822</v>
          </cell>
          <cell r="EA160">
            <v>3317</v>
          </cell>
          <cell r="EB160">
            <v>2471</v>
          </cell>
          <cell r="EC160">
            <v>7332</v>
          </cell>
          <cell r="ED160">
            <v>13093</v>
          </cell>
          <cell r="EE160">
            <v>9202</v>
          </cell>
          <cell r="EF160">
            <v>9072</v>
          </cell>
          <cell r="EG160">
            <v>5986</v>
          </cell>
          <cell r="EH160">
            <v>3411</v>
          </cell>
          <cell r="EI160">
            <v>1030</v>
          </cell>
          <cell r="EJ160">
            <v>1847</v>
          </cell>
          <cell r="EK160">
            <v>4901</v>
          </cell>
          <cell r="EL160">
            <v>11144</v>
          </cell>
          <cell r="EM160">
            <v>2343</v>
          </cell>
          <cell r="EN160">
            <v>2619</v>
          </cell>
          <cell r="EO160">
            <v>4928</v>
          </cell>
          <cell r="EP160">
            <v>8174</v>
          </cell>
          <cell r="EQ160">
            <v>8441</v>
          </cell>
          <cell r="ER160">
            <v>15199</v>
          </cell>
          <cell r="ES160">
            <v>1156</v>
          </cell>
          <cell r="ET160">
            <v>5546</v>
          </cell>
          <cell r="EU160">
            <v>6786</v>
          </cell>
          <cell r="EV160">
            <v>1236</v>
          </cell>
          <cell r="EW160">
            <v>10879</v>
          </cell>
          <cell r="EX160">
            <v>11066</v>
          </cell>
          <cell r="EY160">
            <v>6712</v>
          </cell>
          <cell r="EZ160">
            <v>14005</v>
          </cell>
          <cell r="FA160">
            <v>13372</v>
          </cell>
          <cell r="FB160">
            <v>12074</v>
          </cell>
          <cell r="FC160">
            <v>1716</v>
          </cell>
          <cell r="FD160">
            <v>5040</v>
          </cell>
          <cell r="FE160">
            <v>23756</v>
          </cell>
          <cell r="FF160">
            <v>208986</v>
          </cell>
          <cell r="FG160">
            <v>19034</v>
          </cell>
          <cell r="FH160">
            <v>-995</v>
          </cell>
          <cell r="FI160">
            <v>226728</v>
          </cell>
          <cell r="FJ160">
            <v>11.4</v>
          </cell>
          <cell r="FK160">
            <v>-1.4</v>
          </cell>
          <cell r="FL160">
            <v>8.8000000000000007</v>
          </cell>
          <cell r="FM160">
            <v>1.5</v>
          </cell>
          <cell r="FN160">
            <v>2.1</v>
          </cell>
          <cell r="FO160">
            <v>-4.5999999999999996</v>
          </cell>
          <cell r="FP160">
            <v>-1.9</v>
          </cell>
          <cell r="FQ160">
            <v>-0.1</v>
          </cell>
          <cell r="FR160">
            <v>4.8</v>
          </cell>
          <cell r="FS160">
            <v>0.5</v>
          </cell>
          <cell r="FT160">
            <v>3.8</v>
          </cell>
          <cell r="FU160">
            <v>7</v>
          </cell>
          <cell r="FV160">
            <v>-1.8</v>
          </cell>
          <cell r="FW160">
            <v>-4.8</v>
          </cell>
          <cell r="FX160">
            <v>2</v>
          </cell>
          <cell r="FY160">
            <v>0.7</v>
          </cell>
          <cell r="FZ160">
            <v>-0.1</v>
          </cell>
          <cell r="GA160">
            <v>-1.5</v>
          </cell>
          <cell r="GB160">
            <v>-0.8</v>
          </cell>
          <cell r="GC160">
            <v>-0.5</v>
          </cell>
          <cell r="GD160">
            <v>1.4</v>
          </cell>
          <cell r="GE160">
            <v>-7.1</v>
          </cell>
          <cell r="GF160">
            <v>-2.5</v>
          </cell>
          <cell r="GG160">
            <v>-3</v>
          </cell>
          <cell r="GH160">
            <v>2.2999999999999998</v>
          </cell>
          <cell r="GI160">
            <v>0.7</v>
          </cell>
          <cell r="GJ160">
            <v>2.2999999999999998</v>
          </cell>
          <cell r="GK160">
            <v>3.4</v>
          </cell>
          <cell r="GL160">
            <v>1.4</v>
          </cell>
          <cell r="GM160">
            <v>1.7</v>
          </cell>
          <cell r="GN160">
            <v>1.9</v>
          </cell>
          <cell r="GO160">
            <v>2.1</v>
          </cell>
          <cell r="GP160">
            <v>2.5</v>
          </cell>
          <cell r="GQ160">
            <v>2.6</v>
          </cell>
          <cell r="GR160">
            <v>2.4</v>
          </cell>
          <cell r="GS160">
            <v>2.5</v>
          </cell>
          <cell r="GT160">
            <v>-1.2</v>
          </cell>
          <cell r="GU160">
            <v>1.5</v>
          </cell>
          <cell r="GV160">
            <v>0.9</v>
          </cell>
          <cell r="GW160">
            <v>1.3</v>
          </cell>
          <cell r="GX160">
            <v>1.2</v>
          </cell>
          <cell r="GY160">
            <v>2</v>
          </cell>
          <cell r="GZ160">
            <v>1</v>
          </cell>
          <cell r="HA160">
            <v>1.2</v>
          </cell>
          <cell r="HB160">
            <v>0.5</v>
          </cell>
          <cell r="HC160">
            <v>0.7</v>
          </cell>
          <cell r="HD160">
            <v>1</v>
          </cell>
          <cell r="HE160">
            <v>-0.4</v>
          </cell>
          <cell r="HF160">
            <v>0.5</v>
          </cell>
          <cell r="HG160">
            <v>1.2</v>
          </cell>
          <cell r="HH160">
            <v>1.2</v>
          </cell>
          <cell r="HI160">
            <v>1.2</v>
          </cell>
          <cell r="HJ160">
            <v>1.2</v>
          </cell>
          <cell r="HK160">
            <v>0.9</v>
          </cell>
          <cell r="HL160">
            <v>13873</v>
          </cell>
          <cell r="HM160">
            <v>950</v>
          </cell>
          <cell r="HN160">
            <v>14052</v>
          </cell>
          <cell r="HO160">
            <v>1504</v>
          </cell>
          <cell r="HP160">
            <v>3570</v>
          </cell>
          <cell r="HQ160">
            <v>1135</v>
          </cell>
          <cell r="HR160">
            <v>3328</v>
          </cell>
          <cell r="HS160">
            <v>9076</v>
          </cell>
          <cell r="HT160">
            <v>1833</v>
          </cell>
          <cell r="HU160">
            <v>10556</v>
          </cell>
          <cell r="HV160">
            <v>5829</v>
          </cell>
          <cell r="HW160">
            <v>5190</v>
          </cell>
          <cell r="HX160">
            <v>3443</v>
          </cell>
          <cell r="HY160">
            <v>3910</v>
          </cell>
          <cell r="HZ160">
            <v>6161</v>
          </cell>
          <cell r="IA160">
            <v>23937</v>
          </cell>
          <cell r="IB160">
            <v>4386</v>
          </cell>
          <cell r="IC160">
            <v>226</v>
          </cell>
          <cell r="ID160">
            <v>3223</v>
          </cell>
          <cell r="IE160">
            <v>7725</v>
          </cell>
          <cell r="IF160">
            <v>3536</v>
          </cell>
          <cell r="IG160">
            <v>2600</v>
          </cell>
          <cell r="IH160">
            <v>7693</v>
          </cell>
          <cell r="II160">
            <v>13791</v>
          </cell>
          <cell r="IJ160">
            <v>9571</v>
          </cell>
          <cell r="IK160">
            <v>10012</v>
          </cell>
          <cell r="IL160">
            <v>6376</v>
          </cell>
          <cell r="IM160">
            <v>3552</v>
          </cell>
          <cell r="IN160">
            <v>1063</v>
          </cell>
          <cell r="IO160">
            <v>1887</v>
          </cell>
          <cell r="IP160">
            <v>4995</v>
          </cell>
          <cell r="IQ160">
            <v>11474</v>
          </cell>
        </row>
        <row r="161">
          <cell r="B161">
            <v>6215</v>
          </cell>
          <cell r="C161">
            <v>953</v>
          </cell>
          <cell r="D161">
            <v>7062</v>
          </cell>
          <cell r="E161">
            <v>1543</v>
          </cell>
          <cell r="F161">
            <v>3610</v>
          </cell>
          <cell r="G161">
            <v>1108</v>
          </cell>
          <cell r="H161">
            <v>3193</v>
          </cell>
          <cell r="I161">
            <v>9029</v>
          </cell>
          <cell r="J161">
            <v>1656</v>
          </cell>
          <cell r="K161">
            <v>10357</v>
          </cell>
          <cell r="L161">
            <v>5295</v>
          </cell>
          <cell r="M161">
            <v>5033</v>
          </cell>
          <cell r="N161">
            <v>3295</v>
          </cell>
          <cell r="O161">
            <v>3947</v>
          </cell>
          <cell r="P161">
            <v>6038</v>
          </cell>
          <cell r="Q161">
            <v>23063</v>
          </cell>
          <cell r="R161">
            <v>4521</v>
          </cell>
          <cell r="S161">
            <v>246</v>
          </cell>
          <cell r="T161">
            <v>3181</v>
          </cell>
          <cell r="U161">
            <v>7882</v>
          </cell>
          <cell r="V161">
            <v>3475</v>
          </cell>
          <cell r="W161">
            <v>2461</v>
          </cell>
          <cell r="X161">
            <v>7364</v>
          </cell>
          <cell r="Y161">
            <v>13232</v>
          </cell>
          <cell r="Z161">
            <v>9439</v>
          </cell>
          <cell r="AA161">
            <v>9200</v>
          </cell>
          <cell r="AB161">
            <v>6150</v>
          </cell>
          <cell r="AC161">
            <v>3340</v>
          </cell>
          <cell r="AD161">
            <v>1032</v>
          </cell>
          <cell r="AE161">
            <v>1860</v>
          </cell>
          <cell r="AF161">
            <v>4933</v>
          </cell>
          <cell r="AG161">
            <v>11157</v>
          </cell>
          <cell r="AH161">
            <v>2348</v>
          </cell>
          <cell r="AI161">
            <v>2667</v>
          </cell>
          <cell r="AJ161">
            <v>4968</v>
          </cell>
          <cell r="AK161">
            <v>8506</v>
          </cell>
          <cell r="AL161">
            <v>8222</v>
          </cell>
          <cell r="AM161">
            <v>15547</v>
          </cell>
          <cell r="AN161">
            <v>1183</v>
          </cell>
          <cell r="AO161">
            <v>5761</v>
          </cell>
          <cell r="AP161">
            <v>7018</v>
          </cell>
          <cell r="AQ161">
            <v>1291</v>
          </cell>
          <cell r="AR161">
            <v>11213</v>
          </cell>
          <cell r="AS161">
            <v>11449</v>
          </cell>
          <cell r="AT161">
            <v>6967</v>
          </cell>
          <cell r="AU161">
            <v>14468</v>
          </cell>
          <cell r="AV161">
            <v>13479</v>
          </cell>
          <cell r="AW161">
            <v>12129</v>
          </cell>
          <cell r="AX161">
            <v>1722</v>
          </cell>
          <cell r="AY161">
            <v>5098</v>
          </cell>
          <cell r="AZ161">
            <v>23964</v>
          </cell>
          <cell r="BA161">
            <v>210712</v>
          </cell>
          <cell r="BB161">
            <v>19133</v>
          </cell>
          <cell r="BC161">
            <v>52</v>
          </cell>
          <cell r="BD161">
            <v>229597</v>
          </cell>
          <cell r="BE161">
            <v>-2.1</v>
          </cell>
          <cell r="BF161">
            <v>0.6</v>
          </cell>
          <cell r="BG161">
            <v>-1.6</v>
          </cell>
          <cell r="BH161">
            <v>1.1000000000000001</v>
          </cell>
          <cell r="BI161">
            <v>0.4</v>
          </cell>
          <cell r="BJ161">
            <v>-1.6</v>
          </cell>
          <cell r="BK161">
            <v>-2.2000000000000002</v>
          </cell>
          <cell r="BL161">
            <v>-0.5</v>
          </cell>
          <cell r="BM161">
            <v>-2.4</v>
          </cell>
          <cell r="BN161">
            <v>-0.8</v>
          </cell>
          <cell r="BO161">
            <v>0.5</v>
          </cell>
          <cell r="BP161">
            <v>0.2</v>
          </cell>
          <cell r="BQ161">
            <v>-1.2</v>
          </cell>
          <cell r="BR161">
            <v>0.8</v>
          </cell>
          <cell r="BS161">
            <v>1.9</v>
          </cell>
          <cell r="BT161">
            <v>0.5</v>
          </cell>
          <cell r="BU161">
            <v>0.6</v>
          </cell>
          <cell r="BV161">
            <v>0.6</v>
          </cell>
          <cell r="BW161">
            <v>0.6</v>
          </cell>
          <cell r="BX161">
            <v>0.6</v>
          </cell>
          <cell r="BY161">
            <v>3.1</v>
          </cell>
          <cell r="BZ161">
            <v>-2.2000000000000002</v>
          </cell>
          <cell r="CA161">
            <v>-0.7</v>
          </cell>
          <cell r="CB161">
            <v>-0.4</v>
          </cell>
          <cell r="CC161">
            <v>3.2</v>
          </cell>
          <cell r="CD161">
            <v>1.1000000000000001</v>
          </cell>
          <cell r="CE161">
            <v>2.4</v>
          </cell>
          <cell r="CF161">
            <v>0.3</v>
          </cell>
          <cell r="CG161">
            <v>0.3</v>
          </cell>
          <cell r="CH161">
            <v>0.6</v>
          </cell>
          <cell r="CI161">
            <v>1.2</v>
          </cell>
          <cell r="CJ161">
            <v>0.9</v>
          </cell>
          <cell r="CK161">
            <v>1.7</v>
          </cell>
          <cell r="CL161">
            <v>2.1</v>
          </cell>
          <cell r="CM161">
            <v>1.8</v>
          </cell>
          <cell r="CN161">
            <v>3.9</v>
          </cell>
          <cell r="CO161">
            <v>-2.5</v>
          </cell>
          <cell r="CP161">
            <v>2.2000000000000002</v>
          </cell>
          <cell r="CQ161">
            <v>1.4</v>
          </cell>
          <cell r="CR161">
            <v>2.9</v>
          </cell>
          <cell r="CS161">
            <v>2.5</v>
          </cell>
          <cell r="CT161">
            <v>3.5</v>
          </cell>
          <cell r="CU161">
            <v>2.1</v>
          </cell>
          <cell r="CV161">
            <v>2.5</v>
          </cell>
          <cell r="CW161">
            <v>2.8</v>
          </cell>
          <cell r="CX161">
            <v>1.8</v>
          </cell>
          <cell r="CY161">
            <v>0.8</v>
          </cell>
          <cell r="CZ161">
            <v>0</v>
          </cell>
          <cell r="DA161">
            <v>0.6</v>
          </cell>
          <cell r="DB161">
            <v>1.1000000000000001</v>
          </cell>
          <cell r="DC161">
            <v>0.9</v>
          </cell>
          <cell r="DD161">
            <v>1.1000000000000001</v>
          </cell>
          <cell r="DE161">
            <v>1.5</v>
          </cell>
          <cell r="DF161">
            <v>1.3</v>
          </cell>
          <cell r="DG161">
            <v>5690</v>
          </cell>
          <cell r="DH161">
            <v>943</v>
          </cell>
          <cell r="DI161">
            <v>6567</v>
          </cell>
          <cell r="DJ161">
            <v>1486</v>
          </cell>
          <cell r="DK161">
            <v>3553</v>
          </cell>
          <cell r="DL161">
            <v>1097</v>
          </cell>
          <cell r="DM161">
            <v>3165</v>
          </cell>
          <cell r="DN161">
            <v>8866</v>
          </cell>
          <cell r="DO161">
            <v>1649</v>
          </cell>
          <cell r="DP161">
            <v>10188</v>
          </cell>
          <cell r="DQ161">
            <v>5194</v>
          </cell>
          <cell r="DR161">
            <v>4988</v>
          </cell>
          <cell r="DS161">
            <v>3215</v>
          </cell>
          <cell r="DT161">
            <v>4003</v>
          </cell>
          <cell r="DU161">
            <v>6024</v>
          </cell>
          <cell r="DV161">
            <v>22883</v>
          </cell>
          <cell r="DW161">
            <v>4472</v>
          </cell>
          <cell r="DX161">
            <v>246</v>
          </cell>
          <cell r="DY161">
            <v>3219</v>
          </cell>
          <cell r="DZ161">
            <v>7857</v>
          </cell>
          <cell r="EA161">
            <v>3601</v>
          </cell>
          <cell r="EB161">
            <v>2378</v>
          </cell>
          <cell r="EC161">
            <v>7382</v>
          </cell>
          <cell r="ED161">
            <v>13267</v>
          </cell>
          <cell r="EE161">
            <v>9285</v>
          </cell>
          <cell r="EF161">
            <v>9243</v>
          </cell>
          <cell r="EG161">
            <v>6205</v>
          </cell>
          <cell r="EH161">
            <v>3262</v>
          </cell>
          <cell r="EI161">
            <v>1035</v>
          </cell>
          <cell r="EJ161">
            <v>1873</v>
          </cell>
          <cell r="EK161">
            <v>4914</v>
          </cell>
          <cell r="EL161">
            <v>11087</v>
          </cell>
          <cell r="EM161">
            <v>2268</v>
          </cell>
          <cell r="EN161">
            <v>2670</v>
          </cell>
          <cell r="EO161">
            <v>4873</v>
          </cell>
          <cell r="EP161">
            <v>8491</v>
          </cell>
          <cell r="EQ161">
            <v>8191</v>
          </cell>
          <cell r="ER161">
            <v>15512</v>
          </cell>
          <cell r="ES161">
            <v>1195</v>
          </cell>
          <cell r="ET161">
            <v>5810</v>
          </cell>
          <cell r="EU161">
            <v>7082</v>
          </cell>
          <cell r="EV161">
            <v>1303</v>
          </cell>
          <cell r="EW161">
            <v>11320</v>
          </cell>
          <cell r="EX161">
            <v>11554</v>
          </cell>
          <cell r="EY161">
            <v>7024</v>
          </cell>
          <cell r="EZ161">
            <v>14884</v>
          </cell>
          <cell r="FA161">
            <v>13479</v>
          </cell>
          <cell r="FB161">
            <v>11923</v>
          </cell>
          <cell r="FC161">
            <v>1715</v>
          </cell>
          <cell r="FD161">
            <v>5105</v>
          </cell>
          <cell r="FE161">
            <v>23973</v>
          </cell>
          <cell r="FF161">
            <v>209791</v>
          </cell>
          <cell r="FG161">
            <v>18735</v>
          </cell>
          <cell r="FH161">
            <v>-148</v>
          </cell>
          <cell r="FI161">
            <v>228095</v>
          </cell>
          <cell r="FJ161">
            <v>-17.600000000000001</v>
          </cell>
          <cell r="FK161">
            <v>-0.5</v>
          </cell>
          <cell r="FL161">
            <v>-14.6</v>
          </cell>
          <cell r="FM161">
            <v>-3.7</v>
          </cell>
          <cell r="FN161">
            <v>-2.5</v>
          </cell>
          <cell r="FO161">
            <v>-2.2000000000000002</v>
          </cell>
          <cell r="FP161">
            <v>-3.6</v>
          </cell>
          <cell r="FQ161">
            <v>-3.2</v>
          </cell>
          <cell r="FR161">
            <v>-4.7</v>
          </cell>
          <cell r="FS161">
            <v>-3.4</v>
          </cell>
          <cell r="FT161">
            <v>-4.3</v>
          </cell>
          <cell r="FU161">
            <v>-4</v>
          </cell>
          <cell r="FV161">
            <v>-4.8</v>
          </cell>
          <cell r="FW161">
            <v>5.4</v>
          </cell>
          <cell r="FX161">
            <v>1.7</v>
          </cell>
          <cell r="FY161">
            <v>-1</v>
          </cell>
          <cell r="FZ161">
            <v>-0.9</v>
          </cell>
          <cell r="GA161">
            <v>0.9</v>
          </cell>
          <cell r="GB161">
            <v>2.9</v>
          </cell>
          <cell r="GC161">
            <v>0.4</v>
          </cell>
          <cell r="GD161">
            <v>8.5</v>
          </cell>
          <cell r="GE161">
            <v>-3.8</v>
          </cell>
          <cell r="GF161">
            <v>0.7</v>
          </cell>
          <cell r="GG161">
            <v>1.3</v>
          </cell>
          <cell r="GH161">
            <v>0.9</v>
          </cell>
          <cell r="GI161">
            <v>1.9</v>
          </cell>
          <cell r="GJ161">
            <v>3.7</v>
          </cell>
          <cell r="GK161">
            <v>-4.4000000000000004</v>
          </cell>
          <cell r="GL161">
            <v>0.4</v>
          </cell>
          <cell r="GM161">
            <v>1.4</v>
          </cell>
          <cell r="GN161">
            <v>0.3</v>
          </cell>
          <cell r="GO161">
            <v>-0.5</v>
          </cell>
          <cell r="GP161">
            <v>-3.2</v>
          </cell>
          <cell r="GQ161">
            <v>1.9</v>
          </cell>
          <cell r="GR161">
            <v>-1.1000000000000001</v>
          </cell>
          <cell r="GS161">
            <v>3.9</v>
          </cell>
          <cell r="GT161">
            <v>-3</v>
          </cell>
          <cell r="GU161">
            <v>2.1</v>
          </cell>
          <cell r="GV161">
            <v>3.3</v>
          </cell>
          <cell r="GW161">
            <v>4.8</v>
          </cell>
          <cell r="GX161">
            <v>4.4000000000000004</v>
          </cell>
          <cell r="GY161">
            <v>5.4</v>
          </cell>
          <cell r="GZ161">
            <v>4.0999999999999996</v>
          </cell>
          <cell r="HA161">
            <v>4.4000000000000004</v>
          </cell>
          <cell r="HB161">
            <v>4.5999999999999996</v>
          </cell>
          <cell r="HC161">
            <v>6.3</v>
          </cell>
          <cell r="HD161">
            <v>0.8</v>
          </cell>
          <cell r="HE161">
            <v>-1.2</v>
          </cell>
          <cell r="HF161">
            <v>-0.1</v>
          </cell>
          <cell r="HG161">
            <v>1.3</v>
          </cell>
          <cell r="HH161">
            <v>0.9</v>
          </cell>
          <cell r="HI161">
            <v>0.4</v>
          </cell>
          <cell r="HJ161">
            <v>-1.6</v>
          </cell>
          <cell r="HK161">
            <v>0.6</v>
          </cell>
          <cell r="HL161">
            <v>3786</v>
          </cell>
          <cell r="HM161">
            <v>938</v>
          </cell>
          <cell r="HN161">
            <v>4825</v>
          </cell>
          <cell r="HO161">
            <v>1464</v>
          </cell>
          <cell r="HP161">
            <v>3411</v>
          </cell>
          <cell r="HQ161">
            <v>1054</v>
          </cell>
          <cell r="HR161">
            <v>3062</v>
          </cell>
          <cell r="HS161">
            <v>8582</v>
          </cell>
          <cell r="HT161">
            <v>1427</v>
          </cell>
          <cell r="HU161">
            <v>9711</v>
          </cell>
          <cell r="HV161">
            <v>5011</v>
          </cell>
          <cell r="HW161">
            <v>4906</v>
          </cell>
          <cell r="HX161">
            <v>3023</v>
          </cell>
          <cell r="HY161">
            <v>3781</v>
          </cell>
          <cell r="HZ161">
            <v>5716</v>
          </cell>
          <cell r="IA161">
            <v>21823</v>
          </cell>
          <cell r="IB161">
            <v>4406</v>
          </cell>
          <cell r="IC161">
            <v>209</v>
          </cell>
          <cell r="ID161">
            <v>3360</v>
          </cell>
          <cell r="IE161">
            <v>7817</v>
          </cell>
          <cell r="IF161">
            <v>3274</v>
          </cell>
          <cell r="IG161">
            <v>2278</v>
          </cell>
          <cell r="IH161">
            <v>6780</v>
          </cell>
          <cell r="II161">
            <v>12270</v>
          </cell>
          <cell r="IJ161">
            <v>8835</v>
          </cell>
          <cell r="IK161">
            <v>8762</v>
          </cell>
          <cell r="IL161">
            <v>6112</v>
          </cell>
          <cell r="IM161">
            <v>3179</v>
          </cell>
          <cell r="IN161">
            <v>1005</v>
          </cell>
          <cell r="IO161">
            <v>1810</v>
          </cell>
          <cell r="IP161">
            <v>4817</v>
          </cell>
          <cell r="IQ161">
            <v>10809</v>
          </cell>
        </row>
        <row r="162">
          <cell r="B162">
            <v>6066</v>
          </cell>
          <cell r="C162">
            <v>957</v>
          </cell>
          <cell r="D162">
            <v>6933</v>
          </cell>
          <cell r="E162">
            <v>1557</v>
          </cell>
          <cell r="F162">
            <v>3705</v>
          </cell>
          <cell r="G162">
            <v>1114</v>
          </cell>
          <cell r="H162">
            <v>3218</v>
          </cell>
          <cell r="I162">
            <v>9158</v>
          </cell>
          <cell r="J162">
            <v>1566</v>
          </cell>
          <cell r="K162">
            <v>10413</v>
          </cell>
          <cell r="L162">
            <v>5386</v>
          </cell>
          <cell r="M162">
            <v>5051</v>
          </cell>
          <cell r="N162">
            <v>3244</v>
          </cell>
          <cell r="O162">
            <v>4000</v>
          </cell>
          <cell r="P162">
            <v>6122</v>
          </cell>
          <cell r="Q162">
            <v>23229</v>
          </cell>
          <cell r="R162">
            <v>4603</v>
          </cell>
          <cell r="S162">
            <v>248</v>
          </cell>
          <cell r="T162">
            <v>3201</v>
          </cell>
          <cell r="U162">
            <v>7989</v>
          </cell>
          <cell r="V162">
            <v>3592</v>
          </cell>
          <cell r="W162">
            <v>2501</v>
          </cell>
          <cell r="X162">
            <v>7319</v>
          </cell>
          <cell r="Y162">
            <v>13344</v>
          </cell>
          <cell r="Z162">
            <v>9712</v>
          </cell>
          <cell r="AA162">
            <v>9290</v>
          </cell>
          <cell r="AB162">
            <v>6266</v>
          </cell>
          <cell r="AC162">
            <v>3371</v>
          </cell>
          <cell r="AD162">
            <v>1030</v>
          </cell>
          <cell r="AE162">
            <v>1865</v>
          </cell>
          <cell r="AF162">
            <v>4976</v>
          </cell>
          <cell r="AG162">
            <v>11233</v>
          </cell>
          <cell r="AH162">
            <v>2431</v>
          </cell>
          <cell r="AI162">
            <v>2743</v>
          </cell>
          <cell r="AJ162">
            <v>5129</v>
          </cell>
          <cell r="AK162">
            <v>8900</v>
          </cell>
          <cell r="AL162">
            <v>7840</v>
          </cell>
          <cell r="AM162">
            <v>15890</v>
          </cell>
          <cell r="AN162">
            <v>1184</v>
          </cell>
          <cell r="AO162">
            <v>5931</v>
          </cell>
          <cell r="AP162">
            <v>7169</v>
          </cell>
          <cell r="AQ162">
            <v>1337</v>
          </cell>
          <cell r="AR162">
            <v>11392</v>
          </cell>
          <cell r="AS162">
            <v>11688</v>
          </cell>
          <cell r="AT162">
            <v>7210</v>
          </cell>
          <cell r="AU162">
            <v>14380</v>
          </cell>
          <cell r="AV162">
            <v>13557</v>
          </cell>
          <cell r="AW162">
            <v>12212</v>
          </cell>
          <cell r="AX162">
            <v>1743</v>
          </cell>
          <cell r="AY162">
            <v>5131</v>
          </cell>
          <cell r="AZ162">
            <v>24126</v>
          </cell>
          <cell r="BA162">
            <v>213015</v>
          </cell>
          <cell r="BB162">
            <v>19654</v>
          </cell>
          <cell r="BC162">
            <v>602</v>
          </cell>
          <cell r="BD162">
            <v>232955</v>
          </cell>
          <cell r="BE162">
            <v>-2.4</v>
          </cell>
          <cell r="BF162">
            <v>0.4</v>
          </cell>
          <cell r="BG162">
            <v>-1.8</v>
          </cell>
          <cell r="BH162">
            <v>0.9</v>
          </cell>
          <cell r="BI162">
            <v>2.6</v>
          </cell>
          <cell r="BJ162">
            <v>0.6</v>
          </cell>
          <cell r="BK162">
            <v>0.8</v>
          </cell>
          <cell r="BL162">
            <v>1.4</v>
          </cell>
          <cell r="BM162">
            <v>-5.5</v>
          </cell>
          <cell r="BN162">
            <v>0.5</v>
          </cell>
          <cell r="BO162">
            <v>1.7</v>
          </cell>
          <cell r="BP162">
            <v>0.3</v>
          </cell>
          <cell r="BQ162">
            <v>-1.5</v>
          </cell>
          <cell r="BR162">
            <v>1.3</v>
          </cell>
          <cell r="BS162">
            <v>1.4</v>
          </cell>
          <cell r="BT162">
            <v>0.7</v>
          </cell>
          <cell r="BU162">
            <v>1.8</v>
          </cell>
          <cell r="BV162">
            <v>0.5</v>
          </cell>
          <cell r="BW162">
            <v>0.6</v>
          </cell>
          <cell r="BX162">
            <v>1.4</v>
          </cell>
          <cell r="BY162">
            <v>3.3</v>
          </cell>
          <cell r="BZ162">
            <v>1.6</v>
          </cell>
          <cell r="CA162">
            <v>-0.6</v>
          </cell>
          <cell r="CB162">
            <v>0.8</v>
          </cell>
          <cell r="CC162">
            <v>2.9</v>
          </cell>
          <cell r="CD162">
            <v>1</v>
          </cell>
          <cell r="CE162">
            <v>1.9</v>
          </cell>
          <cell r="CF162">
            <v>1</v>
          </cell>
          <cell r="CG162">
            <v>-0.2</v>
          </cell>
          <cell r="CH162">
            <v>0.3</v>
          </cell>
          <cell r="CI162">
            <v>0.9</v>
          </cell>
          <cell r="CJ162">
            <v>0.7</v>
          </cell>
          <cell r="CK162">
            <v>3.5</v>
          </cell>
          <cell r="CL162">
            <v>2.8</v>
          </cell>
          <cell r="CM162">
            <v>3.2</v>
          </cell>
          <cell r="CN162">
            <v>4.5999999999999996</v>
          </cell>
          <cell r="CO162">
            <v>-4.7</v>
          </cell>
          <cell r="CP162">
            <v>2.2000000000000002</v>
          </cell>
          <cell r="CQ162">
            <v>0.1</v>
          </cell>
          <cell r="CR162">
            <v>3</v>
          </cell>
          <cell r="CS162">
            <v>2.1</v>
          </cell>
          <cell r="CT162">
            <v>3.5</v>
          </cell>
          <cell r="CU162">
            <v>1.6</v>
          </cell>
          <cell r="CV162">
            <v>2.1</v>
          </cell>
          <cell r="CW162">
            <v>3.5</v>
          </cell>
          <cell r="CX162">
            <v>-0.6</v>
          </cell>
          <cell r="CY162">
            <v>0.6</v>
          </cell>
          <cell r="CZ162">
            <v>0.7</v>
          </cell>
          <cell r="DA162">
            <v>1.2</v>
          </cell>
          <cell r="DB162">
            <v>0.7</v>
          </cell>
          <cell r="DC162">
            <v>0.7</v>
          </cell>
          <cell r="DD162">
            <v>1.1000000000000001</v>
          </cell>
          <cell r="DE162">
            <v>2.7</v>
          </cell>
          <cell r="DF162">
            <v>1.5</v>
          </cell>
          <cell r="DG162">
            <v>6234</v>
          </cell>
          <cell r="DH162">
            <v>946</v>
          </cell>
          <cell r="DI162">
            <v>7069</v>
          </cell>
          <cell r="DJ162">
            <v>1601</v>
          </cell>
          <cell r="DK162">
            <v>3679</v>
          </cell>
          <cell r="DL162">
            <v>1131</v>
          </cell>
          <cell r="DM162">
            <v>3218</v>
          </cell>
          <cell r="DN162">
            <v>9207</v>
          </cell>
          <cell r="DO162">
            <v>1645</v>
          </cell>
          <cell r="DP162">
            <v>10523</v>
          </cell>
          <cell r="DQ162">
            <v>5277</v>
          </cell>
          <cell r="DR162">
            <v>4999</v>
          </cell>
          <cell r="DS162">
            <v>3265</v>
          </cell>
          <cell r="DT162">
            <v>4019</v>
          </cell>
          <cell r="DU162">
            <v>6191</v>
          </cell>
          <cell r="DV162">
            <v>23208</v>
          </cell>
          <cell r="DW162">
            <v>4623</v>
          </cell>
          <cell r="DX162">
            <v>251</v>
          </cell>
          <cell r="DY162">
            <v>3206</v>
          </cell>
          <cell r="DZ162">
            <v>8021</v>
          </cell>
          <cell r="EA162">
            <v>3481</v>
          </cell>
          <cell r="EB162">
            <v>2610</v>
          </cell>
          <cell r="EC162">
            <v>7383</v>
          </cell>
          <cell r="ED162">
            <v>13422</v>
          </cell>
          <cell r="EE162">
            <v>9823</v>
          </cell>
          <cell r="EF162">
            <v>9250</v>
          </cell>
          <cell r="EG162">
            <v>6229</v>
          </cell>
          <cell r="EH162">
            <v>3373</v>
          </cell>
          <cell r="EI162">
            <v>1023</v>
          </cell>
          <cell r="EJ162">
            <v>1866</v>
          </cell>
          <cell r="EK162">
            <v>4991</v>
          </cell>
          <cell r="EL162">
            <v>11271</v>
          </cell>
          <cell r="EM162">
            <v>2463</v>
          </cell>
          <cell r="EN162">
            <v>2726</v>
          </cell>
          <cell r="EO162">
            <v>5154</v>
          </cell>
          <cell r="EP162">
            <v>8896</v>
          </cell>
          <cell r="EQ162">
            <v>7918</v>
          </cell>
          <cell r="ER162">
            <v>15928</v>
          </cell>
          <cell r="ES162">
            <v>1180</v>
          </cell>
          <cell r="ET162">
            <v>5892</v>
          </cell>
          <cell r="EU162">
            <v>7129</v>
          </cell>
          <cell r="EV162">
            <v>1328</v>
          </cell>
          <cell r="EW162">
            <v>11349</v>
          </cell>
          <cell r="EX162">
            <v>11636</v>
          </cell>
          <cell r="EY162">
            <v>7160</v>
          </cell>
          <cell r="EZ162">
            <v>14334</v>
          </cell>
          <cell r="FA162">
            <v>13567</v>
          </cell>
          <cell r="FB162">
            <v>12831</v>
          </cell>
          <cell r="FC162">
            <v>1741</v>
          </cell>
          <cell r="FD162">
            <v>5130</v>
          </cell>
          <cell r="FE162">
            <v>24120</v>
          </cell>
          <cell r="FF162">
            <v>213937</v>
          </cell>
          <cell r="FG162">
            <v>19818</v>
          </cell>
          <cell r="FH162">
            <v>1417</v>
          </cell>
          <cell r="FI162">
            <v>234847</v>
          </cell>
          <cell r="FJ162">
            <v>9.6</v>
          </cell>
          <cell r="FK162">
            <v>0.3</v>
          </cell>
          <cell r="FL162">
            <v>7.6</v>
          </cell>
          <cell r="FM162">
            <v>7.8</v>
          </cell>
          <cell r="FN162">
            <v>3.5</v>
          </cell>
          <cell r="FO162">
            <v>3</v>
          </cell>
          <cell r="FP162">
            <v>1.7</v>
          </cell>
          <cell r="FQ162">
            <v>3.8</v>
          </cell>
          <cell r="FR162">
            <v>-0.2</v>
          </cell>
          <cell r="FS162">
            <v>3.3</v>
          </cell>
          <cell r="FT162">
            <v>1.6</v>
          </cell>
          <cell r="FU162">
            <v>0.2</v>
          </cell>
          <cell r="FV162">
            <v>1.5</v>
          </cell>
          <cell r="FW162">
            <v>0.4</v>
          </cell>
          <cell r="FX162">
            <v>2.8</v>
          </cell>
          <cell r="FY162">
            <v>1.4</v>
          </cell>
          <cell r="FZ162">
            <v>3.4</v>
          </cell>
          <cell r="GA162">
            <v>2</v>
          </cell>
          <cell r="GB162">
            <v>-0.4</v>
          </cell>
          <cell r="GC162">
            <v>2.1</v>
          </cell>
          <cell r="GD162">
            <v>-3.3</v>
          </cell>
          <cell r="GE162">
            <v>9.6999999999999993</v>
          </cell>
          <cell r="GF162">
            <v>0</v>
          </cell>
          <cell r="GG162">
            <v>1.2</v>
          </cell>
          <cell r="GH162">
            <v>5.8</v>
          </cell>
          <cell r="GI162">
            <v>0.1</v>
          </cell>
          <cell r="GJ162">
            <v>0.4</v>
          </cell>
          <cell r="GK162">
            <v>3.4</v>
          </cell>
          <cell r="GL162">
            <v>-1.1000000000000001</v>
          </cell>
          <cell r="GM162">
            <v>-0.4</v>
          </cell>
          <cell r="GN162">
            <v>1.6</v>
          </cell>
          <cell r="GO162">
            <v>1.7</v>
          </cell>
          <cell r="GP162">
            <v>8.6</v>
          </cell>
          <cell r="GQ162">
            <v>2.1</v>
          </cell>
          <cell r="GR162">
            <v>5.8</v>
          </cell>
          <cell r="GS162">
            <v>4.8</v>
          </cell>
          <cell r="GT162">
            <v>-3.3</v>
          </cell>
          <cell r="GU162">
            <v>2.7</v>
          </cell>
          <cell r="GV162">
            <v>-1.2</v>
          </cell>
          <cell r="GW162">
            <v>1.4</v>
          </cell>
          <cell r="GX162">
            <v>0.7</v>
          </cell>
          <cell r="GY162">
            <v>2</v>
          </cell>
          <cell r="GZ162">
            <v>0.3</v>
          </cell>
          <cell r="HA162">
            <v>0.7</v>
          </cell>
          <cell r="HB162">
            <v>1.9</v>
          </cell>
          <cell r="HC162">
            <v>-3.7</v>
          </cell>
          <cell r="HD162">
            <v>0.7</v>
          </cell>
          <cell r="HE162">
            <v>7.6</v>
          </cell>
          <cell r="HF162">
            <v>1.5</v>
          </cell>
          <cell r="HG162">
            <v>0.5</v>
          </cell>
          <cell r="HH162">
            <v>0.6</v>
          </cell>
          <cell r="HI162">
            <v>2</v>
          </cell>
          <cell r="HJ162">
            <v>5.8</v>
          </cell>
          <cell r="HK162">
            <v>3</v>
          </cell>
          <cell r="HL162">
            <v>4126</v>
          </cell>
          <cell r="HM162">
            <v>942</v>
          </cell>
          <cell r="HN162">
            <v>5153</v>
          </cell>
          <cell r="HO162">
            <v>1585</v>
          </cell>
          <cell r="HP162">
            <v>3702</v>
          </cell>
          <cell r="HQ162">
            <v>1126</v>
          </cell>
          <cell r="HR162">
            <v>3238</v>
          </cell>
          <cell r="HS162">
            <v>9218</v>
          </cell>
          <cell r="HT162">
            <v>1742</v>
          </cell>
          <cell r="HU162">
            <v>10617</v>
          </cell>
          <cell r="HV162">
            <v>5055</v>
          </cell>
          <cell r="HW162">
            <v>4978</v>
          </cell>
          <cell r="HX162">
            <v>3274</v>
          </cell>
          <cell r="HY162">
            <v>3996</v>
          </cell>
          <cell r="HZ162">
            <v>6092</v>
          </cell>
          <cell r="IA162">
            <v>22881</v>
          </cell>
          <cell r="IB162">
            <v>4610</v>
          </cell>
          <cell r="IC162">
            <v>266</v>
          </cell>
          <cell r="ID162">
            <v>3082</v>
          </cell>
          <cell r="IE162">
            <v>7942</v>
          </cell>
          <cell r="IF162">
            <v>3479</v>
          </cell>
          <cell r="IG162">
            <v>2517</v>
          </cell>
          <cell r="IH162">
            <v>7676</v>
          </cell>
          <cell r="II162">
            <v>13628</v>
          </cell>
          <cell r="IJ162">
            <v>9894</v>
          </cell>
          <cell r="IK162">
            <v>9002</v>
          </cell>
          <cell r="IL162">
            <v>5976</v>
          </cell>
          <cell r="IM162">
            <v>3332</v>
          </cell>
          <cell r="IN162">
            <v>974</v>
          </cell>
          <cell r="IO162">
            <v>1852</v>
          </cell>
          <cell r="IP162">
            <v>4972</v>
          </cell>
          <cell r="IQ162">
            <v>11104</v>
          </cell>
        </row>
        <row r="163">
          <cell r="B163">
            <v>6067</v>
          </cell>
          <cell r="C163">
            <v>976</v>
          </cell>
          <cell r="D163">
            <v>6966</v>
          </cell>
          <cell r="E163">
            <v>1570</v>
          </cell>
          <cell r="F163">
            <v>3784</v>
          </cell>
          <cell r="G163">
            <v>1154</v>
          </cell>
          <cell r="H163">
            <v>3301</v>
          </cell>
          <cell r="I163">
            <v>9345</v>
          </cell>
          <cell r="J163">
            <v>1534</v>
          </cell>
          <cell r="K163">
            <v>10574</v>
          </cell>
          <cell r="L163">
            <v>5535</v>
          </cell>
          <cell r="M163">
            <v>5067</v>
          </cell>
          <cell r="N163">
            <v>3264</v>
          </cell>
          <cell r="O163">
            <v>4061</v>
          </cell>
          <cell r="P163">
            <v>6105</v>
          </cell>
          <cell r="Q163">
            <v>23470</v>
          </cell>
          <cell r="R163">
            <v>4700</v>
          </cell>
          <cell r="S163">
            <v>251</v>
          </cell>
          <cell r="T163">
            <v>3231</v>
          </cell>
          <cell r="U163">
            <v>8124</v>
          </cell>
          <cell r="V163">
            <v>3758</v>
          </cell>
          <cell r="W163">
            <v>2669</v>
          </cell>
          <cell r="X163">
            <v>7434</v>
          </cell>
          <cell r="Y163">
            <v>13816</v>
          </cell>
          <cell r="Z163">
            <v>9863</v>
          </cell>
          <cell r="AA163">
            <v>9364</v>
          </cell>
          <cell r="AB163">
            <v>6300</v>
          </cell>
          <cell r="AC163">
            <v>3429</v>
          </cell>
          <cell r="AD163">
            <v>1025</v>
          </cell>
          <cell r="AE163">
            <v>1854</v>
          </cell>
          <cell r="AF163">
            <v>5002</v>
          </cell>
          <cell r="AG163">
            <v>11278</v>
          </cell>
          <cell r="AH163">
            <v>2502</v>
          </cell>
          <cell r="AI163">
            <v>2808</v>
          </cell>
          <cell r="AJ163">
            <v>5270</v>
          </cell>
          <cell r="AK163">
            <v>9305</v>
          </cell>
          <cell r="AL163">
            <v>7374</v>
          </cell>
          <cell r="AM163">
            <v>16190</v>
          </cell>
          <cell r="AN163">
            <v>1162</v>
          </cell>
          <cell r="AO163">
            <v>6024</v>
          </cell>
          <cell r="AP163">
            <v>7214</v>
          </cell>
          <cell r="AQ163">
            <v>1368</v>
          </cell>
          <cell r="AR163">
            <v>11415</v>
          </cell>
          <cell r="AS163">
            <v>11778</v>
          </cell>
          <cell r="AT163">
            <v>7400</v>
          </cell>
          <cell r="AU163">
            <v>14280</v>
          </cell>
          <cell r="AV163">
            <v>13626</v>
          </cell>
          <cell r="AW163">
            <v>12421</v>
          </cell>
          <cell r="AX163">
            <v>1769</v>
          </cell>
          <cell r="AY163">
            <v>5146</v>
          </cell>
          <cell r="AZ163">
            <v>24266</v>
          </cell>
          <cell r="BA163">
            <v>215565</v>
          </cell>
          <cell r="BB163">
            <v>20123</v>
          </cell>
          <cell r="BC163">
            <v>598</v>
          </cell>
          <cell r="BD163">
            <v>235961</v>
          </cell>
          <cell r="BE163">
            <v>0</v>
          </cell>
          <cell r="BF163">
            <v>2</v>
          </cell>
          <cell r="BG163">
            <v>0.5</v>
          </cell>
          <cell r="BH163">
            <v>0.8</v>
          </cell>
          <cell r="BI163">
            <v>2.1</v>
          </cell>
          <cell r="BJ163">
            <v>3.6</v>
          </cell>
          <cell r="BK163">
            <v>2.6</v>
          </cell>
          <cell r="BL163">
            <v>2</v>
          </cell>
          <cell r="BM163">
            <v>-2</v>
          </cell>
          <cell r="BN163">
            <v>1.5</v>
          </cell>
          <cell r="BO163">
            <v>2.8</v>
          </cell>
          <cell r="BP163">
            <v>0.3</v>
          </cell>
          <cell r="BQ163">
            <v>0.6</v>
          </cell>
          <cell r="BR163">
            <v>1.5</v>
          </cell>
          <cell r="BS163">
            <v>-0.3</v>
          </cell>
          <cell r="BT163">
            <v>1</v>
          </cell>
          <cell r="BU163">
            <v>2.1</v>
          </cell>
          <cell r="BV163">
            <v>1.3</v>
          </cell>
          <cell r="BW163">
            <v>0.9</v>
          </cell>
          <cell r="BX163">
            <v>1.7</v>
          </cell>
          <cell r="BY163">
            <v>4.5999999999999996</v>
          </cell>
          <cell r="BZ163">
            <v>6.7</v>
          </cell>
          <cell r="CA163">
            <v>1.6</v>
          </cell>
          <cell r="CB163">
            <v>3.5</v>
          </cell>
          <cell r="CC163">
            <v>1.6</v>
          </cell>
          <cell r="CD163">
            <v>0.8</v>
          </cell>
          <cell r="CE163">
            <v>0.5</v>
          </cell>
          <cell r="CF163">
            <v>1.7</v>
          </cell>
          <cell r="CG163">
            <v>-0.5</v>
          </cell>
          <cell r="CH163">
            <v>-0.6</v>
          </cell>
          <cell r="CI163">
            <v>0.5</v>
          </cell>
          <cell r="CJ163">
            <v>0.4</v>
          </cell>
          <cell r="CK163">
            <v>3</v>
          </cell>
          <cell r="CL163">
            <v>2.4</v>
          </cell>
          <cell r="CM163">
            <v>2.8</v>
          </cell>
          <cell r="CN163">
            <v>4.5999999999999996</v>
          </cell>
          <cell r="CO163">
            <v>-5.9</v>
          </cell>
          <cell r="CP163">
            <v>1.9</v>
          </cell>
          <cell r="CQ163">
            <v>-1.8</v>
          </cell>
          <cell r="CR163">
            <v>1.6</v>
          </cell>
          <cell r="CS163">
            <v>0.6</v>
          </cell>
          <cell r="CT163">
            <v>2.2999999999999998</v>
          </cell>
          <cell r="CU163">
            <v>0.2</v>
          </cell>
          <cell r="CV163">
            <v>0.8</v>
          </cell>
          <cell r="CW163">
            <v>2.6</v>
          </cell>
          <cell r="CX163">
            <v>-0.7</v>
          </cell>
          <cell r="CY163">
            <v>0.5</v>
          </cell>
          <cell r="CZ163">
            <v>1.7</v>
          </cell>
          <cell r="DA163">
            <v>1.5</v>
          </cell>
          <cell r="DB163">
            <v>0.3</v>
          </cell>
          <cell r="DC163">
            <v>0.6</v>
          </cell>
          <cell r="DD163">
            <v>1.2</v>
          </cell>
          <cell r="DE163">
            <v>2.4</v>
          </cell>
          <cell r="DF163">
            <v>1.3</v>
          </cell>
          <cell r="DG163">
            <v>6030</v>
          </cell>
          <cell r="DH163">
            <v>987</v>
          </cell>
          <cell r="DI163">
            <v>6951</v>
          </cell>
          <cell r="DJ163">
            <v>1564</v>
          </cell>
          <cell r="DK163">
            <v>3832</v>
          </cell>
          <cell r="DL163">
            <v>1124</v>
          </cell>
          <cell r="DM163">
            <v>3283</v>
          </cell>
          <cell r="DN163">
            <v>9348</v>
          </cell>
          <cell r="DO163">
            <v>1387</v>
          </cell>
          <cell r="DP163">
            <v>10463</v>
          </cell>
          <cell r="DQ163">
            <v>5707</v>
          </cell>
          <cell r="DR163">
            <v>5109</v>
          </cell>
          <cell r="DS163">
            <v>3286</v>
          </cell>
          <cell r="DT163">
            <v>4020</v>
          </cell>
          <cell r="DU163">
            <v>6050</v>
          </cell>
          <cell r="DV163">
            <v>23587</v>
          </cell>
          <cell r="DW163">
            <v>4700</v>
          </cell>
          <cell r="DX163">
            <v>247</v>
          </cell>
          <cell r="DY163">
            <v>3194</v>
          </cell>
          <cell r="DZ163">
            <v>8087</v>
          </cell>
          <cell r="EA163">
            <v>3758</v>
          </cell>
          <cell r="EB163">
            <v>2584</v>
          </cell>
          <cell r="EC163">
            <v>7308</v>
          </cell>
          <cell r="ED163">
            <v>13608</v>
          </cell>
          <cell r="EE163">
            <v>9964</v>
          </cell>
          <cell r="EF163">
            <v>9390</v>
          </cell>
          <cell r="EG163">
            <v>6321</v>
          </cell>
          <cell r="EH163">
            <v>3451</v>
          </cell>
          <cell r="EI163">
            <v>1032</v>
          </cell>
          <cell r="EJ163">
            <v>1844</v>
          </cell>
          <cell r="EK163">
            <v>4992</v>
          </cell>
          <cell r="EL163">
            <v>11274</v>
          </cell>
          <cell r="EM163">
            <v>2520</v>
          </cell>
          <cell r="EN163">
            <v>2811</v>
          </cell>
          <cell r="EO163">
            <v>5295</v>
          </cell>
          <cell r="EP163">
            <v>9325</v>
          </cell>
          <cell r="EQ163">
            <v>7371</v>
          </cell>
          <cell r="ER163">
            <v>16221</v>
          </cell>
          <cell r="ES163">
            <v>1171</v>
          </cell>
          <cell r="ET163">
            <v>6087</v>
          </cell>
          <cell r="EU163">
            <v>7282</v>
          </cell>
          <cell r="EV163">
            <v>1382</v>
          </cell>
          <cell r="EW163">
            <v>11504</v>
          </cell>
          <cell r="EX163">
            <v>11877</v>
          </cell>
          <cell r="EY163">
            <v>7477</v>
          </cell>
          <cell r="EZ163">
            <v>13954</v>
          </cell>
          <cell r="FA163">
            <v>13616</v>
          </cell>
          <cell r="FB163">
            <v>11572</v>
          </cell>
          <cell r="FC163">
            <v>1774</v>
          </cell>
          <cell r="FD163">
            <v>5150</v>
          </cell>
          <cell r="FE163">
            <v>24258</v>
          </cell>
          <cell r="FF163">
            <v>214679</v>
          </cell>
          <cell r="FG163">
            <v>20286</v>
          </cell>
          <cell r="FH163">
            <v>513</v>
          </cell>
          <cell r="FI163">
            <v>235147</v>
          </cell>
          <cell r="FJ163">
            <v>-3.3</v>
          </cell>
          <cell r="FK163">
            <v>4.3</v>
          </cell>
          <cell r="FL163">
            <v>-1.7</v>
          </cell>
          <cell r="FM163">
            <v>-2.2999999999999998</v>
          </cell>
          <cell r="FN163">
            <v>4.2</v>
          </cell>
          <cell r="FO163">
            <v>-0.6</v>
          </cell>
          <cell r="FP163">
            <v>2</v>
          </cell>
          <cell r="FQ163">
            <v>1.5</v>
          </cell>
          <cell r="FR163">
            <v>-15.7</v>
          </cell>
          <cell r="FS163">
            <v>-0.6</v>
          </cell>
          <cell r="FT163">
            <v>8.1</v>
          </cell>
          <cell r="FU163">
            <v>2.2000000000000002</v>
          </cell>
          <cell r="FV163">
            <v>0.7</v>
          </cell>
          <cell r="FW163">
            <v>0</v>
          </cell>
          <cell r="FX163">
            <v>-2.2999999999999998</v>
          </cell>
          <cell r="FY163">
            <v>1.6</v>
          </cell>
          <cell r="FZ163">
            <v>1.7</v>
          </cell>
          <cell r="GA163">
            <v>-1.3</v>
          </cell>
          <cell r="GB163">
            <v>-0.4</v>
          </cell>
          <cell r="GC163">
            <v>0.8</v>
          </cell>
          <cell r="GD163">
            <v>7.9</v>
          </cell>
          <cell r="GE163">
            <v>-1</v>
          </cell>
          <cell r="GF163">
            <v>-1</v>
          </cell>
          <cell r="GG163">
            <v>1.4</v>
          </cell>
          <cell r="GH163">
            <v>1.4</v>
          </cell>
          <cell r="GI163">
            <v>1.5</v>
          </cell>
          <cell r="GJ163">
            <v>1.5</v>
          </cell>
          <cell r="GK163">
            <v>2.2999999999999998</v>
          </cell>
          <cell r="GL163">
            <v>0.8</v>
          </cell>
          <cell r="GM163">
            <v>-1.1000000000000001</v>
          </cell>
          <cell r="GN163">
            <v>0</v>
          </cell>
          <cell r="GO163">
            <v>0</v>
          </cell>
          <cell r="GP163">
            <v>2.2999999999999998</v>
          </cell>
          <cell r="GQ163">
            <v>3.1</v>
          </cell>
          <cell r="GR163">
            <v>2.7</v>
          </cell>
          <cell r="GS163">
            <v>4.8</v>
          </cell>
          <cell r="GT163">
            <v>-6.9</v>
          </cell>
          <cell r="GU163">
            <v>1.8</v>
          </cell>
          <cell r="GV163">
            <v>-0.8</v>
          </cell>
          <cell r="GW163">
            <v>3.3</v>
          </cell>
          <cell r="GX163">
            <v>2.2000000000000002</v>
          </cell>
          <cell r="GY163">
            <v>4</v>
          </cell>
          <cell r="GZ163">
            <v>1.4</v>
          </cell>
          <cell r="HA163">
            <v>2.1</v>
          </cell>
          <cell r="HB163">
            <v>4.4000000000000004</v>
          </cell>
          <cell r="HC163">
            <v>-2.7</v>
          </cell>
          <cell r="HD163">
            <v>0.4</v>
          </cell>
          <cell r="HE163">
            <v>-9.8000000000000007</v>
          </cell>
          <cell r="HF163">
            <v>1.9</v>
          </cell>
          <cell r="HG163">
            <v>0.4</v>
          </cell>
          <cell r="HH163">
            <v>0.6</v>
          </cell>
          <cell r="HI163">
            <v>0.3</v>
          </cell>
          <cell r="HJ163">
            <v>2.4</v>
          </cell>
          <cell r="HK163">
            <v>0.1</v>
          </cell>
          <cell r="HL163">
            <v>3760</v>
          </cell>
          <cell r="HM163">
            <v>994</v>
          </cell>
          <cell r="HN163">
            <v>4919</v>
          </cell>
          <cell r="HO163">
            <v>1632</v>
          </cell>
          <cell r="HP163">
            <v>4031</v>
          </cell>
          <cell r="HQ163">
            <v>1156</v>
          </cell>
          <cell r="HR163">
            <v>3315</v>
          </cell>
          <cell r="HS163">
            <v>9694</v>
          </cell>
          <cell r="HT163">
            <v>1401</v>
          </cell>
          <cell r="HU163">
            <v>10828</v>
          </cell>
          <cell r="HV163">
            <v>5698</v>
          </cell>
          <cell r="HW163">
            <v>5214</v>
          </cell>
          <cell r="HX163">
            <v>3410</v>
          </cell>
          <cell r="HY163">
            <v>4174</v>
          </cell>
          <cell r="HZ163">
            <v>6227</v>
          </cell>
          <cell r="IA163">
            <v>24159</v>
          </cell>
          <cell r="IB163">
            <v>4899</v>
          </cell>
          <cell r="IC163">
            <v>286</v>
          </cell>
          <cell r="ID163">
            <v>3076</v>
          </cell>
          <cell r="IE163">
            <v>8298</v>
          </cell>
          <cell r="IF163">
            <v>3889</v>
          </cell>
          <cell r="IG163">
            <v>2737</v>
          </cell>
          <cell r="IH163">
            <v>7285</v>
          </cell>
          <cell r="II163">
            <v>13910</v>
          </cell>
          <cell r="IJ163">
            <v>9990</v>
          </cell>
          <cell r="IK163">
            <v>9157</v>
          </cell>
          <cell r="IL163">
            <v>6236</v>
          </cell>
          <cell r="IM163">
            <v>3438</v>
          </cell>
          <cell r="IN163">
            <v>1080</v>
          </cell>
          <cell r="IO163">
            <v>1882</v>
          </cell>
          <cell r="IP163">
            <v>5009</v>
          </cell>
          <cell r="IQ163">
            <v>11407</v>
          </cell>
        </row>
        <row r="164">
          <cell r="B164">
            <v>6160</v>
          </cell>
          <cell r="C164">
            <v>986</v>
          </cell>
          <cell r="D164">
            <v>7068</v>
          </cell>
          <cell r="E164">
            <v>1566</v>
          </cell>
          <cell r="F164">
            <v>3798</v>
          </cell>
          <cell r="G164">
            <v>1200</v>
          </cell>
          <cell r="H164">
            <v>3376</v>
          </cell>
          <cell r="I164">
            <v>9453</v>
          </cell>
          <cell r="J164">
            <v>1669</v>
          </cell>
          <cell r="K164">
            <v>10788</v>
          </cell>
          <cell r="L164">
            <v>5650</v>
          </cell>
          <cell r="M164">
            <v>5130</v>
          </cell>
          <cell r="N164">
            <v>3323</v>
          </cell>
          <cell r="O164">
            <v>4113</v>
          </cell>
          <cell r="P164">
            <v>6026</v>
          </cell>
          <cell r="Q164">
            <v>23686</v>
          </cell>
          <cell r="R164">
            <v>4758</v>
          </cell>
          <cell r="S164">
            <v>255</v>
          </cell>
          <cell r="T164">
            <v>3275</v>
          </cell>
          <cell r="U164">
            <v>8232</v>
          </cell>
          <cell r="V164">
            <v>3940</v>
          </cell>
          <cell r="W164">
            <v>2883</v>
          </cell>
          <cell r="X164">
            <v>7674</v>
          </cell>
          <cell r="Y164">
            <v>14472</v>
          </cell>
          <cell r="Z164">
            <v>9910</v>
          </cell>
          <cell r="AA164">
            <v>9424</v>
          </cell>
          <cell r="AB164">
            <v>6282</v>
          </cell>
          <cell r="AC164">
            <v>3465</v>
          </cell>
          <cell r="AD164">
            <v>1020</v>
          </cell>
          <cell r="AE164">
            <v>1845</v>
          </cell>
          <cell r="AF164">
            <v>5011</v>
          </cell>
          <cell r="AG164">
            <v>11303</v>
          </cell>
          <cell r="AH164">
            <v>2536</v>
          </cell>
          <cell r="AI164">
            <v>2849</v>
          </cell>
          <cell r="AJ164">
            <v>5345</v>
          </cell>
          <cell r="AK164">
            <v>9639</v>
          </cell>
          <cell r="AL164">
            <v>6953</v>
          </cell>
          <cell r="AM164">
            <v>16408</v>
          </cell>
          <cell r="AN164">
            <v>1131</v>
          </cell>
          <cell r="AO164">
            <v>6038</v>
          </cell>
          <cell r="AP164">
            <v>7174</v>
          </cell>
          <cell r="AQ164">
            <v>1388</v>
          </cell>
          <cell r="AR164">
            <v>11364</v>
          </cell>
          <cell r="AS164">
            <v>11787</v>
          </cell>
          <cell r="AT164">
            <v>7528</v>
          </cell>
          <cell r="AU164">
            <v>14258</v>
          </cell>
          <cell r="AV164">
            <v>13701</v>
          </cell>
          <cell r="AW164">
            <v>12701</v>
          </cell>
          <cell r="AX164">
            <v>1794</v>
          </cell>
          <cell r="AY164">
            <v>5157</v>
          </cell>
          <cell r="AZ164">
            <v>24410</v>
          </cell>
          <cell r="BA164">
            <v>217904</v>
          </cell>
          <cell r="BB164">
            <v>20432</v>
          </cell>
          <cell r="BC164">
            <v>107</v>
          </cell>
          <cell r="BD164">
            <v>238115</v>
          </cell>
          <cell r="BE164">
            <v>1.5</v>
          </cell>
          <cell r="BF164">
            <v>1.1000000000000001</v>
          </cell>
          <cell r="BG164">
            <v>1.5</v>
          </cell>
          <cell r="BH164">
            <v>-0.3</v>
          </cell>
          <cell r="BI164">
            <v>0.4</v>
          </cell>
          <cell r="BJ164">
            <v>4</v>
          </cell>
          <cell r="BK164">
            <v>2.2999999999999998</v>
          </cell>
          <cell r="BL164">
            <v>1.2</v>
          </cell>
          <cell r="BM164">
            <v>8.8000000000000007</v>
          </cell>
          <cell r="BN164">
            <v>2</v>
          </cell>
          <cell r="BO164">
            <v>2.1</v>
          </cell>
          <cell r="BP164">
            <v>1.3</v>
          </cell>
          <cell r="BQ164">
            <v>1.8</v>
          </cell>
          <cell r="BR164">
            <v>1.3</v>
          </cell>
          <cell r="BS164">
            <v>-1.3</v>
          </cell>
          <cell r="BT164">
            <v>0.9</v>
          </cell>
          <cell r="BU164">
            <v>1.2</v>
          </cell>
          <cell r="BV164">
            <v>1.7</v>
          </cell>
          <cell r="BW164">
            <v>1.4</v>
          </cell>
          <cell r="BX164">
            <v>1.3</v>
          </cell>
          <cell r="BY164">
            <v>4.8</v>
          </cell>
          <cell r="BZ164">
            <v>8</v>
          </cell>
          <cell r="CA164">
            <v>3.2</v>
          </cell>
          <cell r="CB164">
            <v>4.7</v>
          </cell>
          <cell r="CC164">
            <v>0.5</v>
          </cell>
          <cell r="CD164">
            <v>0.6</v>
          </cell>
          <cell r="CE164">
            <v>-0.3</v>
          </cell>
          <cell r="CF164">
            <v>1</v>
          </cell>
          <cell r="CG164">
            <v>-0.4</v>
          </cell>
          <cell r="CH164">
            <v>-0.5</v>
          </cell>
          <cell r="CI164">
            <v>0.2</v>
          </cell>
          <cell r="CJ164">
            <v>0.2</v>
          </cell>
          <cell r="CK164">
            <v>1.4</v>
          </cell>
          <cell r="CL164">
            <v>1.4</v>
          </cell>
          <cell r="CM164">
            <v>1.4</v>
          </cell>
          <cell r="CN164">
            <v>3.6</v>
          </cell>
          <cell r="CO164">
            <v>-5.7</v>
          </cell>
          <cell r="CP164">
            <v>1.3</v>
          </cell>
          <cell r="CQ164">
            <v>-2.7</v>
          </cell>
          <cell r="CR164">
            <v>0.2</v>
          </cell>
          <cell r="CS164">
            <v>-0.6</v>
          </cell>
          <cell r="CT164">
            <v>1.5</v>
          </cell>
          <cell r="CU164">
            <v>-0.4</v>
          </cell>
          <cell r="CV164">
            <v>0.1</v>
          </cell>
          <cell r="CW164">
            <v>1.7</v>
          </cell>
          <cell r="CX164">
            <v>-0.2</v>
          </cell>
          <cell r="CY164">
            <v>0.5</v>
          </cell>
          <cell r="CZ164">
            <v>2.2999999999999998</v>
          </cell>
          <cell r="DA164">
            <v>1.4</v>
          </cell>
          <cell r="DB164">
            <v>0.2</v>
          </cell>
          <cell r="DC164">
            <v>0.6</v>
          </cell>
          <cell r="DD164">
            <v>1.1000000000000001</v>
          </cell>
          <cell r="DE164">
            <v>1.5</v>
          </cell>
          <cell r="DF164">
            <v>0.9</v>
          </cell>
          <cell r="DG164">
            <v>6283</v>
          </cell>
          <cell r="DH164">
            <v>990</v>
          </cell>
          <cell r="DI164">
            <v>7183</v>
          </cell>
          <cell r="DJ164">
            <v>1552</v>
          </cell>
          <cell r="DK164">
            <v>3882</v>
          </cell>
          <cell r="DL164">
            <v>1211</v>
          </cell>
          <cell r="DM164">
            <v>3425</v>
          </cell>
          <cell r="DN164">
            <v>9560</v>
          </cell>
          <cell r="DO164">
            <v>1674</v>
          </cell>
          <cell r="DP164">
            <v>10899</v>
          </cell>
          <cell r="DQ164">
            <v>5598</v>
          </cell>
          <cell r="DR164">
            <v>5151</v>
          </cell>
          <cell r="DS164">
            <v>3269</v>
          </cell>
          <cell r="DT164">
            <v>4125</v>
          </cell>
          <cell r="DU164">
            <v>6111</v>
          </cell>
          <cell r="DV164">
            <v>23682</v>
          </cell>
          <cell r="DW164">
            <v>4787</v>
          </cell>
          <cell r="DX164">
            <v>255</v>
          </cell>
          <cell r="DY164">
            <v>3288</v>
          </cell>
          <cell r="DZ164">
            <v>8273</v>
          </cell>
          <cell r="EA164">
            <v>3968</v>
          </cell>
          <cell r="EB164">
            <v>2828</v>
          </cell>
          <cell r="EC164">
            <v>7640</v>
          </cell>
          <cell r="ED164">
            <v>14406</v>
          </cell>
          <cell r="EE164">
            <v>9798</v>
          </cell>
          <cell r="EF164">
            <v>9435</v>
          </cell>
          <cell r="EG164">
            <v>6338</v>
          </cell>
          <cell r="EH164">
            <v>3486</v>
          </cell>
          <cell r="EI164">
            <v>1018</v>
          </cell>
          <cell r="EJ164">
            <v>1857</v>
          </cell>
          <cell r="EK164">
            <v>5041</v>
          </cell>
          <cell r="EL164">
            <v>11336</v>
          </cell>
          <cell r="EM164">
            <v>2562</v>
          </cell>
          <cell r="EN164">
            <v>2886</v>
          </cell>
          <cell r="EO164">
            <v>5405</v>
          </cell>
          <cell r="EP164">
            <v>9662</v>
          </cell>
          <cell r="EQ164">
            <v>6880</v>
          </cell>
          <cell r="ER164">
            <v>16395</v>
          </cell>
          <cell r="ES164">
            <v>1127</v>
          </cell>
          <cell r="ET164">
            <v>6024</v>
          </cell>
          <cell r="EU164">
            <v>7154</v>
          </cell>
          <cell r="EV164">
            <v>1385</v>
          </cell>
          <cell r="EW164">
            <v>11329</v>
          </cell>
          <cell r="EX164">
            <v>11753</v>
          </cell>
          <cell r="EY164">
            <v>7513</v>
          </cell>
          <cell r="EZ164">
            <v>14386</v>
          </cell>
          <cell r="FA164">
            <v>13701</v>
          </cell>
          <cell r="FB164">
            <v>13240</v>
          </cell>
          <cell r="FC164">
            <v>1797</v>
          </cell>
          <cell r="FD164">
            <v>5157</v>
          </cell>
          <cell r="FE164">
            <v>24409</v>
          </cell>
          <cell r="FF164">
            <v>218737</v>
          </cell>
          <cell r="FG164">
            <v>20420</v>
          </cell>
          <cell r="FH164">
            <v>-439</v>
          </cell>
          <cell r="FI164">
            <v>238394</v>
          </cell>
          <cell r="FJ164">
            <v>4.2</v>
          </cell>
          <cell r="FK164">
            <v>0.3</v>
          </cell>
          <cell r="FL164">
            <v>3.3</v>
          </cell>
          <cell r="FM164">
            <v>-0.8</v>
          </cell>
          <cell r="FN164">
            <v>1.3</v>
          </cell>
          <cell r="FO164">
            <v>7.7</v>
          </cell>
          <cell r="FP164">
            <v>4.3</v>
          </cell>
          <cell r="FQ164">
            <v>2.2999999999999998</v>
          </cell>
          <cell r="FR164">
            <v>20.8</v>
          </cell>
          <cell r="FS164">
            <v>4.2</v>
          </cell>
          <cell r="FT164">
            <v>-1.9</v>
          </cell>
          <cell r="FU164">
            <v>0.8</v>
          </cell>
          <cell r="FV164">
            <v>-0.5</v>
          </cell>
          <cell r="FW164">
            <v>2.6</v>
          </cell>
          <cell r="FX164">
            <v>1</v>
          </cell>
          <cell r="FY164">
            <v>0.4</v>
          </cell>
          <cell r="FZ164">
            <v>1.9</v>
          </cell>
          <cell r="GA164">
            <v>3.2</v>
          </cell>
          <cell r="GB164">
            <v>2.9</v>
          </cell>
          <cell r="GC164">
            <v>2.2999999999999998</v>
          </cell>
          <cell r="GD164">
            <v>5.6</v>
          </cell>
          <cell r="GE164">
            <v>9.5</v>
          </cell>
          <cell r="GF164">
            <v>4.5</v>
          </cell>
          <cell r="GG164">
            <v>5.9</v>
          </cell>
          <cell r="GH164">
            <v>-1.7</v>
          </cell>
          <cell r="GI164">
            <v>0.5</v>
          </cell>
          <cell r="GJ164">
            <v>0.3</v>
          </cell>
          <cell r="GK164">
            <v>1</v>
          </cell>
          <cell r="GL164">
            <v>-1.4</v>
          </cell>
          <cell r="GM164">
            <v>0.7</v>
          </cell>
          <cell r="GN164">
            <v>1</v>
          </cell>
          <cell r="GO164">
            <v>0.6</v>
          </cell>
          <cell r="GP164">
            <v>1.6</v>
          </cell>
          <cell r="GQ164">
            <v>2.7</v>
          </cell>
          <cell r="GR164">
            <v>2.1</v>
          </cell>
          <cell r="GS164">
            <v>3.6</v>
          </cell>
          <cell r="GT164">
            <v>-6.7</v>
          </cell>
          <cell r="GU164">
            <v>1.1000000000000001</v>
          </cell>
          <cell r="GV164">
            <v>-3.8</v>
          </cell>
          <cell r="GW164">
            <v>-1</v>
          </cell>
          <cell r="GX164">
            <v>-1.8</v>
          </cell>
          <cell r="GY164">
            <v>0.3</v>
          </cell>
          <cell r="GZ164">
            <v>-1.5</v>
          </cell>
          <cell r="HA164">
            <v>-1</v>
          </cell>
          <cell r="HB164">
            <v>0.5</v>
          </cell>
          <cell r="HC164">
            <v>3.1</v>
          </cell>
          <cell r="HD164">
            <v>0.6</v>
          </cell>
          <cell r="HE164">
            <v>14.4</v>
          </cell>
          <cell r="HF164">
            <v>1.3</v>
          </cell>
          <cell r="HG164">
            <v>0.1</v>
          </cell>
          <cell r="HH164">
            <v>0.6</v>
          </cell>
          <cell r="HI164">
            <v>1.9</v>
          </cell>
          <cell r="HJ164">
            <v>0.7</v>
          </cell>
          <cell r="HK164">
            <v>1.4</v>
          </cell>
          <cell r="HL164">
            <v>11643</v>
          </cell>
          <cell r="HM164">
            <v>993</v>
          </cell>
          <cell r="HN164">
            <v>11994</v>
          </cell>
          <cell r="HO164">
            <v>1515</v>
          </cell>
          <cell r="HP164">
            <v>3795</v>
          </cell>
          <cell r="HQ164">
            <v>1234</v>
          </cell>
          <cell r="HR164">
            <v>3483</v>
          </cell>
          <cell r="HS164">
            <v>9477</v>
          </cell>
          <cell r="HT164">
            <v>1755</v>
          </cell>
          <cell r="HU164">
            <v>10878</v>
          </cell>
          <cell r="HV164">
            <v>6013</v>
          </cell>
          <cell r="HW164">
            <v>5150</v>
          </cell>
          <cell r="HX164">
            <v>3343</v>
          </cell>
          <cell r="HY164">
            <v>4240</v>
          </cell>
          <cell r="HZ164">
            <v>6354</v>
          </cell>
          <cell r="IA164">
            <v>24532</v>
          </cell>
          <cell r="IB164">
            <v>4653</v>
          </cell>
          <cell r="IC164">
            <v>238</v>
          </cell>
          <cell r="ID164">
            <v>3384</v>
          </cell>
          <cell r="IE164">
            <v>8166</v>
          </cell>
          <cell r="IF164">
            <v>4211</v>
          </cell>
          <cell r="IG164">
            <v>2992</v>
          </cell>
          <cell r="IH164">
            <v>7993</v>
          </cell>
          <cell r="II164">
            <v>15196</v>
          </cell>
          <cell r="IJ164">
            <v>10166</v>
          </cell>
          <cell r="IK164">
            <v>10375</v>
          </cell>
          <cell r="IL164">
            <v>6675</v>
          </cell>
          <cell r="IM164">
            <v>3630</v>
          </cell>
          <cell r="IN164">
            <v>1047</v>
          </cell>
          <cell r="IO164">
            <v>1893</v>
          </cell>
          <cell r="IP164">
            <v>5134</v>
          </cell>
          <cell r="IQ164">
            <v>11672</v>
          </cell>
        </row>
        <row r="165">
          <cell r="B165">
            <v>6247</v>
          </cell>
          <cell r="C165">
            <v>987</v>
          </cell>
          <cell r="D165">
            <v>7146</v>
          </cell>
          <cell r="E165">
            <v>1540</v>
          </cell>
          <cell r="F165">
            <v>3831</v>
          </cell>
          <cell r="G165">
            <v>1210</v>
          </cell>
          <cell r="H165">
            <v>3419</v>
          </cell>
          <cell r="I165">
            <v>9506</v>
          </cell>
          <cell r="J165">
            <v>1798</v>
          </cell>
          <cell r="K165">
            <v>10948</v>
          </cell>
          <cell r="L165">
            <v>5669</v>
          </cell>
          <cell r="M165">
            <v>5175</v>
          </cell>
          <cell r="N165">
            <v>3381</v>
          </cell>
          <cell r="O165">
            <v>4165</v>
          </cell>
          <cell r="P165">
            <v>5987</v>
          </cell>
          <cell r="Q165">
            <v>23838</v>
          </cell>
          <cell r="R165">
            <v>4770</v>
          </cell>
          <cell r="S165">
            <v>260</v>
          </cell>
          <cell r="T165">
            <v>3323</v>
          </cell>
          <cell r="U165">
            <v>8293</v>
          </cell>
          <cell r="V165">
            <v>4056</v>
          </cell>
          <cell r="W165">
            <v>3036</v>
          </cell>
          <cell r="X165">
            <v>7972</v>
          </cell>
          <cell r="Y165">
            <v>15046</v>
          </cell>
          <cell r="Z165">
            <v>9954</v>
          </cell>
          <cell r="AA165">
            <v>9511</v>
          </cell>
          <cell r="AB165">
            <v>6295</v>
          </cell>
          <cell r="AC165">
            <v>3475</v>
          </cell>
          <cell r="AD165">
            <v>1020</v>
          </cell>
          <cell r="AE165">
            <v>1838</v>
          </cell>
          <cell r="AF165">
            <v>5046</v>
          </cell>
          <cell r="AG165">
            <v>11364</v>
          </cell>
          <cell r="AH165">
            <v>2546</v>
          </cell>
          <cell r="AI165">
            <v>2843</v>
          </cell>
          <cell r="AJ165">
            <v>5351</v>
          </cell>
          <cell r="AK165">
            <v>9912</v>
          </cell>
          <cell r="AL165">
            <v>6731</v>
          </cell>
          <cell r="AM165">
            <v>16642</v>
          </cell>
          <cell r="AN165">
            <v>1110</v>
          </cell>
          <cell r="AO165">
            <v>6014</v>
          </cell>
          <cell r="AP165">
            <v>7117</v>
          </cell>
          <cell r="AQ165">
            <v>1412</v>
          </cell>
          <cell r="AR165">
            <v>11408</v>
          </cell>
          <cell r="AS165">
            <v>11876</v>
          </cell>
          <cell r="AT165">
            <v>7644</v>
          </cell>
          <cell r="AU165">
            <v>14280</v>
          </cell>
          <cell r="AV165">
            <v>13803</v>
          </cell>
          <cell r="AW165">
            <v>12945</v>
          </cell>
          <cell r="AX165">
            <v>1818</v>
          </cell>
          <cell r="AY165">
            <v>5181</v>
          </cell>
          <cell r="AZ165">
            <v>24546</v>
          </cell>
          <cell r="BA165">
            <v>219996</v>
          </cell>
          <cell r="BB165">
            <v>20654</v>
          </cell>
          <cell r="BC165">
            <v>-145</v>
          </cell>
          <cell r="BD165">
            <v>240175</v>
          </cell>
          <cell r="BE165">
            <v>1.4</v>
          </cell>
          <cell r="BF165">
            <v>0.1</v>
          </cell>
          <cell r="BG165">
            <v>1.1000000000000001</v>
          </cell>
          <cell r="BH165">
            <v>-1.6</v>
          </cell>
          <cell r="BI165">
            <v>0.9</v>
          </cell>
          <cell r="BJ165">
            <v>0.9</v>
          </cell>
          <cell r="BK165">
            <v>1.3</v>
          </cell>
          <cell r="BL165">
            <v>0.6</v>
          </cell>
          <cell r="BM165">
            <v>7.8</v>
          </cell>
          <cell r="BN165">
            <v>1.5</v>
          </cell>
          <cell r="BO165">
            <v>0.3</v>
          </cell>
          <cell r="BP165">
            <v>0.9</v>
          </cell>
          <cell r="BQ165">
            <v>1.8</v>
          </cell>
          <cell r="BR165">
            <v>1.3</v>
          </cell>
          <cell r="BS165">
            <v>-0.6</v>
          </cell>
          <cell r="BT165">
            <v>0.6</v>
          </cell>
          <cell r="BU165">
            <v>0.2</v>
          </cell>
          <cell r="BV165">
            <v>2</v>
          </cell>
          <cell r="BW165">
            <v>1.5</v>
          </cell>
          <cell r="BX165">
            <v>0.7</v>
          </cell>
          <cell r="BY165">
            <v>3</v>
          </cell>
          <cell r="BZ165">
            <v>5.3</v>
          </cell>
          <cell r="CA165">
            <v>3.9</v>
          </cell>
          <cell r="CB165">
            <v>4</v>
          </cell>
          <cell r="CC165">
            <v>0.4</v>
          </cell>
          <cell r="CD165">
            <v>0.9</v>
          </cell>
          <cell r="CE165">
            <v>0.2</v>
          </cell>
          <cell r="CF165">
            <v>0.3</v>
          </cell>
          <cell r="CG165">
            <v>0</v>
          </cell>
          <cell r="CH165">
            <v>-0.4</v>
          </cell>
          <cell r="CI165">
            <v>0.7</v>
          </cell>
          <cell r="CJ165">
            <v>0.5</v>
          </cell>
          <cell r="CK165">
            <v>0.4</v>
          </cell>
          <cell r="CL165">
            <v>-0.2</v>
          </cell>
          <cell r="CM165">
            <v>0.1</v>
          </cell>
          <cell r="CN165">
            <v>2.8</v>
          </cell>
          <cell r="CO165">
            <v>-3.2</v>
          </cell>
          <cell r="CP165">
            <v>1.4</v>
          </cell>
          <cell r="CQ165">
            <v>-1.9</v>
          </cell>
          <cell r="CR165">
            <v>-0.4</v>
          </cell>
          <cell r="CS165">
            <v>-0.8</v>
          </cell>
          <cell r="CT165">
            <v>1.7</v>
          </cell>
          <cell r="CU165">
            <v>0.4</v>
          </cell>
          <cell r="CV165">
            <v>0.8</v>
          </cell>
          <cell r="CW165">
            <v>1.5</v>
          </cell>
          <cell r="CX165">
            <v>0.2</v>
          </cell>
          <cell r="CY165">
            <v>0.7</v>
          </cell>
          <cell r="CZ165">
            <v>1.9</v>
          </cell>
          <cell r="DA165">
            <v>1.4</v>
          </cell>
          <cell r="DB165">
            <v>0.5</v>
          </cell>
          <cell r="DC165">
            <v>0.6</v>
          </cell>
          <cell r="DD165">
            <v>1</v>
          </cell>
          <cell r="DE165">
            <v>1.1000000000000001</v>
          </cell>
          <cell r="DF165">
            <v>0.9</v>
          </cell>
          <cell r="DG165">
            <v>6105</v>
          </cell>
          <cell r="DH165">
            <v>986</v>
          </cell>
          <cell r="DI165">
            <v>7017</v>
          </cell>
          <cell r="DJ165">
            <v>1563</v>
          </cell>
          <cell r="DK165">
            <v>3641</v>
          </cell>
          <cell r="DL165">
            <v>1242</v>
          </cell>
          <cell r="DM165">
            <v>3432</v>
          </cell>
          <cell r="DN165">
            <v>9385</v>
          </cell>
          <cell r="DO165">
            <v>1834</v>
          </cell>
          <cell r="DP165">
            <v>10852</v>
          </cell>
          <cell r="DQ165">
            <v>5675</v>
          </cell>
          <cell r="DR165">
            <v>5105</v>
          </cell>
          <cell r="DS165">
            <v>3421</v>
          </cell>
          <cell r="DT165">
            <v>4186</v>
          </cell>
          <cell r="DU165">
            <v>5866</v>
          </cell>
          <cell r="DV165">
            <v>23754</v>
          </cell>
          <cell r="DW165">
            <v>4751</v>
          </cell>
          <cell r="DX165">
            <v>263</v>
          </cell>
          <cell r="DY165">
            <v>3345</v>
          </cell>
          <cell r="DZ165">
            <v>8297</v>
          </cell>
          <cell r="EA165">
            <v>4112</v>
          </cell>
          <cell r="EB165">
            <v>3206</v>
          </cell>
          <cell r="EC165">
            <v>8170</v>
          </cell>
          <cell r="ED165">
            <v>15478</v>
          </cell>
          <cell r="EE165">
            <v>9912</v>
          </cell>
          <cell r="EF165">
            <v>9483</v>
          </cell>
          <cell r="EG165">
            <v>6195</v>
          </cell>
          <cell r="EH165">
            <v>3464</v>
          </cell>
          <cell r="EI165">
            <v>1015</v>
          </cell>
          <cell r="EJ165">
            <v>1822</v>
          </cell>
          <cell r="EK165">
            <v>5015</v>
          </cell>
          <cell r="EL165">
            <v>11311</v>
          </cell>
          <cell r="EM165">
            <v>2485</v>
          </cell>
          <cell r="EN165">
            <v>2813</v>
          </cell>
          <cell r="EO165">
            <v>5254</v>
          </cell>
          <cell r="EP165">
            <v>9915</v>
          </cell>
          <cell r="EQ165">
            <v>6744</v>
          </cell>
          <cell r="ER165">
            <v>16654</v>
          </cell>
          <cell r="ES165">
            <v>1103</v>
          </cell>
          <cell r="ET165">
            <v>5985</v>
          </cell>
          <cell r="EU165">
            <v>7080</v>
          </cell>
          <cell r="EV165">
            <v>1404</v>
          </cell>
          <cell r="EW165">
            <v>11338</v>
          </cell>
          <cell r="EX165">
            <v>11804</v>
          </cell>
          <cell r="EY165">
            <v>7603</v>
          </cell>
          <cell r="EZ165">
            <v>14561</v>
          </cell>
          <cell r="FA165">
            <v>13803</v>
          </cell>
          <cell r="FB165">
            <v>12898</v>
          </cell>
          <cell r="FC165">
            <v>1812</v>
          </cell>
          <cell r="FD165">
            <v>5166</v>
          </cell>
          <cell r="FE165">
            <v>24551</v>
          </cell>
          <cell r="FF165">
            <v>219831</v>
          </cell>
          <cell r="FG165">
            <v>20375</v>
          </cell>
          <cell r="FH165">
            <v>378</v>
          </cell>
          <cell r="FI165">
            <v>240266</v>
          </cell>
          <cell r="FJ165">
            <v>-2.8</v>
          </cell>
          <cell r="FK165">
            <v>-0.4</v>
          </cell>
          <cell r="FL165">
            <v>-2.2999999999999998</v>
          </cell>
          <cell r="FM165">
            <v>0.7</v>
          </cell>
          <cell r="FN165">
            <v>-6.2</v>
          </cell>
          <cell r="FO165">
            <v>2.6</v>
          </cell>
          <cell r="FP165">
            <v>0.2</v>
          </cell>
          <cell r="FQ165">
            <v>-1.8</v>
          </cell>
          <cell r="FR165">
            <v>9.5</v>
          </cell>
          <cell r="FS165">
            <v>-0.4</v>
          </cell>
          <cell r="FT165">
            <v>1.4</v>
          </cell>
          <cell r="FU165">
            <v>-0.9</v>
          </cell>
          <cell r="FV165">
            <v>4.5999999999999996</v>
          </cell>
          <cell r="FW165">
            <v>1.5</v>
          </cell>
          <cell r="FX165">
            <v>-4</v>
          </cell>
          <cell r="FY165">
            <v>0.3</v>
          </cell>
          <cell r="FZ165">
            <v>-0.8</v>
          </cell>
          <cell r="GA165">
            <v>3</v>
          </cell>
          <cell r="GB165">
            <v>1.7</v>
          </cell>
          <cell r="GC165">
            <v>0.3</v>
          </cell>
          <cell r="GD165">
            <v>3.6</v>
          </cell>
          <cell r="GE165">
            <v>13.4</v>
          </cell>
          <cell r="GF165">
            <v>6.9</v>
          </cell>
          <cell r="GG165">
            <v>7.4</v>
          </cell>
          <cell r="GH165">
            <v>1.2</v>
          </cell>
          <cell r="GI165">
            <v>0.5</v>
          </cell>
          <cell r="GJ165">
            <v>-2.2999999999999998</v>
          </cell>
          <cell r="GK165">
            <v>-0.6</v>
          </cell>
          <cell r="GL165">
            <v>-0.2</v>
          </cell>
          <cell r="GM165">
            <v>-1.9</v>
          </cell>
          <cell r="GN165">
            <v>-0.5</v>
          </cell>
          <cell r="GO165">
            <v>-0.2</v>
          </cell>
          <cell r="GP165">
            <v>-3</v>
          </cell>
          <cell r="GQ165">
            <v>-2.5</v>
          </cell>
          <cell r="GR165">
            <v>-2.8</v>
          </cell>
          <cell r="GS165">
            <v>2.6</v>
          </cell>
          <cell r="GT165">
            <v>-2</v>
          </cell>
          <cell r="GU165">
            <v>1.6</v>
          </cell>
          <cell r="GV165">
            <v>-2.1</v>
          </cell>
          <cell r="GW165">
            <v>-0.6</v>
          </cell>
          <cell r="GX165">
            <v>-1</v>
          </cell>
          <cell r="GY165">
            <v>1.4</v>
          </cell>
          <cell r="GZ165">
            <v>0.1</v>
          </cell>
          <cell r="HA165">
            <v>0.4</v>
          </cell>
          <cell r="HB165">
            <v>1.2</v>
          </cell>
          <cell r="HC165">
            <v>1.2</v>
          </cell>
          <cell r="HD165">
            <v>0.7</v>
          </cell>
          <cell r="HE165">
            <v>-2.6</v>
          </cell>
          <cell r="HF165">
            <v>0.9</v>
          </cell>
          <cell r="HG165">
            <v>0.2</v>
          </cell>
          <cell r="HH165">
            <v>0.6</v>
          </cell>
          <cell r="HI165">
            <v>0.5</v>
          </cell>
          <cell r="HJ165">
            <v>-0.2</v>
          </cell>
          <cell r="HK165">
            <v>0.8</v>
          </cell>
          <cell r="HL165">
            <v>4758</v>
          </cell>
          <cell r="HM165">
            <v>981</v>
          </cell>
          <cell r="HN165">
            <v>5806</v>
          </cell>
          <cell r="HO165">
            <v>1541</v>
          </cell>
          <cell r="HP165">
            <v>3523</v>
          </cell>
          <cell r="HQ165">
            <v>1194</v>
          </cell>
          <cell r="HR165">
            <v>3320</v>
          </cell>
          <cell r="HS165">
            <v>9115</v>
          </cell>
          <cell r="HT165">
            <v>1633</v>
          </cell>
          <cell r="HU165">
            <v>10423</v>
          </cell>
          <cell r="HV165">
            <v>5508</v>
          </cell>
          <cell r="HW165">
            <v>5021</v>
          </cell>
          <cell r="HX165">
            <v>3210</v>
          </cell>
          <cell r="HY165">
            <v>3941</v>
          </cell>
          <cell r="HZ165">
            <v>5555</v>
          </cell>
          <cell r="IA165">
            <v>22679</v>
          </cell>
          <cell r="IB165">
            <v>4667</v>
          </cell>
          <cell r="IC165">
            <v>225</v>
          </cell>
          <cell r="ID165">
            <v>3498</v>
          </cell>
          <cell r="IE165">
            <v>8243</v>
          </cell>
          <cell r="IF165">
            <v>3747</v>
          </cell>
          <cell r="IG165">
            <v>3043</v>
          </cell>
          <cell r="IH165">
            <v>7546</v>
          </cell>
          <cell r="II165">
            <v>14298</v>
          </cell>
          <cell r="IJ165">
            <v>9436</v>
          </cell>
          <cell r="IK165">
            <v>9019</v>
          </cell>
          <cell r="IL165">
            <v>6141</v>
          </cell>
          <cell r="IM165">
            <v>3369</v>
          </cell>
          <cell r="IN165">
            <v>980</v>
          </cell>
          <cell r="IO165">
            <v>1761</v>
          </cell>
          <cell r="IP165">
            <v>4916</v>
          </cell>
          <cell r="IQ165">
            <v>11003</v>
          </cell>
        </row>
        <row r="166">
          <cell r="B166">
            <v>6615</v>
          </cell>
          <cell r="C166">
            <v>988</v>
          </cell>
          <cell r="D166">
            <v>7476</v>
          </cell>
          <cell r="E166">
            <v>1529</v>
          </cell>
          <cell r="F166">
            <v>3812</v>
          </cell>
          <cell r="G166">
            <v>1185</v>
          </cell>
          <cell r="H166">
            <v>3481</v>
          </cell>
          <cell r="I166">
            <v>9520</v>
          </cell>
          <cell r="J166">
            <v>1787</v>
          </cell>
          <cell r="K166">
            <v>10964</v>
          </cell>
          <cell r="L166">
            <v>5699</v>
          </cell>
          <cell r="M166">
            <v>5201</v>
          </cell>
          <cell r="N166">
            <v>3427</v>
          </cell>
          <cell r="O166">
            <v>4230</v>
          </cell>
          <cell r="P166">
            <v>6003</v>
          </cell>
          <cell r="Q166">
            <v>24034</v>
          </cell>
          <cell r="R166">
            <v>4768</v>
          </cell>
          <cell r="S166">
            <v>266</v>
          </cell>
          <cell r="T166">
            <v>3355</v>
          </cell>
          <cell r="U166">
            <v>8326</v>
          </cell>
          <cell r="V166">
            <v>4099</v>
          </cell>
          <cell r="W166">
            <v>3077</v>
          </cell>
          <cell r="X166">
            <v>8278</v>
          </cell>
          <cell r="Y166">
            <v>15432</v>
          </cell>
          <cell r="Z166">
            <v>10092</v>
          </cell>
          <cell r="AA166">
            <v>9622</v>
          </cell>
          <cell r="AB166">
            <v>6387</v>
          </cell>
          <cell r="AC166">
            <v>3539</v>
          </cell>
          <cell r="AD166">
            <v>1026</v>
          </cell>
          <cell r="AE166">
            <v>1831</v>
          </cell>
          <cell r="AF166">
            <v>5151</v>
          </cell>
          <cell r="AG166">
            <v>11544</v>
          </cell>
          <cell r="AH166">
            <v>2603</v>
          </cell>
          <cell r="AI166">
            <v>2835</v>
          </cell>
          <cell r="AJ166">
            <v>5411</v>
          </cell>
          <cell r="AK166">
            <v>10165</v>
          </cell>
          <cell r="AL166">
            <v>6762</v>
          </cell>
          <cell r="AM166">
            <v>16980</v>
          </cell>
          <cell r="AN166">
            <v>1108</v>
          </cell>
          <cell r="AO166">
            <v>5993</v>
          </cell>
          <cell r="AP166">
            <v>7094</v>
          </cell>
          <cell r="AQ166">
            <v>1451</v>
          </cell>
          <cell r="AR166">
            <v>11637</v>
          </cell>
          <cell r="AS166">
            <v>12138</v>
          </cell>
          <cell r="AT166">
            <v>7799</v>
          </cell>
          <cell r="AU166">
            <v>14222</v>
          </cell>
          <cell r="AV166">
            <v>13937</v>
          </cell>
          <cell r="AW166">
            <v>13013</v>
          </cell>
          <cell r="AX166">
            <v>1854</v>
          </cell>
          <cell r="AY166">
            <v>5216</v>
          </cell>
          <cell r="AZ166">
            <v>24674</v>
          </cell>
          <cell r="BA166">
            <v>222601</v>
          </cell>
          <cell r="BB166">
            <v>20915</v>
          </cell>
          <cell r="BC166">
            <v>120</v>
          </cell>
          <cell r="BD166">
            <v>243302</v>
          </cell>
          <cell r="BE166">
            <v>5.9</v>
          </cell>
          <cell r="BF166">
            <v>0</v>
          </cell>
          <cell r="BG166">
            <v>4.5999999999999996</v>
          </cell>
          <cell r="BH166">
            <v>-0.7</v>
          </cell>
          <cell r="BI166">
            <v>-0.5</v>
          </cell>
          <cell r="BJ166">
            <v>-2.1</v>
          </cell>
          <cell r="BK166">
            <v>1.8</v>
          </cell>
          <cell r="BL166">
            <v>0.1</v>
          </cell>
          <cell r="BM166">
            <v>-0.6</v>
          </cell>
          <cell r="BN166">
            <v>0.1</v>
          </cell>
          <cell r="BO166">
            <v>0.5</v>
          </cell>
          <cell r="BP166">
            <v>0.5</v>
          </cell>
          <cell r="BQ166">
            <v>1.3</v>
          </cell>
          <cell r="BR166">
            <v>1.6</v>
          </cell>
          <cell r="BS166">
            <v>0.3</v>
          </cell>
          <cell r="BT166">
            <v>0.8</v>
          </cell>
          <cell r="BU166">
            <v>0</v>
          </cell>
          <cell r="BV166">
            <v>2.1</v>
          </cell>
          <cell r="BW166">
            <v>1</v>
          </cell>
          <cell r="BX166">
            <v>0.4</v>
          </cell>
          <cell r="BY166">
            <v>1.1000000000000001</v>
          </cell>
          <cell r="BZ166">
            <v>1.4</v>
          </cell>
          <cell r="CA166">
            <v>3.8</v>
          </cell>
          <cell r="CB166">
            <v>2.6</v>
          </cell>
          <cell r="CC166">
            <v>1.4</v>
          </cell>
          <cell r="CD166">
            <v>1.2</v>
          </cell>
          <cell r="CE166">
            <v>1.5</v>
          </cell>
          <cell r="CF166">
            <v>1.8</v>
          </cell>
          <cell r="CG166">
            <v>0.6</v>
          </cell>
          <cell r="CH166">
            <v>-0.3</v>
          </cell>
          <cell r="CI166">
            <v>2.1</v>
          </cell>
          <cell r="CJ166">
            <v>1.6</v>
          </cell>
          <cell r="CK166">
            <v>2.2000000000000002</v>
          </cell>
          <cell r="CL166">
            <v>-0.3</v>
          </cell>
          <cell r="CM166">
            <v>1.1000000000000001</v>
          </cell>
          <cell r="CN166">
            <v>2.6</v>
          </cell>
          <cell r="CO166">
            <v>0.5</v>
          </cell>
          <cell r="CP166">
            <v>2</v>
          </cell>
          <cell r="CQ166">
            <v>-0.2</v>
          </cell>
          <cell r="CR166">
            <v>-0.4</v>
          </cell>
          <cell r="CS166">
            <v>-0.3</v>
          </cell>
          <cell r="CT166">
            <v>2.8</v>
          </cell>
          <cell r="CU166">
            <v>2</v>
          </cell>
          <cell r="CV166">
            <v>2.2000000000000002</v>
          </cell>
          <cell r="CW166">
            <v>2</v>
          </cell>
          <cell r="CX166">
            <v>-0.4</v>
          </cell>
          <cell r="CY166">
            <v>1</v>
          </cell>
          <cell r="CZ166">
            <v>0.5</v>
          </cell>
          <cell r="DA166">
            <v>1.9</v>
          </cell>
          <cell r="DB166">
            <v>0.7</v>
          </cell>
          <cell r="DC166">
            <v>0.5</v>
          </cell>
          <cell r="DD166">
            <v>1.2</v>
          </cell>
          <cell r="DE166">
            <v>1.3</v>
          </cell>
          <cell r="DF166">
            <v>1.3</v>
          </cell>
          <cell r="DG166">
            <v>6539</v>
          </cell>
          <cell r="DH166">
            <v>980</v>
          </cell>
          <cell r="DI166">
            <v>7396</v>
          </cell>
          <cell r="DJ166">
            <v>1532</v>
          </cell>
          <cell r="DK166">
            <v>3849</v>
          </cell>
          <cell r="DL166">
            <v>1177</v>
          </cell>
          <cell r="DM166">
            <v>3398</v>
          </cell>
          <cell r="DN166">
            <v>9501</v>
          </cell>
          <cell r="DO166">
            <v>1971</v>
          </cell>
          <cell r="DP166">
            <v>11084</v>
          </cell>
          <cell r="DQ166">
            <v>5670</v>
          </cell>
          <cell r="DR166">
            <v>5281</v>
          </cell>
          <cell r="DS166">
            <v>3439</v>
          </cell>
          <cell r="DT166">
            <v>4215</v>
          </cell>
          <cell r="DU166">
            <v>6045</v>
          </cell>
          <cell r="DV166">
            <v>24099</v>
          </cell>
          <cell r="DW166">
            <v>4766</v>
          </cell>
          <cell r="DX166">
            <v>263</v>
          </cell>
          <cell r="DY166">
            <v>3341</v>
          </cell>
          <cell r="DZ166">
            <v>8307</v>
          </cell>
          <cell r="EA166">
            <v>4060</v>
          </cell>
          <cell r="EB166">
            <v>3022</v>
          </cell>
          <cell r="EC166">
            <v>8110</v>
          </cell>
          <cell r="ED166">
            <v>15170</v>
          </cell>
          <cell r="EE166">
            <v>10176</v>
          </cell>
          <cell r="EF166">
            <v>9612</v>
          </cell>
          <cell r="EG166">
            <v>6407</v>
          </cell>
          <cell r="EH166">
            <v>3475</v>
          </cell>
          <cell r="EI166">
            <v>1030</v>
          </cell>
          <cell r="EJ166">
            <v>1854</v>
          </cell>
          <cell r="EK166">
            <v>5090</v>
          </cell>
          <cell r="EL166">
            <v>11477</v>
          </cell>
          <cell r="EM166">
            <v>2635</v>
          </cell>
          <cell r="EN166">
            <v>2862</v>
          </cell>
          <cell r="EO166">
            <v>5470</v>
          </cell>
          <cell r="EP166">
            <v>10107</v>
          </cell>
          <cell r="EQ166">
            <v>6726</v>
          </cell>
          <cell r="ER166">
            <v>16889</v>
          </cell>
          <cell r="ES166">
            <v>1111</v>
          </cell>
          <cell r="ET166">
            <v>6026</v>
          </cell>
          <cell r="EU166">
            <v>7128</v>
          </cell>
          <cell r="EV166">
            <v>1454</v>
          </cell>
          <cell r="EW166">
            <v>11646</v>
          </cell>
          <cell r="EX166">
            <v>12151</v>
          </cell>
          <cell r="EY166">
            <v>7824</v>
          </cell>
          <cell r="EZ166">
            <v>13950</v>
          </cell>
          <cell r="FA166">
            <v>13920</v>
          </cell>
          <cell r="FB166">
            <v>12932</v>
          </cell>
          <cell r="FC166">
            <v>1851</v>
          </cell>
          <cell r="FD166">
            <v>5230</v>
          </cell>
          <cell r="FE166">
            <v>24689</v>
          </cell>
          <cell r="FF166">
            <v>222134</v>
          </cell>
          <cell r="FG166">
            <v>21185</v>
          </cell>
          <cell r="FH166">
            <v>-453</v>
          </cell>
          <cell r="FI166">
            <v>242518</v>
          </cell>
          <cell r="FJ166">
            <v>7.1</v>
          </cell>
          <cell r="FK166">
            <v>-0.6</v>
          </cell>
          <cell r="FL166">
            <v>5.4</v>
          </cell>
          <cell r="FM166">
            <v>-2</v>
          </cell>
          <cell r="FN166">
            <v>5.7</v>
          </cell>
          <cell r="FO166">
            <v>-5.2</v>
          </cell>
          <cell r="FP166">
            <v>-1</v>
          </cell>
          <cell r="FQ166">
            <v>1.2</v>
          </cell>
          <cell r="FR166">
            <v>7.5</v>
          </cell>
          <cell r="FS166">
            <v>2.1</v>
          </cell>
          <cell r="FT166">
            <v>-0.1</v>
          </cell>
          <cell r="FU166">
            <v>3.5</v>
          </cell>
          <cell r="FV166">
            <v>0.5</v>
          </cell>
          <cell r="FW166">
            <v>0.7</v>
          </cell>
          <cell r="FX166">
            <v>3.1</v>
          </cell>
          <cell r="FY166">
            <v>1.5</v>
          </cell>
          <cell r="FZ166">
            <v>0.3</v>
          </cell>
          <cell r="GA166">
            <v>0.1</v>
          </cell>
          <cell r="GB166">
            <v>-0.1</v>
          </cell>
          <cell r="GC166">
            <v>0.1</v>
          </cell>
          <cell r="GD166">
            <v>-1.3</v>
          </cell>
          <cell r="GE166">
            <v>-5.7</v>
          </cell>
          <cell r="GF166">
            <v>-0.7</v>
          </cell>
          <cell r="GG166">
            <v>-2</v>
          </cell>
          <cell r="GH166">
            <v>2.7</v>
          </cell>
          <cell r="GI166">
            <v>1.4</v>
          </cell>
          <cell r="GJ166">
            <v>3.4</v>
          </cell>
          <cell r="GK166">
            <v>0.3</v>
          </cell>
          <cell r="GL166">
            <v>1.4</v>
          </cell>
          <cell r="GM166">
            <v>1.7</v>
          </cell>
          <cell r="GN166">
            <v>1.5</v>
          </cell>
          <cell r="GO166">
            <v>1.5</v>
          </cell>
          <cell r="GP166">
            <v>6.1</v>
          </cell>
          <cell r="GQ166">
            <v>1.7</v>
          </cell>
          <cell r="GR166">
            <v>4.0999999999999996</v>
          </cell>
          <cell r="GS166">
            <v>1.9</v>
          </cell>
          <cell r="GT166">
            <v>-0.3</v>
          </cell>
          <cell r="GU166">
            <v>1.4</v>
          </cell>
          <cell r="GV166">
            <v>0.7</v>
          </cell>
          <cell r="GW166">
            <v>0.7</v>
          </cell>
          <cell r="GX166">
            <v>0.7</v>
          </cell>
          <cell r="GY166">
            <v>3.5</v>
          </cell>
          <cell r="GZ166">
            <v>2.7</v>
          </cell>
          <cell r="HA166">
            <v>2.9</v>
          </cell>
          <cell r="HB166">
            <v>2.9</v>
          </cell>
          <cell r="HC166">
            <v>-4.2</v>
          </cell>
          <cell r="HD166">
            <v>0.9</v>
          </cell>
          <cell r="HE166">
            <v>0.3</v>
          </cell>
          <cell r="HF166">
            <v>2.1</v>
          </cell>
          <cell r="HG166">
            <v>1.2</v>
          </cell>
          <cell r="HH166">
            <v>0.6</v>
          </cell>
          <cell r="HI166">
            <v>1</v>
          </cell>
          <cell r="HJ166">
            <v>4</v>
          </cell>
          <cell r="HK166">
            <v>0.9</v>
          </cell>
          <cell r="HL166">
            <v>4797</v>
          </cell>
          <cell r="HM166">
            <v>975</v>
          </cell>
          <cell r="HN166">
            <v>5828</v>
          </cell>
          <cell r="HO166">
            <v>1524</v>
          </cell>
          <cell r="HP166">
            <v>3857</v>
          </cell>
          <cell r="HQ166">
            <v>1170</v>
          </cell>
          <cell r="HR166">
            <v>3421</v>
          </cell>
          <cell r="HS166">
            <v>9507</v>
          </cell>
          <cell r="HT166">
            <v>2076</v>
          </cell>
          <cell r="HU166">
            <v>11170</v>
          </cell>
          <cell r="HV166">
            <v>5431</v>
          </cell>
          <cell r="HW166">
            <v>5261</v>
          </cell>
          <cell r="HX166">
            <v>3452</v>
          </cell>
          <cell r="HY166">
            <v>4191</v>
          </cell>
          <cell r="HZ166">
            <v>5935</v>
          </cell>
          <cell r="IA166">
            <v>23752</v>
          </cell>
          <cell r="IB166">
            <v>4785</v>
          </cell>
          <cell r="IC166">
            <v>281</v>
          </cell>
          <cell r="ID166">
            <v>3211</v>
          </cell>
          <cell r="IE166">
            <v>8258</v>
          </cell>
          <cell r="IF166">
            <v>4050</v>
          </cell>
          <cell r="IG166">
            <v>2867</v>
          </cell>
          <cell r="IH166">
            <v>8404</v>
          </cell>
          <cell r="II166">
            <v>15258</v>
          </cell>
          <cell r="IJ166">
            <v>10258</v>
          </cell>
          <cell r="IK166">
            <v>9368</v>
          </cell>
          <cell r="IL166">
            <v>6210</v>
          </cell>
          <cell r="IM166">
            <v>3439</v>
          </cell>
          <cell r="IN166">
            <v>988</v>
          </cell>
          <cell r="IO166">
            <v>1842</v>
          </cell>
          <cell r="IP166">
            <v>5079</v>
          </cell>
          <cell r="IQ166">
            <v>11317</v>
          </cell>
        </row>
        <row r="167">
          <cell r="B167">
            <v>6994</v>
          </cell>
          <cell r="C167">
            <v>996</v>
          </cell>
          <cell r="D167">
            <v>7829</v>
          </cell>
          <cell r="E167">
            <v>1574</v>
          </cell>
          <cell r="F167">
            <v>3669</v>
          </cell>
          <cell r="G167">
            <v>1153</v>
          </cell>
          <cell r="H167">
            <v>3577</v>
          </cell>
          <cell r="I167">
            <v>9514</v>
          </cell>
          <cell r="J167">
            <v>1667</v>
          </cell>
          <cell r="K167">
            <v>10871</v>
          </cell>
          <cell r="L167">
            <v>5799</v>
          </cell>
          <cell r="M167">
            <v>5239</v>
          </cell>
          <cell r="N167">
            <v>3444</v>
          </cell>
          <cell r="O167">
            <v>4307</v>
          </cell>
          <cell r="P167">
            <v>6071</v>
          </cell>
          <cell r="Q167">
            <v>24333</v>
          </cell>
          <cell r="R167">
            <v>4791</v>
          </cell>
          <cell r="S167">
            <v>271</v>
          </cell>
          <cell r="T167">
            <v>3368</v>
          </cell>
          <cell r="U167">
            <v>8370</v>
          </cell>
          <cell r="V167">
            <v>4152</v>
          </cell>
          <cell r="W167">
            <v>3028</v>
          </cell>
          <cell r="X167">
            <v>8545</v>
          </cell>
          <cell r="Y167">
            <v>15694</v>
          </cell>
          <cell r="Z167">
            <v>10251</v>
          </cell>
          <cell r="AA167">
            <v>9775</v>
          </cell>
          <cell r="AB167">
            <v>6564</v>
          </cell>
          <cell r="AC167">
            <v>3620</v>
          </cell>
          <cell r="AD167">
            <v>1037</v>
          </cell>
          <cell r="AE167">
            <v>1844</v>
          </cell>
          <cell r="AF167">
            <v>5225</v>
          </cell>
          <cell r="AG167">
            <v>11705</v>
          </cell>
          <cell r="AH167">
            <v>2694</v>
          </cell>
          <cell r="AI167">
            <v>2886</v>
          </cell>
          <cell r="AJ167">
            <v>5561</v>
          </cell>
          <cell r="AK167">
            <v>10431</v>
          </cell>
          <cell r="AL167">
            <v>6966</v>
          </cell>
          <cell r="AM167">
            <v>17430</v>
          </cell>
          <cell r="AN167">
            <v>1123</v>
          </cell>
          <cell r="AO167">
            <v>6008</v>
          </cell>
          <cell r="AP167">
            <v>7132</v>
          </cell>
          <cell r="AQ167">
            <v>1507</v>
          </cell>
          <cell r="AR167">
            <v>12014</v>
          </cell>
          <cell r="AS167">
            <v>12548</v>
          </cell>
          <cell r="AT167">
            <v>8012</v>
          </cell>
          <cell r="AU167">
            <v>14330</v>
          </cell>
          <cell r="AV167">
            <v>14081</v>
          </cell>
          <cell r="AW167">
            <v>12877</v>
          </cell>
          <cell r="AX167">
            <v>1891</v>
          </cell>
          <cell r="AY167">
            <v>5252</v>
          </cell>
          <cell r="AZ167">
            <v>24808</v>
          </cell>
          <cell r="BA167">
            <v>225772</v>
          </cell>
          <cell r="BB167">
            <v>21175</v>
          </cell>
          <cell r="BC167">
            <v>329</v>
          </cell>
          <cell r="BD167">
            <v>246941</v>
          </cell>
          <cell r="BE167">
            <v>5.7</v>
          </cell>
          <cell r="BF167">
            <v>0.9</v>
          </cell>
          <cell r="BG167">
            <v>4.7</v>
          </cell>
          <cell r="BH167">
            <v>2.9</v>
          </cell>
          <cell r="BI167">
            <v>-3.7</v>
          </cell>
          <cell r="BJ167">
            <v>-2.7</v>
          </cell>
          <cell r="BK167">
            <v>2.8</v>
          </cell>
          <cell r="BL167">
            <v>-0.1</v>
          </cell>
          <cell r="BM167">
            <v>-6.8</v>
          </cell>
          <cell r="BN167">
            <v>-0.8</v>
          </cell>
          <cell r="BO167">
            <v>1.8</v>
          </cell>
          <cell r="BP167">
            <v>0.7</v>
          </cell>
          <cell r="BQ167">
            <v>0.5</v>
          </cell>
          <cell r="BR167">
            <v>1.8</v>
          </cell>
          <cell r="BS167">
            <v>1.1000000000000001</v>
          </cell>
          <cell r="BT167">
            <v>1.2</v>
          </cell>
          <cell r="BU167">
            <v>0.5</v>
          </cell>
          <cell r="BV167">
            <v>2</v>
          </cell>
          <cell r="BW167">
            <v>0.4</v>
          </cell>
          <cell r="BX167">
            <v>0.5</v>
          </cell>
          <cell r="BY167">
            <v>1.3</v>
          </cell>
          <cell r="BZ167">
            <v>-1.6</v>
          </cell>
          <cell r="CA167">
            <v>3.2</v>
          </cell>
          <cell r="CB167">
            <v>1.7</v>
          </cell>
          <cell r="CC167">
            <v>1.6</v>
          </cell>
          <cell r="CD167">
            <v>1.6</v>
          </cell>
          <cell r="CE167">
            <v>2.8</v>
          </cell>
          <cell r="CF167">
            <v>2.2999999999999998</v>
          </cell>
          <cell r="CG167">
            <v>1</v>
          </cell>
          <cell r="CH167">
            <v>0.7</v>
          </cell>
          <cell r="CI167">
            <v>1.4</v>
          </cell>
          <cell r="CJ167">
            <v>1.4</v>
          </cell>
          <cell r="CK167">
            <v>3.5</v>
          </cell>
          <cell r="CL167">
            <v>1.8</v>
          </cell>
          <cell r="CM167">
            <v>2.8</v>
          </cell>
          <cell r="CN167">
            <v>2.6</v>
          </cell>
          <cell r="CO167">
            <v>3</v>
          </cell>
          <cell r="CP167">
            <v>2.6</v>
          </cell>
          <cell r="CQ167">
            <v>1.4</v>
          </cell>
          <cell r="CR167">
            <v>0.2</v>
          </cell>
          <cell r="CS167">
            <v>0.5</v>
          </cell>
          <cell r="CT167">
            <v>3.8</v>
          </cell>
          <cell r="CU167">
            <v>3.2</v>
          </cell>
          <cell r="CV167">
            <v>3.4</v>
          </cell>
          <cell r="CW167">
            <v>2.7</v>
          </cell>
          <cell r="CX167">
            <v>0.8</v>
          </cell>
          <cell r="CY167">
            <v>1</v>
          </cell>
          <cell r="CZ167">
            <v>-1</v>
          </cell>
          <cell r="DA167">
            <v>2</v>
          </cell>
          <cell r="DB167">
            <v>0.7</v>
          </cell>
          <cell r="DC167">
            <v>0.5</v>
          </cell>
          <cell r="DD167">
            <v>1.4</v>
          </cell>
          <cell r="DE167">
            <v>1.2</v>
          </cell>
          <cell r="DF167">
            <v>1.5</v>
          </cell>
          <cell r="DG167">
            <v>7022</v>
          </cell>
          <cell r="DH167">
            <v>1005</v>
          </cell>
          <cell r="DI167">
            <v>7867</v>
          </cell>
          <cell r="DJ167">
            <v>1532</v>
          </cell>
          <cell r="DK167">
            <v>3956</v>
          </cell>
          <cell r="DL167">
            <v>1118</v>
          </cell>
          <cell r="DM167">
            <v>3608</v>
          </cell>
          <cell r="DN167">
            <v>9723</v>
          </cell>
          <cell r="DO167">
            <v>1420</v>
          </cell>
          <cell r="DP167">
            <v>10897</v>
          </cell>
          <cell r="DQ167">
            <v>5798</v>
          </cell>
          <cell r="DR167">
            <v>5206</v>
          </cell>
          <cell r="DS167">
            <v>3422</v>
          </cell>
          <cell r="DT167">
            <v>4227</v>
          </cell>
          <cell r="DU167">
            <v>6126</v>
          </cell>
          <cell r="DV167">
            <v>24241</v>
          </cell>
          <cell r="DW167">
            <v>4795</v>
          </cell>
          <cell r="DX167">
            <v>271</v>
          </cell>
          <cell r="DY167">
            <v>3358</v>
          </cell>
          <cell r="DZ167">
            <v>8366</v>
          </cell>
          <cell r="EA167">
            <v>4089</v>
          </cell>
          <cell r="EB167">
            <v>2992</v>
          </cell>
          <cell r="EC167">
            <v>8526</v>
          </cell>
          <cell r="ED167">
            <v>15572</v>
          </cell>
          <cell r="EE167">
            <v>10198</v>
          </cell>
          <cell r="EF167">
            <v>9819</v>
          </cell>
          <cell r="EG167">
            <v>6587</v>
          </cell>
          <cell r="EH167">
            <v>3660</v>
          </cell>
          <cell r="EI167">
            <v>1034</v>
          </cell>
          <cell r="EJ167">
            <v>1817</v>
          </cell>
          <cell r="EK167">
            <v>5308</v>
          </cell>
          <cell r="EL167">
            <v>11787</v>
          </cell>
          <cell r="EM167">
            <v>2668</v>
          </cell>
          <cell r="EN167">
            <v>2819</v>
          </cell>
          <cell r="EO167">
            <v>5475</v>
          </cell>
          <cell r="EP167">
            <v>10484</v>
          </cell>
          <cell r="EQ167">
            <v>6981</v>
          </cell>
          <cell r="ER167">
            <v>17499</v>
          </cell>
          <cell r="ES167">
            <v>1120</v>
          </cell>
          <cell r="ET167">
            <v>5978</v>
          </cell>
          <cell r="EU167">
            <v>7101</v>
          </cell>
          <cell r="EV167">
            <v>1503</v>
          </cell>
          <cell r="EW167">
            <v>11996</v>
          </cell>
          <cell r="EX167">
            <v>12526</v>
          </cell>
          <cell r="EY167">
            <v>7983</v>
          </cell>
          <cell r="EZ167">
            <v>14295</v>
          </cell>
          <cell r="FA167">
            <v>14094</v>
          </cell>
          <cell r="FB167">
            <v>12960</v>
          </cell>
          <cell r="FC167">
            <v>1890</v>
          </cell>
          <cell r="FD167">
            <v>5257</v>
          </cell>
          <cell r="FE167">
            <v>24779</v>
          </cell>
          <cell r="FF167">
            <v>225641</v>
          </cell>
          <cell r="FG167">
            <v>21172</v>
          </cell>
          <cell r="FH167">
            <v>670</v>
          </cell>
          <cell r="FI167">
            <v>247148</v>
          </cell>
          <cell r="FJ167">
            <v>7.4</v>
          </cell>
          <cell r="FK167">
            <v>2.5</v>
          </cell>
          <cell r="FL167">
            <v>6.4</v>
          </cell>
          <cell r="FM167">
            <v>0</v>
          </cell>
          <cell r="FN167">
            <v>2.8</v>
          </cell>
          <cell r="FO167">
            <v>-5</v>
          </cell>
          <cell r="FP167">
            <v>6.2</v>
          </cell>
          <cell r="FQ167">
            <v>2.2999999999999998</v>
          </cell>
          <cell r="FR167">
            <v>-27.9</v>
          </cell>
          <cell r="FS167">
            <v>-1.7</v>
          </cell>
          <cell r="FT167">
            <v>2.2999999999999998</v>
          </cell>
          <cell r="FU167">
            <v>-1.4</v>
          </cell>
          <cell r="FV167">
            <v>-0.5</v>
          </cell>
          <cell r="FW167">
            <v>0.3</v>
          </cell>
          <cell r="FX167">
            <v>1.3</v>
          </cell>
          <cell r="FY167">
            <v>0.6</v>
          </cell>
          <cell r="FZ167">
            <v>0.6</v>
          </cell>
          <cell r="GA167">
            <v>3.1</v>
          </cell>
          <cell r="GB167">
            <v>0.5</v>
          </cell>
          <cell r="GC167">
            <v>0.7</v>
          </cell>
          <cell r="GD167">
            <v>0.7</v>
          </cell>
          <cell r="GE167">
            <v>-1</v>
          </cell>
          <cell r="GF167">
            <v>5.0999999999999996</v>
          </cell>
          <cell r="GG167">
            <v>2.7</v>
          </cell>
          <cell r="GH167">
            <v>0.2</v>
          </cell>
          <cell r="GI167">
            <v>2.2000000000000002</v>
          </cell>
          <cell r="GJ167">
            <v>2.8</v>
          </cell>
          <cell r="GK167">
            <v>5.3</v>
          </cell>
          <cell r="GL167">
            <v>0.4</v>
          </cell>
          <cell r="GM167">
            <v>-2</v>
          </cell>
          <cell r="GN167">
            <v>4.3</v>
          </cell>
          <cell r="GO167">
            <v>2.7</v>
          </cell>
          <cell r="GP167">
            <v>1.2</v>
          </cell>
          <cell r="GQ167">
            <v>-1.5</v>
          </cell>
          <cell r="GR167">
            <v>0.1</v>
          </cell>
          <cell r="GS167">
            <v>3.7</v>
          </cell>
          <cell r="GT167">
            <v>3.8</v>
          </cell>
          <cell r="GU167">
            <v>3.6</v>
          </cell>
          <cell r="GV167">
            <v>0.8</v>
          </cell>
          <cell r="GW167">
            <v>-0.8</v>
          </cell>
          <cell r="GX167">
            <v>-0.4</v>
          </cell>
          <cell r="GY167">
            <v>3.4</v>
          </cell>
          <cell r="GZ167">
            <v>3</v>
          </cell>
          <cell r="HA167">
            <v>3.1</v>
          </cell>
          <cell r="HB167">
            <v>2</v>
          </cell>
          <cell r="HC167">
            <v>2.5</v>
          </cell>
          <cell r="HD167">
            <v>1.2</v>
          </cell>
          <cell r="HE167">
            <v>0.2</v>
          </cell>
          <cell r="HF167">
            <v>2.1</v>
          </cell>
          <cell r="HG167">
            <v>0.5</v>
          </cell>
          <cell r="HH167">
            <v>0.4</v>
          </cell>
          <cell r="HI167">
            <v>1.6</v>
          </cell>
          <cell r="HJ167">
            <v>-0.1</v>
          </cell>
          <cell r="HK167">
            <v>1.9</v>
          </cell>
          <cell r="HL167">
            <v>4181</v>
          </cell>
          <cell r="HM167">
            <v>1012</v>
          </cell>
          <cell r="HN167">
            <v>5327</v>
          </cell>
          <cell r="HO167">
            <v>1597</v>
          </cell>
          <cell r="HP167">
            <v>4145</v>
          </cell>
          <cell r="HQ167">
            <v>1148</v>
          </cell>
          <cell r="HR167">
            <v>3642</v>
          </cell>
          <cell r="HS167">
            <v>10068</v>
          </cell>
          <cell r="HT167">
            <v>1441</v>
          </cell>
          <cell r="HU167">
            <v>11260</v>
          </cell>
          <cell r="HV167">
            <v>5770</v>
          </cell>
          <cell r="HW167">
            <v>5312</v>
          </cell>
          <cell r="HX167">
            <v>3520</v>
          </cell>
          <cell r="HY167">
            <v>4390</v>
          </cell>
          <cell r="HZ167">
            <v>6323</v>
          </cell>
          <cell r="IA167">
            <v>24801</v>
          </cell>
          <cell r="IB167">
            <v>4982</v>
          </cell>
          <cell r="IC167">
            <v>312</v>
          </cell>
          <cell r="ID167">
            <v>3238</v>
          </cell>
          <cell r="IE167">
            <v>8552</v>
          </cell>
          <cell r="IF167">
            <v>4217</v>
          </cell>
          <cell r="IG167">
            <v>3234</v>
          </cell>
          <cell r="IH167">
            <v>8519</v>
          </cell>
          <cell r="II167">
            <v>15941</v>
          </cell>
          <cell r="IJ167">
            <v>10248</v>
          </cell>
          <cell r="IK167">
            <v>9633</v>
          </cell>
          <cell r="IL167">
            <v>6733</v>
          </cell>
          <cell r="IM167">
            <v>3676</v>
          </cell>
          <cell r="IN167">
            <v>1083</v>
          </cell>
          <cell r="IO167">
            <v>1859</v>
          </cell>
          <cell r="IP167">
            <v>5350</v>
          </cell>
          <cell r="IQ167">
            <v>11958</v>
          </cell>
        </row>
        <row r="168">
          <cell r="B168">
            <v>7081</v>
          </cell>
          <cell r="C168">
            <v>1012</v>
          </cell>
          <cell r="D168">
            <v>7932</v>
          </cell>
          <cell r="E168">
            <v>1693</v>
          </cell>
          <cell r="F168">
            <v>3426</v>
          </cell>
          <cell r="G168">
            <v>1138</v>
          </cell>
          <cell r="H168">
            <v>3655</v>
          </cell>
          <cell r="I168">
            <v>9512</v>
          </cell>
          <cell r="J168">
            <v>1576</v>
          </cell>
          <cell r="K168">
            <v>10797</v>
          </cell>
          <cell r="L168">
            <v>5909</v>
          </cell>
          <cell r="M168">
            <v>5273</v>
          </cell>
          <cell r="N168">
            <v>3446</v>
          </cell>
          <cell r="O168">
            <v>4286</v>
          </cell>
          <cell r="P168">
            <v>6166</v>
          </cell>
          <cell r="Q168">
            <v>24530</v>
          </cell>
          <cell r="R168">
            <v>4843</v>
          </cell>
          <cell r="S168">
            <v>276</v>
          </cell>
          <cell r="T168">
            <v>3383</v>
          </cell>
          <cell r="U168">
            <v>8445</v>
          </cell>
          <cell r="V168">
            <v>4227</v>
          </cell>
          <cell r="W168">
            <v>3027</v>
          </cell>
          <cell r="X168">
            <v>8728</v>
          </cell>
          <cell r="Y168">
            <v>15945</v>
          </cell>
          <cell r="Z168">
            <v>10334</v>
          </cell>
          <cell r="AA168">
            <v>9943</v>
          </cell>
          <cell r="AB168">
            <v>6780</v>
          </cell>
          <cell r="AC168">
            <v>3632</v>
          </cell>
          <cell r="AD168">
            <v>1044</v>
          </cell>
          <cell r="AE168">
            <v>1872</v>
          </cell>
          <cell r="AF168">
            <v>5215</v>
          </cell>
          <cell r="AG168">
            <v>11730</v>
          </cell>
          <cell r="AH168">
            <v>2782</v>
          </cell>
          <cell r="AI168">
            <v>2973</v>
          </cell>
          <cell r="AJ168">
            <v>5736</v>
          </cell>
          <cell r="AK168">
            <v>10688</v>
          </cell>
          <cell r="AL168">
            <v>7241</v>
          </cell>
          <cell r="AM168">
            <v>17911</v>
          </cell>
          <cell r="AN168">
            <v>1146</v>
          </cell>
          <cell r="AO168">
            <v>6058</v>
          </cell>
          <cell r="AP168">
            <v>7215</v>
          </cell>
          <cell r="AQ168">
            <v>1568</v>
          </cell>
          <cell r="AR168">
            <v>12395</v>
          </cell>
          <cell r="AS168">
            <v>12974</v>
          </cell>
          <cell r="AT168">
            <v>8238</v>
          </cell>
          <cell r="AU168">
            <v>14774</v>
          </cell>
          <cell r="AV168">
            <v>14211</v>
          </cell>
          <cell r="AW168">
            <v>12904</v>
          </cell>
          <cell r="AX168">
            <v>1917</v>
          </cell>
          <cell r="AY168">
            <v>5306</v>
          </cell>
          <cell r="AZ168">
            <v>24966</v>
          </cell>
          <cell r="BA168">
            <v>229063</v>
          </cell>
          <cell r="BB168">
            <v>21373</v>
          </cell>
          <cell r="BC168">
            <v>170</v>
          </cell>
          <cell r="BD168">
            <v>250272</v>
          </cell>
          <cell r="BE168">
            <v>1.2</v>
          </cell>
          <cell r="BF168">
            <v>1.5</v>
          </cell>
          <cell r="BG168">
            <v>1.3</v>
          </cell>
          <cell r="BH168">
            <v>7.6</v>
          </cell>
          <cell r="BI168">
            <v>-6.6</v>
          </cell>
          <cell r="BJ168">
            <v>-1.4</v>
          </cell>
          <cell r="BK168">
            <v>2.2000000000000002</v>
          </cell>
          <cell r="BL168">
            <v>0</v>
          </cell>
          <cell r="BM168">
            <v>-5.4</v>
          </cell>
          <cell r="BN168">
            <v>-0.7</v>
          </cell>
          <cell r="BO168">
            <v>1.9</v>
          </cell>
          <cell r="BP168">
            <v>0.7</v>
          </cell>
          <cell r="BQ168">
            <v>0.1</v>
          </cell>
          <cell r="BR168">
            <v>-0.5</v>
          </cell>
          <cell r="BS168">
            <v>1.6</v>
          </cell>
          <cell r="BT168">
            <v>0.8</v>
          </cell>
          <cell r="BU168">
            <v>1.1000000000000001</v>
          </cell>
          <cell r="BV168">
            <v>1.9</v>
          </cell>
          <cell r="BW168">
            <v>0.4</v>
          </cell>
          <cell r="BX168">
            <v>0.9</v>
          </cell>
          <cell r="BY168">
            <v>1.8</v>
          </cell>
          <cell r="BZ168">
            <v>0</v>
          </cell>
          <cell r="CA168">
            <v>2.1</v>
          </cell>
          <cell r="CB168">
            <v>1.6</v>
          </cell>
          <cell r="CC168">
            <v>0.8</v>
          </cell>
          <cell r="CD168">
            <v>1.7</v>
          </cell>
          <cell r="CE168">
            <v>3.3</v>
          </cell>
          <cell r="CF168">
            <v>0.3</v>
          </cell>
          <cell r="CG168">
            <v>0.7</v>
          </cell>
          <cell r="CH168">
            <v>1.5</v>
          </cell>
          <cell r="CI168">
            <v>-0.2</v>
          </cell>
          <cell r="CJ168">
            <v>0.2</v>
          </cell>
          <cell r="CK168">
            <v>3.3</v>
          </cell>
          <cell r="CL168">
            <v>3</v>
          </cell>
          <cell r="CM168">
            <v>3.2</v>
          </cell>
          <cell r="CN168">
            <v>2.5</v>
          </cell>
          <cell r="CO168">
            <v>4</v>
          </cell>
          <cell r="CP168">
            <v>2.8</v>
          </cell>
          <cell r="CQ168">
            <v>2.1</v>
          </cell>
          <cell r="CR168">
            <v>0.8</v>
          </cell>
          <cell r="CS168">
            <v>1.2</v>
          </cell>
          <cell r="CT168">
            <v>4</v>
          </cell>
          <cell r="CU168">
            <v>3.2</v>
          </cell>
          <cell r="CV168">
            <v>3.4</v>
          </cell>
          <cell r="CW168">
            <v>2.8</v>
          </cell>
          <cell r="CX168">
            <v>3.1</v>
          </cell>
          <cell r="CY168">
            <v>0.9</v>
          </cell>
          <cell r="CZ168">
            <v>0.2</v>
          </cell>
          <cell r="DA168">
            <v>1.3</v>
          </cell>
          <cell r="DB168">
            <v>1</v>
          </cell>
          <cell r="DC168">
            <v>0.6</v>
          </cell>
          <cell r="DD168">
            <v>1.5</v>
          </cell>
          <cell r="DE168">
            <v>0.9</v>
          </cell>
          <cell r="DF168">
            <v>1.3</v>
          </cell>
          <cell r="DG168">
            <v>7464</v>
          </cell>
          <cell r="DH168">
            <v>1011</v>
          </cell>
          <cell r="DI168">
            <v>8273</v>
          </cell>
          <cell r="DJ168">
            <v>1683</v>
          </cell>
          <cell r="DK168">
            <v>3121</v>
          </cell>
          <cell r="DL168">
            <v>1174</v>
          </cell>
          <cell r="DM168">
            <v>3696</v>
          </cell>
          <cell r="DN168">
            <v>9254</v>
          </cell>
          <cell r="DO168">
            <v>1651</v>
          </cell>
          <cell r="DP168">
            <v>10596</v>
          </cell>
          <cell r="DQ168">
            <v>5914</v>
          </cell>
          <cell r="DR168">
            <v>5241</v>
          </cell>
          <cell r="DS168">
            <v>3446</v>
          </cell>
          <cell r="DT168">
            <v>4430</v>
          </cell>
          <cell r="DU168">
            <v>6037</v>
          </cell>
          <cell r="DV168">
            <v>24554</v>
          </cell>
          <cell r="DW168">
            <v>4811</v>
          </cell>
          <cell r="DX168">
            <v>277</v>
          </cell>
          <cell r="DY168">
            <v>3407</v>
          </cell>
          <cell r="DZ168">
            <v>8433</v>
          </cell>
          <cell r="EA168">
            <v>4334</v>
          </cell>
          <cell r="EB168">
            <v>3046</v>
          </cell>
          <cell r="EC168">
            <v>8872</v>
          </cell>
          <cell r="ED168">
            <v>16213</v>
          </cell>
          <cell r="EE168">
            <v>10364</v>
          </cell>
          <cell r="EF168">
            <v>9878</v>
          </cell>
          <cell r="EG168">
            <v>6757</v>
          </cell>
          <cell r="EH168">
            <v>3710</v>
          </cell>
          <cell r="EI168">
            <v>1050</v>
          </cell>
          <cell r="EJ168">
            <v>1870</v>
          </cell>
          <cell r="EK168">
            <v>5281</v>
          </cell>
          <cell r="EL168">
            <v>11854</v>
          </cell>
          <cell r="EM168">
            <v>2812</v>
          </cell>
          <cell r="EN168">
            <v>3001</v>
          </cell>
          <cell r="EO168">
            <v>5796</v>
          </cell>
          <cell r="EP168">
            <v>10654</v>
          </cell>
          <cell r="EQ168">
            <v>7250</v>
          </cell>
          <cell r="ER168">
            <v>17873</v>
          </cell>
          <cell r="ES168">
            <v>1150</v>
          </cell>
          <cell r="ET168">
            <v>6073</v>
          </cell>
          <cell r="EU168">
            <v>7234</v>
          </cell>
          <cell r="EV168">
            <v>1573</v>
          </cell>
          <cell r="EW168">
            <v>12445</v>
          </cell>
          <cell r="EX168">
            <v>13025</v>
          </cell>
          <cell r="EY168">
            <v>8266</v>
          </cell>
          <cell r="EZ168">
            <v>14763</v>
          </cell>
          <cell r="FA168">
            <v>14214</v>
          </cell>
          <cell r="FB168">
            <v>12788</v>
          </cell>
          <cell r="FC168">
            <v>1934</v>
          </cell>
          <cell r="FD168">
            <v>5300</v>
          </cell>
          <cell r="FE168">
            <v>24977</v>
          </cell>
          <cell r="FF168">
            <v>229611</v>
          </cell>
          <cell r="FG168">
            <v>21156</v>
          </cell>
          <cell r="FH168">
            <v>440</v>
          </cell>
          <cell r="FI168">
            <v>250888</v>
          </cell>
          <cell r="FJ168">
            <v>6.3</v>
          </cell>
          <cell r="FK168">
            <v>0.6</v>
          </cell>
          <cell r="FL168">
            <v>5.2</v>
          </cell>
          <cell r="FM168">
            <v>9.8000000000000007</v>
          </cell>
          <cell r="FN168">
            <v>-21.1</v>
          </cell>
          <cell r="FO168">
            <v>5</v>
          </cell>
          <cell r="FP168">
            <v>2.4</v>
          </cell>
          <cell r="FQ168">
            <v>-4.8</v>
          </cell>
          <cell r="FR168">
            <v>16.2</v>
          </cell>
          <cell r="FS168">
            <v>-2.8</v>
          </cell>
          <cell r="FT168">
            <v>2</v>
          </cell>
          <cell r="FU168">
            <v>0.7</v>
          </cell>
          <cell r="FV168">
            <v>0.7</v>
          </cell>
          <cell r="FW168">
            <v>4.8</v>
          </cell>
          <cell r="FX168">
            <v>-1.5</v>
          </cell>
          <cell r="FY168">
            <v>1.3</v>
          </cell>
          <cell r="FZ168">
            <v>0.3</v>
          </cell>
          <cell r="GA168">
            <v>2.1</v>
          </cell>
          <cell r="GB168">
            <v>1.5</v>
          </cell>
          <cell r="GC168">
            <v>0.8</v>
          </cell>
          <cell r="GD168">
            <v>6</v>
          </cell>
          <cell r="GE168">
            <v>1.8</v>
          </cell>
          <cell r="GF168">
            <v>4.0999999999999996</v>
          </cell>
          <cell r="GG168">
            <v>4.0999999999999996</v>
          </cell>
          <cell r="GH168">
            <v>1.6</v>
          </cell>
          <cell r="GI168">
            <v>0.6</v>
          </cell>
          <cell r="GJ168">
            <v>2.6</v>
          </cell>
          <cell r="GK168">
            <v>1.4</v>
          </cell>
          <cell r="GL168">
            <v>1.5</v>
          </cell>
          <cell r="GM168">
            <v>2.9</v>
          </cell>
          <cell r="GN168">
            <v>-0.5</v>
          </cell>
          <cell r="GO168">
            <v>0.6</v>
          </cell>
          <cell r="GP168">
            <v>5.4</v>
          </cell>
          <cell r="GQ168">
            <v>6.5</v>
          </cell>
          <cell r="GR168">
            <v>5.9</v>
          </cell>
          <cell r="GS168">
            <v>1.6</v>
          </cell>
          <cell r="GT168">
            <v>3.9</v>
          </cell>
          <cell r="GU168">
            <v>2.1</v>
          </cell>
          <cell r="GV168">
            <v>2.7</v>
          </cell>
          <cell r="GW168">
            <v>1.6</v>
          </cell>
          <cell r="GX168">
            <v>1.9</v>
          </cell>
          <cell r="GY168">
            <v>4.7</v>
          </cell>
          <cell r="GZ168">
            <v>3.7</v>
          </cell>
          <cell r="HA168">
            <v>4</v>
          </cell>
          <cell r="HB168">
            <v>3.5</v>
          </cell>
          <cell r="HC168">
            <v>3.3</v>
          </cell>
          <cell r="HD168">
            <v>0.9</v>
          </cell>
          <cell r="HE168">
            <v>-1.3</v>
          </cell>
          <cell r="HF168">
            <v>2.2999999999999998</v>
          </cell>
          <cell r="HG168">
            <v>0.8</v>
          </cell>
          <cell r="HH168">
            <v>0.8</v>
          </cell>
          <cell r="HI168">
            <v>1.8</v>
          </cell>
          <cell r="HJ168">
            <v>-0.1</v>
          </cell>
          <cell r="HK168">
            <v>1.5</v>
          </cell>
          <cell r="HL168">
            <v>13176</v>
          </cell>
          <cell r="HM168">
            <v>1014</v>
          </cell>
          <cell r="HN168">
            <v>13393</v>
          </cell>
          <cell r="HO168">
            <v>1647</v>
          </cell>
          <cell r="HP168">
            <v>3040</v>
          </cell>
          <cell r="HQ168">
            <v>1197</v>
          </cell>
          <cell r="HR168">
            <v>3758</v>
          </cell>
          <cell r="HS168">
            <v>9177</v>
          </cell>
          <cell r="HT168">
            <v>1708</v>
          </cell>
          <cell r="HU168">
            <v>10560</v>
          </cell>
          <cell r="HV168">
            <v>6351</v>
          </cell>
          <cell r="HW168">
            <v>5237</v>
          </cell>
          <cell r="HX168">
            <v>3508</v>
          </cell>
          <cell r="HY168">
            <v>4549</v>
          </cell>
          <cell r="HZ168">
            <v>6266</v>
          </cell>
          <cell r="IA168">
            <v>25382</v>
          </cell>
          <cell r="IB168">
            <v>4676</v>
          </cell>
          <cell r="IC168">
            <v>259</v>
          </cell>
          <cell r="ID168">
            <v>3506</v>
          </cell>
          <cell r="IE168">
            <v>8322</v>
          </cell>
          <cell r="IF168">
            <v>4565</v>
          </cell>
          <cell r="IG168">
            <v>3402</v>
          </cell>
          <cell r="IH168">
            <v>9240</v>
          </cell>
          <cell r="II168">
            <v>17213</v>
          </cell>
          <cell r="IJ168">
            <v>10722</v>
          </cell>
          <cell r="IK168">
            <v>10905</v>
          </cell>
          <cell r="IL168">
            <v>7306</v>
          </cell>
          <cell r="IM168">
            <v>3882</v>
          </cell>
          <cell r="IN168">
            <v>1078</v>
          </cell>
          <cell r="IO168">
            <v>1905</v>
          </cell>
          <cell r="IP168">
            <v>5388</v>
          </cell>
          <cell r="IQ168">
            <v>12216</v>
          </cell>
        </row>
        <row r="169">
          <cell r="B169">
            <v>6974</v>
          </cell>
          <cell r="C169">
            <v>1039</v>
          </cell>
          <cell r="D169">
            <v>7880</v>
          </cell>
          <cell r="E169">
            <v>1839</v>
          </cell>
          <cell r="F169">
            <v>3222</v>
          </cell>
          <cell r="G169">
            <v>1155</v>
          </cell>
          <cell r="H169">
            <v>3660</v>
          </cell>
          <cell r="I169">
            <v>9540</v>
          </cell>
          <cell r="J169">
            <v>1572</v>
          </cell>
          <cell r="K169">
            <v>10808</v>
          </cell>
          <cell r="L169">
            <v>5955</v>
          </cell>
          <cell r="M169">
            <v>5317</v>
          </cell>
          <cell r="N169">
            <v>3452</v>
          </cell>
          <cell r="O169">
            <v>4171</v>
          </cell>
          <cell r="P169">
            <v>6186</v>
          </cell>
          <cell r="Q169">
            <v>24492</v>
          </cell>
          <cell r="R169">
            <v>4882</v>
          </cell>
          <cell r="S169">
            <v>280</v>
          </cell>
          <cell r="T169">
            <v>3388</v>
          </cell>
          <cell r="U169">
            <v>8497</v>
          </cell>
          <cell r="V169">
            <v>4332</v>
          </cell>
          <cell r="W169">
            <v>3139</v>
          </cell>
          <cell r="X169">
            <v>8759</v>
          </cell>
          <cell r="Y169">
            <v>16200</v>
          </cell>
          <cell r="Z169">
            <v>10368</v>
          </cell>
          <cell r="AA169">
            <v>10089</v>
          </cell>
          <cell r="AB169">
            <v>6957</v>
          </cell>
          <cell r="AC169">
            <v>3577</v>
          </cell>
          <cell r="AD169">
            <v>1054</v>
          </cell>
          <cell r="AE169">
            <v>1898</v>
          </cell>
          <cell r="AF169">
            <v>5147</v>
          </cell>
          <cell r="AG169">
            <v>11654</v>
          </cell>
          <cell r="AH169">
            <v>2813</v>
          </cell>
          <cell r="AI169">
            <v>3031</v>
          </cell>
          <cell r="AJ169">
            <v>5821</v>
          </cell>
          <cell r="AK169">
            <v>10876</v>
          </cell>
          <cell r="AL169">
            <v>7494</v>
          </cell>
          <cell r="AM169">
            <v>18302</v>
          </cell>
          <cell r="AN169">
            <v>1170</v>
          </cell>
          <cell r="AO169">
            <v>6152</v>
          </cell>
          <cell r="AP169">
            <v>7337</v>
          </cell>
          <cell r="AQ169">
            <v>1626</v>
          </cell>
          <cell r="AR169">
            <v>12642</v>
          </cell>
          <cell r="AS169">
            <v>13293</v>
          </cell>
          <cell r="AT169">
            <v>8435</v>
          </cell>
          <cell r="AU169">
            <v>15241</v>
          </cell>
          <cell r="AV169">
            <v>14301</v>
          </cell>
          <cell r="AW169">
            <v>12981</v>
          </cell>
          <cell r="AX169">
            <v>1931</v>
          </cell>
          <cell r="AY169">
            <v>5399</v>
          </cell>
          <cell r="AZ169">
            <v>25146</v>
          </cell>
          <cell r="BA169">
            <v>231487</v>
          </cell>
          <cell r="BB169">
            <v>21551</v>
          </cell>
          <cell r="BC169">
            <v>-263</v>
          </cell>
          <cell r="BD169">
            <v>252440</v>
          </cell>
          <cell r="BE169">
            <v>-1.5</v>
          </cell>
          <cell r="BF169">
            <v>2.8</v>
          </cell>
          <cell r="BG169">
            <v>-0.7</v>
          </cell>
          <cell r="BH169">
            <v>8.6</v>
          </cell>
          <cell r="BI169">
            <v>-6</v>
          </cell>
          <cell r="BJ169">
            <v>1.5</v>
          </cell>
          <cell r="BK169">
            <v>0.1</v>
          </cell>
          <cell r="BL169">
            <v>0.3</v>
          </cell>
          <cell r="BM169">
            <v>-0.3</v>
          </cell>
          <cell r="BN169">
            <v>0.1</v>
          </cell>
          <cell r="BO169">
            <v>0.8</v>
          </cell>
          <cell r="BP169">
            <v>0.8</v>
          </cell>
          <cell r="BQ169">
            <v>0.2</v>
          </cell>
          <cell r="BR169">
            <v>-2.7</v>
          </cell>
          <cell r="BS169">
            <v>0.3</v>
          </cell>
          <cell r="BT169">
            <v>-0.2</v>
          </cell>
          <cell r="BU169">
            <v>0.8</v>
          </cell>
          <cell r="BV169">
            <v>1.3</v>
          </cell>
          <cell r="BW169">
            <v>0.1</v>
          </cell>
          <cell r="BX169">
            <v>0.6</v>
          </cell>
          <cell r="BY169">
            <v>2.5</v>
          </cell>
          <cell r="BZ169">
            <v>3.7</v>
          </cell>
          <cell r="CA169">
            <v>0.3</v>
          </cell>
          <cell r="CB169">
            <v>1.6</v>
          </cell>
          <cell r="CC169">
            <v>0.3</v>
          </cell>
          <cell r="CD169">
            <v>1.5</v>
          </cell>
          <cell r="CE169">
            <v>2.6</v>
          </cell>
          <cell r="CF169">
            <v>-1.5</v>
          </cell>
          <cell r="CG169">
            <v>1</v>
          </cell>
          <cell r="CH169">
            <v>1.4</v>
          </cell>
          <cell r="CI169">
            <v>-1.3</v>
          </cell>
          <cell r="CJ169">
            <v>-0.6</v>
          </cell>
          <cell r="CK169">
            <v>1.1000000000000001</v>
          </cell>
          <cell r="CL169">
            <v>1.9</v>
          </cell>
          <cell r="CM169">
            <v>1.5</v>
          </cell>
          <cell r="CN169">
            <v>1.8</v>
          </cell>
          <cell r="CO169">
            <v>3.5</v>
          </cell>
          <cell r="CP169">
            <v>2.2000000000000002</v>
          </cell>
          <cell r="CQ169">
            <v>2.1</v>
          </cell>
          <cell r="CR169">
            <v>1.5</v>
          </cell>
          <cell r="CS169">
            <v>1.7</v>
          </cell>
          <cell r="CT169">
            <v>3.7</v>
          </cell>
          <cell r="CU169">
            <v>2</v>
          </cell>
          <cell r="CV169">
            <v>2.5</v>
          </cell>
          <cell r="CW169">
            <v>2.4</v>
          </cell>
          <cell r="CX169">
            <v>3.2</v>
          </cell>
          <cell r="CY169">
            <v>0.6</v>
          </cell>
          <cell r="CZ169">
            <v>0.6</v>
          </cell>
          <cell r="DA169">
            <v>0.8</v>
          </cell>
          <cell r="DB169">
            <v>1.7</v>
          </cell>
          <cell r="DC169">
            <v>0.7</v>
          </cell>
          <cell r="DD169">
            <v>1.1000000000000001</v>
          </cell>
          <cell r="DE169">
            <v>0.8</v>
          </cell>
          <cell r="DF169">
            <v>0.9</v>
          </cell>
          <cell r="DG169">
            <v>6667</v>
          </cell>
          <cell r="DH169">
            <v>1034</v>
          </cell>
          <cell r="DI169">
            <v>7597</v>
          </cell>
          <cell r="DJ169">
            <v>1882</v>
          </cell>
          <cell r="DK169">
            <v>3297</v>
          </cell>
          <cell r="DL169">
            <v>1151</v>
          </cell>
          <cell r="DM169">
            <v>3650</v>
          </cell>
          <cell r="DN169">
            <v>9677</v>
          </cell>
          <cell r="DO169">
            <v>1622</v>
          </cell>
          <cell r="DP169">
            <v>10983</v>
          </cell>
          <cell r="DQ169">
            <v>5972</v>
          </cell>
          <cell r="DR169">
            <v>5391</v>
          </cell>
          <cell r="DS169">
            <v>3454</v>
          </cell>
          <cell r="DT169">
            <v>4200</v>
          </cell>
          <cell r="DU169">
            <v>6326</v>
          </cell>
          <cell r="DV169">
            <v>24732</v>
          </cell>
          <cell r="DW169">
            <v>4932</v>
          </cell>
          <cell r="DX169">
            <v>280</v>
          </cell>
          <cell r="DY169">
            <v>3364</v>
          </cell>
          <cell r="DZ169">
            <v>8531</v>
          </cell>
          <cell r="EA169">
            <v>4280</v>
          </cell>
          <cell r="EB169">
            <v>3114</v>
          </cell>
          <cell r="EC169">
            <v>8730</v>
          </cell>
          <cell r="ED169">
            <v>16094</v>
          </cell>
          <cell r="EE169">
            <v>10424</v>
          </cell>
          <cell r="EF169">
            <v>10146</v>
          </cell>
          <cell r="EG169">
            <v>6959</v>
          </cell>
          <cell r="EH169">
            <v>3521</v>
          </cell>
          <cell r="EI169">
            <v>1049</v>
          </cell>
          <cell r="EJ169">
            <v>1928</v>
          </cell>
          <cell r="EK169">
            <v>5017</v>
          </cell>
          <cell r="EL169">
            <v>11502</v>
          </cell>
          <cell r="EM169">
            <v>2804</v>
          </cell>
          <cell r="EN169">
            <v>3084</v>
          </cell>
          <cell r="EO169">
            <v>5852</v>
          </cell>
          <cell r="EP169">
            <v>10918</v>
          </cell>
          <cell r="EQ169">
            <v>7508</v>
          </cell>
          <cell r="ER169">
            <v>18363</v>
          </cell>
          <cell r="ES169">
            <v>1166</v>
          </cell>
          <cell r="ET169">
            <v>6128</v>
          </cell>
          <cell r="EU169">
            <v>7310</v>
          </cell>
          <cell r="EV169">
            <v>1622</v>
          </cell>
          <cell r="EW169">
            <v>12621</v>
          </cell>
          <cell r="EX169">
            <v>13268</v>
          </cell>
          <cell r="EY169">
            <v>8415</v>
          </cell>
          <cell r="EZ169">
            <v>15345</v>
          </cell>
          <cell r="FA169">
            <v>14303</v>
          </cell>
          <cell r="FB169">
            <v>13053</v>
          </cell>
          <cell r="FC169">
            <v>1917</v>
          </cell>
          <cell r="FD169">
            <v>5360</v>
          </cell>
          <cell r="FE169">
            <v>25151</v>
          </cell>
          <cell r="FF169">
            <v>231731</v>
          </cell>
          <cell r="FG169">
            <v>21772</v>
          </cell>
          <cell r="FH169">
            <v>-488</v>
          </cell>
          <cell r="FI169">
            <v>252669</v>
          </cell>
          <cell r="FJ169">
            <v>-10.7</v>
          </cell>
          <cell r="FK169">
            <v>2.2999999999999998</v>
          </cell>
          <cell r="FL169">
            <v>-8.1999999999999993</v>
          </cell>
          <cell r="FM169">
            <v>11.8</v>
          </cell>
          <cell r="FN169">
            <v>5.6</v>
          </cell>
          <cell r="FO169">
            <v>-1.9</v>
          </cell>
          <cell r="FP169">
            <v>-1.2</v>
          </cell>
          <cell r="FQ169">
            <v>4.5999999999999996</v>
          </cell>
          <cell r="FR169">
            <v>-1.7</v>
          </cell>
          <cell r="FS169">
            <v>3.6</v>
          </cell>
          <cell r="FT169">
            <v>1</v>
          </cell>
          <cell r="FU169">
            <v>2.9</v>
          </cell>
          <cell r="FV169">
            <v>0.2</v>
          </cell>
          <cell r="FW169">
            <v>-5.2</v>
          </cell>
          <cell r="FX169">
            <v>4.8</v>
          </cell>
          <cell r="FY169">
            <v>0.7</v>
          </cell>
          <cell r="FZ169">
            <v>2.5</v>
          </cell>
          <cell r="GA169">
            <v>1.1000000000000001</v>
          </cell>
          <cell r="GB169">
            <v>-1.2</v>
          </cell>
          <cell r="GC169">
            <v>1.2</v>
          </cell>
          <cell r="GD169">
            <v>-1.3</v>
          </cell>
          <cell r="GE169">
            <v>2.2000000000000002</v>
          </cell>
          <cell r="GF169">
            <v>-1.6</v>
          </cell>
          <cell r="GG169">
            <v>-0.7</v>
          </cell>
          <cell r="GH169">
            <v>0.6</v>
          </cell>
          <cell r="GI169">
            <v>2.7</v>
          </cell>
          <cell r="GJ169">
            <v>3</v>
          </cell>
          <cell r="GK169">
            <v>-5.0999999999999996</v>
          </cell>
          <cell r="GL169">
            <v>0</v>
          </cell>
          <cell r="GM169">
            <v>3.1</v>
          </cell>
          <cell r="GN169">
            <v>-5</v>
          </cell>
          <cell r="GO169">
            <v>-3</v>
          </cell>
          <cell r="GP169">
            <v>-0.3</v>
          </cell>
          <cell r="GQ169">
            <v>2.8</v>
          </cell>
          <cell r="GR169">
            <v>1</v>
          </cell>
          <cell r="GS169">
            <v>2.5</v>
          </cell>
          <cell r="GT169">
            <v>3.6</v>
          </cell>
          <cell r="GU169">
            <v>2.7</v>
          </cell>
          <cell r="GV169">
            <v>1.4</v>
          </cell>
          <cell r="GW169">
            <v>0.9</v>
          </cell>
          <cell r="GX169">
            <v>1</v>
          </cell>
          <cell r="GY169">
            <v>3.1</v>
          </cell>
          <cell r="GZ169">
            <v>1.4</v>
          </cell>
          <cell r="HA169">
            <v>1.9</v>
          </cell>
          <cell r="HB169">
            <v>1.8</v>
          </cell>
          <cell r="HC169">
            <v>3.9</v>
          </cell>
          <cell r="HD169">
            <v>0.6</v>
          </cell>
          <cell r="HE169">
            <v>2.1</v>
          </cell>
          <cell r="HF169">
            <v>-0.9</v>
          </cell>
          <cell r="HG169">
            <v>1.1000000000000001</v>
          </cell>
          <cell r="HH169">
            <v>0.7</v>
          </cell>
          <cell r="HI169">
            <v>0.9</v>
          </cell>
          <cell r="HJ169">
            <v>2.9</v>
          </cell>
          <cell r="HK169">
            <v>0.7</v>
          </cell>
          <cell r="HL169">
            <v>5405</v>
          </cell>
          <cell r="HM169">
            <v>1031</v>
          </cell>
          <cell r="HN169">
            <v>6460</v>
          </cell>
          <cell r="HO169">
            <v>1854</v>
          </cell>
          <cell r="HP169">
            <v>3204</v>
          </cell>
          <cell r="HQ169">
            <v>1104</v>
          </cell>
          <cell r="HR169">
            <v>3532</v>
          </cell>
          <cell r="HS169">
            <v>9418</v>
          </cell>
          <cell r="HT169">
            <v>1486</v>
          </cell>
          <cell r="HU169">
            <v>10624</v>
          </cell>
          <cell r="HV169">
            <v>5794</v>
          </cell>
          <cell r="HW169">
            <v>5312</v>
          </cell>
          <cell r="HX169">
            <v>3279</v>
          </cell>
          <cell r="HY169">
            <v>3919</v>
          </cell>
          <cell r="HZ169">
            <v>6007</v>
          </cell>
          <cell r="IA169">
            <v>23641</v>
          </cell>
          <cell r="IB169">
            <v>4877</v>
          </cell>
          <cell r="IC169">
            <v>239</v>
          </cell>
          <cell r="ID169">
            <v>3520</v>
          </cell>
          <cell r="IE169">
            <v>8526</v>
          </cell>
          <cell r="IF169">
            <v>3913</v>
          </cell>
          <cell r="IG169">
            <v>2632</v>
          </cell>
          <cell r="IH169">
            <v>8087</v>
          </cell>
          <cell r="II169">
            <v>14580</v>
          </cell>
          <cell r="IJ169">
            <v>9931</v>
          </cell>
          <cell r="IK169">
            <v>9668</v>
          </cell>
          <cell r="IL169">
            <v>6850</v>
          </cell>
          <cell r="IM169">
            <v>3409</v>
          </cell>
          <cell r="IN169">
            <v>1008</v>
          </cell>
          <cell r="IO169">
            <v>1866</v>
          </cell>
          <cell r="IP169">
            <v>4916</v>
          </cell>
          <cell r="IQ169">
            <v>11168</v>
          </cell>
        </row>
        <row r="170">
          <cell r="B170">
            <v>6967</v>
          </cell>
          <cell r="C170">
            <v>1084</v>
          </cell>
          <cell r="D170">
            <v>7946</v>
          </cell>
          <cell r="E170">
            <v>1943</v>
          </cell>
          <cell r="F170">
            <v>3203</v>
          </cell>
          <cell r="G170">
            <v>1196</v>
          </cell>
          <cell r="H170">
            <v>3603</v>
          </cell>
          <cell r="I170">
            <v>9637</v>
          </cell>
          <cell r="J170">
            <v>1586</v>
          </cell>
          <cell r="K170">
            <v>10903</v>
          </cell>
          <cell r="L170">
            <v>5888</v>
          </cell>
          <cell r="M170">
            <v>5419</v>
          </cell>
          <cell r="N170">
            <v>3406</v>
          </cell>
          <cell r="O170">
            <v>4061</v>
          </cell>
          <cell r="P170">
            <v>6137</v>
          </cell>
          <cell r="Q170">
            <v>24257</v>
          </cell>
          <cell r="R170">
            <v>4898</v>
          </cell>
          <cell r="S170">
            <v>281</v>
          </cell>
          <cell r="T170">
            <v>3375</v>
          </cell>
          <cell r="U170">
            <v>8506</v>
          </cell>
          <cell r="V170">
            <v>4462</v>
          </cell>
          <cell r="W170">
            <v>3319</v>
          </cell>
          <cell r="X170">
            <v>8617</v>
          </cell>
          <cell r="Y170">
            <v>16382</v>
          </cell>
          <cell r="Z170">
            <v>10456</v>
          </cell>
          <cell r="AA170">
            <v>10219</v>
          </cell>
          <cell r="AB170">
            <v>7099</v>
          </cell>
          <cell r="AC170">
            <v>3553</v>
          </cell>
          <cell r="AD170">
            <v>1070</v>
          </cell>
          <cell r="AE170">
            <v>1915</v>
          </cell>
          <cell r="AF170">
            <v>5139</v>
          </cell>
          <cell r="AG170">
            <v>11661</v>
          </cell>
          <cell r="AH170">
            <v>2801</v>
          </cell>
          <cell r="AI170">
            <v>3039</v>
          </cell>
          <cell r="AJ170">
            <v>5816</v>
          </cell>
          <cell r="AK170">
            <v>11030</v>
          </cell>
          <cell r="AL170">
            <v>7680</v>
          </cell>
          <cell r="AM170">
            <v>18617</v>
          </cell>
          <cell r="AN170">
            <v>1193</v>
          </cell>
          <cell r="AO170">
            <v>6289</v>
          </cell>
          <cell r="AP170">
            <v>7496</v>
          </cell>
          <cell r="AQ170">
            <v>1683</v>
          </cell>
          <cell r="AR170">
            <v>12735</v>
          </cell>
          <cell r="AS170">
            <v>13491</v>
          </cell>
          <cell r="AT170">
            <v>8599</v>
          </cell>
          <cell r="AU170">
            <v>15434</v>
          </cell>
          <cell r="AV170">
            <v>14353</v>
          </cell>
          <cell r="AW170">
            <v>13150</v>
          </cell>
          <cell r="AX170">
            <v>1940</v>
          </cell>
          <cell r="AY170">
            <v>5506</v>
          </cell>
          <cell r="AZ170">
            <v>25342</v>
          </cell>
          <cell r="BA170">
            <v>233338</v>
          </cell>
          <cell r="BB170">
            <v>21772</v>
          </cell>
          <cell r="BC170">
            <v>-419</v>
          </cell>
          <cell r="BD170">
            <v>254353</v>
          </cell>
          <cell r="BE170">
            <v>-0.1</v>
          </cell>
          <cell r="BF170">
            <v>4.3</v>
          </cell>
          <cell r="BG170">
            <v>0.8</v>
          </cell>
          <cell r="BH170">
            <v>5.7</v>
          </cell>
          <cell r="BI170">
            <v>-0.6</v>
          </cell>
          <cell r="BJ170">
            <v>3.5</v>
          </cell>
          <cell r="BK170">
            <v>-1.5</v>
          </cell>
          <cell r="BL170">
            <v>1</v>
          </cell>
          <cell r="BM170">
            <v>0.9</v>
          </cell>
          <cell r="BN170">
            <v>0.9</v>
          </cell>
          <cell r="BO170">
            <v>-1.1000000000000001</v>
          </cell>
          <cell r="BP170">
            <v>1.9</v>
          </cell>
          <cell r="BQ170">
            <v>-1.3</v>
          </cell>
          <cell r="BR170">
            <v>-2.6</v>
          </cell>
          <cell r="BS170">
            <v>-0.8</v>
          </cell>
          <cell r="BT170">
            <v>-1</v>
          </cell>
          <cell r="BU170">
            <v>0.3</v>
          </cell>
          <cell r="BV170">
            <v>0.4</v>
          </cell>
          <cell r="BW170">
            <v>-0.4</v>
          </cell>
          <cell r="BX170">
            <v>0.1</v>
          </cell>
          <cell r="BY170">
            <v>3</v>
          </cell>
          <cell r="BZ170">
            <v>5.7</v>
          </cell>
          <cell r="CA170">
            <v>-1.6</v>
          </cell>
          <cell r="CB170">
            <v>1.1000000000000001</v>
          </cell>
          <cell r="CC170">
            <v>0.9</v>
          </cell>
          <cell r="CD170">
            <v>1.3</v>
          </cell>
          <cell r="CE170">
            <v>2</v>
          </cell>
          <cell r="CF170">
            <v>-0.7</v>
          </cell>
          <cell r="CG170">
            <v>1.5</v>
          </cell>
          <cell r="CH170">
            <v>0.8</v>
          </cell>
          <cell r="CI170">
            <v>-0.2</v>
          </cell>
          <cell r="CJ170">
            <v>0.1</v>
          </cell>
          <cell r="CK170">
            <v>-0.4</v>
          </cell>
          <cell r="CL170">
            <v>0.3</v>
          </cell>
          <cell r="CM170">
            <v>-0.1</v>
          </cell>
          <cell r="CN170">
            <v>1.4</v>
          </cell>
          <cell r="CO170">
            <v>2.5</v>
          </cell>
          <cell r="CP170">
            <v>1.7</v>
          </cell>
          <cell r="CQ170">
            <v>2</v>
          </cell>
          <cell r="CR170">
            <v>2.2000000000000002</v>
          </cell>
          <cell r="CS170">
            <v>2.2000000000000002</v>
          </cell>
          <cell r="CT170">
            <v>3.5</v>
          </cell>
          <cell r="CU170">
            <v>0.7</v>
          </cell>
          <cell r="CV170">
            <v>1.5</v>
          </cell>
          <cell r="CW170">
            <v>1.9</v>
          </cell>
          <cell r="CX170">
            <v>1.3</v>
          </cell>
          <cell r="CY170">
            <v>0.4</v>
          </cell>
          <cell r="CZ170">
            <v>1.3</v>
          </cell>
          <cell r="DA170">
            <v>0.5</v>
          </cell>
          <cell r="DB170">
            <v>2</v>
          </cell>
          <cell r="DC170">
            <v>0.8</v>
          </cell>
          <cell r="DD170">
            <v>0.8</v>
          </cell>
          <cell r="DE170">
            <v>1</v>
          </cell>
          <cell r="DF170">
            <v>0.8</v>
          </cell>
          <cell r="DG170">
            <v>6758</v>
          </cell>
          <cell r="DH170">
            <v>1077</v>
          </cell>
          <cell r="DI170">
            <v>7749</v>
          </cell>
          <cell r="DJ170">
            <v>1942</v>
          </cell>
          <cell r="DK170">
            <v>3225</v>
          </cell>
          <cell r="DL170">
            <v>1154</v>
          </cell>
          <cell r="DM170">
            <v>3582</v>
          </cell>
          <cell r="DN170">
            <v>9608</v>
          </cell>
          <cell r="DO170">
            <v>1497</v>
          </cell>
          <cell r="DP170">
            <v>10812</v>
          </cell>
          <cell r="DQ170">
            <v>5963</v>
          </cell>
          <cell r="DR170">
            <v>5338</v>
          </cell>
          <cell r="DS170">
            <v>3433</v>
          </cell>
          <cell r="DT170">
            <v>3854</v>
          </cell>
          <cell r="DU170">
            <v>6165</v>
          </cell>
          <cell r="DV170">
            <v>24093</v>
          </cell>
          <cell r="DW170">
            <v>4890</v>
          </cell>
          <cell r="DX170">
            <v>281</v>
          </cell>
          <cell r="DY170">
            <v>3401</v>
          </cell>
          <cell r="DZ170">
            <v>8519</v>
          </cell>
          <cell r="EA170">
            <v>4420</v>
          </cell>
          <cell r="EB170">
            <v>3304</v>
          </cell>
          <cell r="EC170">
            <v>8581</v>
          </cell>
          <cell r="ED170">
            <v>16290</v>
          </cell>
          <cell r="EE170">
            <v>10357</v>
          </cell>
          <cell r="EF170">
            <v>10205</v>
          </cell>
          <cell r="EG170">
            <v>7151</v>
          </cell>
          <cell r="EH170">
            <v>3509</v>
          </cell>
          <cell r="EI170">
            <v>1062</v>
          </cell>
          <cell r="EJ170">
            <v>1893</v>
          </cell>
          <cell r="EK170">
            <v>5183</v>
          </cell>
          <cell r="EL170">
            <v>11657</v>
          </cell>
          <cell r="EM170">
            <v>2839</v>
          </cell>
          <cell r="EN170">
            <v>2995</v>
          </cell>
          <cell r="EO170">
            <v>5822</v>
          </cell>
          <cell r="EP170">
            <v>11028</v>
          </cell>
          <cell r="EQ170">
            <v>7698</v>
          </cell>
          <cell r="ER170">
            <v>18623</v>
          </cell>
          <cell r="ES170">
            <v>1198</v>
          </cell>
          <cell r="ET170">
            <v>6299</v>
          </cell>
          <cell r="EU170">
            <v>7512</v>
          </cell>
          <cell r="EV170">
            <v>1687</v>
          </cell>
          <cell r="EW170">
            <v>12822</v>
          </cell>
          <cell r="EX170">
            <v>13566</v>
          </cell>
          <cell r="EY170">
            <v>8633</v>
          </cell>
          <cell r="EZ170">
            <v>15532</v>
          </cell>
          <cell r="FA170">
            <v>14362</v>
          </cell>
          <cell r="FB170">
            <v>13121</v>
          </cell>
          <cell r="FC170">
            <v>1936</v>
          </cell>
          <cell r="FD170">
            <v>5538</v>
          </cell>
          <cell r="FE170">
            <v>25341</v>
          </cell>
          <cell r="FF170">
            <v>232909</v>
          </cell>
          <cell r="FG170">
            <v>21662</v>
          </cell>
          <cell r="FH170">
            <v>-621</v>
          </cell>
          <cell r="FI170">
            <v>253609</v>
          </cell>
          <cell r="FJ170">
            <v>1.4</v>
          </cell>
          <cell r="FK170">
            <v>4.2</v>
          </cell>
          <cell r="FL170">
            <v>2</v>
          </cell>
          <cell r="FM170">
            <v>3.2</v>
          </cell>
          <cell r="FN170">
            <v>-2.2000000000000002</v>
          </cell>
          <cell r="FO170">
            <v>0.2</v>
          </cell>
          <cell r="FP170">
            <v>-1.9</v>
          </cell>
          <cell r="FQ170">
            <v>-0.7</v>
          </cell>
          <cell r="FR170">
            <v>-7.7</v>
          </cell>
          <cell r="FS170">
            <v>-1.6</v>
          </cell>
          <cell r="FT170">
            <v>-0.1</v>
          </cell>
          <cell r="FU170">
            <v>-1</v>
          </cell>
          <cell r="FV170">
            <v>-0.6</v>
          </cell>
          <cell r="FW170">
            <v>-8.1999999999999993</v>
          </cell>
          <cell r="FX170">
            <v>-2.5</v>
          </cell>
          <cell r="FY170">
            <v>-2.6</v>
          </cell>
          <cell r="FZ170">
            <v>-0.8</v>
          </cell>
          <cell r="GA170">
            <v>0.4</v>
          </cell>
          <cell r="GB170">
            <v>1.1000000000000001</v>
          </cell>
          <cell r="GC170">
            <v>-0.1</v>
          </cell>
          <cell r="GD170">
            <v>3.3</v>
          </cell>
          <cell r="GE170">
            <v>6.1</v>
          </cell>
          <cell r="GF170">
            <v>-1.7</v>
          </cell>
          <cell r="GG170">
            <v>1.2</v>
          </cell>
          <cell r="GH170">
            <v>-0.6</v>
          </cell>
          <cell r="GI170">
            <v>0.6</v>
          </cell>
          <cell r="GJ170">
            <v>2.8</v>
          </cell>
          <cell r="GK170">
            <v>-0.3</v>
          </cell>
          <cell r="GL170">
            <v>1.2</v>
          </cell>
          <cell r="GM170">
            <v>-1.8</v>
          </cell>
          <cell r="GN170">
            <v>3.3</v>
          </cell>
          <cell r="GO170">
            <v>1.3</v>
          </cell>
          <cell r="GP170">
            <v>1.2</v>
          </cell>
          <cell r="GQ170">
            <v>-2.9</v>
          </cell>
          <cell r="GR170">
            <v>-0.5</v>
          </cell>
          <cell r="GS170">
            <v>1</v>
          </cell>
          <cell r="GT170">
            <v>2.5</v>
          </cell>
          <cell r="GU170">
            <v>1.4</v>
          </cell>
          <cell r="GV170">
            <v>2.7</v>
          </cell>
          <cell r="GW170">
            <v>2.8</v>
          </cell>
          <cell r="GX170">
            <v>2.8</v>
          </cell>
          <cell r="GY170">
            <v>4</v>
          </cell>
          <cell r="GZ170">
            <v>1.6</v>
          </cell>
          <cell r="HA170">
            <v>2.2000000000000002</v>
          </cell>
          <cell r="HB170">
            <v>2.6</v>
          </cell>
          <cell r="HC170">
            <v>1.2</v>
          </cell>
          <cell r="HD170">
            <v>0.4</v>
          </cell>
          <cell r="HE170">
            <v>0.5</v>
          </cell>
          <cell r="HF170">
            <v>1</v>
          </cell>
          <cell r="HG170">
            <v>3.3</v>
          </cell>
          <cell r="HH170">
            <v>0.8</v>
          </cell>
          <cell r="HI170">
            <v>0.5</v>
          </cell>
          <cell r="HJ170">
            <v>-0.5</v>
          </cell>
          <cell r="HK170">
            <v>0.4</v>
          </cell>
          <cell r="HL170">
            <v>5148</v>
          </cell>
          <cell r="HM170">
            <v>1070</v>
          </cell>
          <cell r="HN170">
            <v>6306</v>
          </cell>
          <cell r="HO170">
            <v>1941</v>
          </cell>
          <cell r="HP170">
            <v>3212</v>
          </cell>
          <cell r="HQ170">
            <v>1148</v>
          </cell>
          <cell r="HR170">
            <v>3605</v>
          </cell>
          <cell r="HS170">
            <v>9600</v>
          </cell>
          <cell r="HT170">
            <v>1557</v>
          </cell>
          <cell r="HU170">
            <v>10845</v>
          </cell>
          <cell r="HV170">
            <v>5732</v>
          </cell>
          <cell r="HW170">
            <v>5314</v>
          </cell>
          <cell r="HX170">
            <v>3447</v>
          </cell>
          <cell r="HY170">
            <v>3854</v>
          </cell>
          <cell r="HZ170">
            <v>6059</v>
          </cell>
          <cell r="IA170">
            <v>23796</v>
          </cell>
          <cell r="IB170">
            <v>4892</v>
          </cell>
          <cell r="IC170">
            <v>300</v>
          </cell>
          <cell r="ID170">
            <v>3265</v>
          </cell>
          <cell r="IE170">
            <v>8449</v>
          </cell>
          <cell r="IF170">
            <v>4427</v>
          </cell>
          <cell r="IG170">
            <v>3189</v>
          </cell>
          <cell r="IH170">
            <v>8863</v>
          </cell>
          <cell r="II170">
            <v>16435</v>
          </cell>
          <cell r="IJ170">
            <v>10442</v>
          </cell>
          <cell r="IK170">
            <v>9843</v>
          </cell>
          <cell r="IL170">
            <v>6566</v>
          </cell>
          <cell r="IM170">
            <v>3433</v>
          </cell>
          <cell r="IN170">
            <v>1026</v>
          </cell>
          <cell r="IO170">
            <v>1878</v>
          </cell>
          <cell r="IP170">
            <v>5135</v>
          </cell>
          <cell r="IQ170">
            <v>11457</v>
          </cell>
        </row>
        <row r="171">
          <cell r="B171">
            <v>7173</v>
          </cell>
          <cell r="C171">
            <v>1137</v>
          </cell>
          <cell r="D171">
            <v>8218</v>
          </cell>
          <cell r="E171">
            <v>1977</v>
          </cell>
          <cell r="F171">
            <v>3332</v>
          </cell>
          <cell r="G171">
            <v>1259</v>
          </cell>
          <cell r="H171">
            <v>3544</v>
          </cell>
          <cell r="I171">
            <v>9778</v>
          </cell>
          <cell r="J171">
            <v>1514</v>
          </cell>
          <cell r="K171">
            <v>10994</v>
          </cell>
          <cell r="L171">
            <v>5837</v>
          </cell>
          <cell r="M171">
            <v>5572</v>
          </cell>
          <cell r="N171">
            <v>3363</v>
          </cell>
          <cell r="O171">
            <v>4031</v>
          </cell>
          <cell r="P171">
            <v>6155</v>
          </cell>
          <cell r="Q171">
            <v>24227</v>
          </cell>
          <cell r="R171">
            <v>4908</v>
          </cell>
          <cell r="S171">
            <v>283</v>
          </cell>
          <cell r="T171">
            <v>3371</v>
          </cell>
          <cell r="U171">
            <v>8517</v>
          </cell>
          <cell r="V171">
            <v>4627</v>
          </cell>
          <cell r="W171">
            <v>3524</v>
          </cell>
          <cell r="X171">
            <v>8485</v>
          </cell>
          <cell r="Y171">
            <v>16643</v>
          </cell>
          <cell r="Z171">
            <v>10635</v>
          </cell>
          <cell r="AA171">
            <v>10293</v>
          </cell>
          <cell r="AB171">
            <v>7206</v>
          </cell>
          <cell r="AC171">
            <v>3624</v>
          </cell>
          <cell r="AD171">
            <v>1087</v>
          </cell>
          <cell r="AE171">
            <v>1912</v>
          </cell>
          <cell r="AF171">
            <v>5220</v>
          </cell>
          <cell r="AG171">
            <v>11826</v>
          </cell>
          <cell r="AH171">
            <v>2795</v>
          </cell>
          <cell r="AI171">
            <v>3002</v>
          </cell>
          <cell r="AJ171">
            <v>5779</v>
          </cell>
          <cell r="AK171">
            <v>11182</v>
          </cell>
          <cell r="AL171">
            <v>7820</v>
          </cell>
          <cell r="AM171">
            <v>18901</v>
          </cell>
          <cell r="AN171">
            <v>1209</v>
          </cell>
          <cell r="AO171">
            <v>6408</v>
          </cell>
          <cell r="AP171">
            <v>7628</v>
          </cell>
          <cell r="AQ171">
            <v>1731</v>
          </cell>
          <cell r="AR171">
            <v>12700</v>
          </cell>
          <cell r="AS171">
            <v>13570</v>
          </cell>
          <cell r="AT171">
            <v>8699</v>
          </cell>
          <cell r="AU171">
            <v>15461</v>
          </cell>
          <cell r="AV171">
            <v>14393</v>
          </cell>
          <cell r="AW171">
            <v>13388</v>
          </cell>
          <cell r="AX171">
            <v>1949</v>
          </cell>
          <cell r="AY171">
            <v>5572</v>
          </cell>
          <cell r="AZ171">
            <v>25556</v>
          </cell>
          <cell r="BA171">
            <v>235493</v>
          </cell>
          <cell r="BB171">
            <v>21928</v>
          </cell>
          <cell r="BC171">
            <v>-166</v>
          </cell>
          <cell r="BD171">
            <v>256922</v>
          </cell>
          <cell r="BE171">
            <v>3</v>
          </cell>
          <cell r="BF171">
            <v>4.9000000000000004</v>
          </cell>
          <cell r="BG171">
            <v>3.4</v>
          </cell>
          <cell r="BH171">
            <v>1.8</v>
          </cell>
          <cell r="BI171">
            <v>4</v>
          </cell>
          <cell r="BJ171">
            <v>5.3</v>
          </cell>
          <cell r="BK171">
            <v>-1.6</v>
          </cell>
          <cell r="BL171">
            <v>1.5</v>
          </cell>
          <cell r="BM171">
            <v>-4.5999999999999996</v>
          </cell>
          <cell r="BN171">
            <v>0.8</v>
          </cell>
          <cell r="BO171">
            <v>-0.9</v>
          </cell>
          <cell r="BP171">
            <v>2.8</v>
          </cell>
          <cell r="BQ171">
            <v>-1.3</v>
          </cell>
          <cell r="BR171">
            <v>-0.7</v>
          </cell>
          <cell r="BS171">
            <v>0.3</v>
          </cell>
          <cell r="BT171">
            <v>-0.1</v>
          </cell>
          <cell r="BU171">
            <v>0.2</v>
          </cell>
          <cell r="BV171">
            <v>0.6</v>
          </cell>
          <cell r="BW171">
            <v>-0.1</v>
          </cell>
          <cell r="BX171">
            <v>0.1</v>
          </cell>
          <cell r="BY171">
            <v>3.7</v>
          </cell>
          <cell r="BZ171">
            <v>6.2</v>
          </cell>
          <cell r="CA171">
            <v>-1.5</v>
          </cell>
          <cell r="CB171">
            <v>1.6</v>
          </cell>
          <cell r="CC171">
            <v>1.7</v>
          </cell>
          <cell r="CD171">
            <v>0.7</v>
          </cell>
          <cell r="CE171">
            <v>1.5</v>
          </cell>
          <cell r="CF171">
            <v>2</v>
          </cell>
          <cell r="CG171">
            <v>1.6</v>
          </cell>
          <cell r="CH171">
            <v>-0.1</v>
          </cell>
          <cell r="CI171">
            <v>1.6</v>
          </cell>
          <cell r="CJ171">
            <v>1.4</v>
          </cell>
          <cell r="CK171">
            <v>-0.2</v>
          </cell>
          <cell r="CL171">
            <v>-1.2</v>
          </cell>
          <cell r="CM171">
            <v>-0.6</v>
          </cell>
          <cell r="CN171">
            <v>1.4</v>
          </cell>
          <cell r="CO171">
            <v>1.8</v>
          </cell>
          <cell r="CP171">
            <v>1.5</v>
          </cell>
          <cell r="CQ171">
            <v>1.3</v>
          </cell>
          <cell r="CR171">
            <v>1.9</v>
          </cell>
          <cell r="CS171">
            <v>1.7</v>
          </cell>
          <cell r="CT171">
            <v>2.8</v>
          </cell>
          <cell r="CU171">
            <v>-0.3</v>
          </cell>
          <cell r="CV171">
            <v>0.6</v>
          </cell>
          <cell r="CW171">
            <v>1.2</v>
          </cell>
          <cell r="CX171">
            <v>0.2</v>
          </cell>
          <cell r="CY171">
            <v>0.3</v>
          </cell>
          <cell r="CZ171">
            <v>1.8</v>
          </cell>
          <cell r="DA171">
            <v>0.5</v>
          </cell>
          <cell r="DB171">
            <v>1.2</v>
          </cell>
          <cell r="DC171">
            <v>0.8</v>
          </cell>
          <cell r="DD171">
            <v>0.9</v>
          </cell>
          <cell r="DE171">
            <v>0.7</v>
          </cell>
          <cell r="DF171">
            <v>1</v>
          </cell>
          <cell r="DG171">
            <v>7511</v>
          </cell>
          <cell r="DH171">
            <v>1145</v>
          </cell>
          <cell r="DI171">
            <v>8528</v>
          </cell>
          <cell r="DJ171">
            <v>1973</v>
          </cell>
          <cell r="DK171">
            <v>3297</v>
          </cell>
          <cell r="DL171">
            <v>1313</v>
          </cell>
          <cell r="DM171">
            <v>3574</v>
          </cell>
          <cell r="DN171">
            <v>9802</v>
          </cell>
          <cell r="DO171">
            <v>1613</v>
          </cell>
          <cell r="DP171">
            <v>11076</v>
          </cell>
          <cell r="DQ171">
            <v>5745</v>
          </cell>
          <cell r="DR171">
            <v>5542</v>
          </cell>
          <cell r="DS171">
            <v>3361</v>
          </cell>
          <cell r="DT171">
            <v>4173</v>
          </cell>
          <cell r="DU171">
            <v>6040</v>
          </cell>
          <cell r="DV171">
            <v>24174</v>
          </cell>
          <cell r="DW171">
            <v>4884</v>
          </cell>
          <cell r="DX171">
            <v>282</v>
          </cell>
          <cell r="DY171">
            <v>3351</v>
          </cell>
          <cell r="DZ171">
            <v>8474</v>
          </cell>
          <cell r="EA171">
            <v>4698</v>
          </cell>
          <cell r="EB171">
            <v>3514</v>
          </cell>
          <cell r="EC171">
            <v>8529</v>
          </cell>
          <cell r="ED171">
            <v>16746</v>
          </cell>
          <cell r="EE171">
            <v>10603</v>
          </cell>
          <cell r="EF171">
            <v>10274</v>
          </cell>
          <cell r="EG171">
            <v>7138</v>
          </cell>
          <cell r="EH171">
            <v>3646</v>
          </cell>
          <cell r="EI171">
            <v>1099</v>
          </cell>
          <cell r="EJ171">
            <v>1922</v>
          </cell>
          <cell r="EK171">
            <v>5201</v>
          </cell>
          <cell r="EL171">
            <v>11838</v>
          </cell>
          <cell r="EM171">
            <v>2740</v>
          </cell>
          <cell r="EN171">
            <v>3019</v>
          </cell>
          <cell r="EO171">
            <v>5731</v>
          </cell>
          <cell r="EP171">
            <v>11107</v>
          </cell>
          <cell r="EQ171">
            <v>7777</v>
          </cell>
          <cell r="ER171">
            <v>18784</v>
          </cell>
          <cell r="ES171">
            <v>1204</v>
          </cell>
          <cell r="ET171">
            <v>6394</v>
          </cell>
          <cell r="EU171">
            <v>7606</v>
          </cell>
          <cell r="EV171">
            <v>1725</v>
          </cell>
          <cell r="EW171">
            <v>12615</v>
          </cell>
          <cell r="EX171">
            <v>13492</v>
          </cell>
          <cell r="EY171">
            <v>8662</v>
          </cell>
          <cell r="EZ171">
            <v>15297</v>
          </cell>
          <cell r="FA171">
            <v>14379</v>
          </cell>
          <cell r="FB171">
            <v>13362</v>
          </cell>
          <cell r="FC171">
            <v>1969</v>
          </cell>
          <cell r="FD171">
            <v>5590</v>
          </cell>
          <cell r="FE171">
            <v>25551</v>
          </cell>
          <cell r="FF171">
            <v>235295</v>
          </cell>
          <cell r="FG171">
            <v>21941</v>
          </cell>
          <cell r="FH171">
            <v>-347</v>
          </cell>
          <cell r="FI171">
            <v>256556</v>
          </cell>
          <cell r="FJ171">
            <v>11.1</v>
          </cell>
          <cell r="FK171">
            <v>6.3</v>
          </cell>
          <cell r="FL171">
            <v>10.1</v>
          </cell>
          <cell r="FM171">
            <v>1.6</v>
          </cell>
          <cell r="FN171">
            <v>2.2000000000000002</v>
          </cell>
          <cell r="FO171">
            <v>13.8</v>
          </cell>
          <cell r="FP171">
            <v>-0.2</v>
          </cell>
          <cell r="FQ171">
            <v>2</v>
          </cell>
          <cell r="FR171">
            <v>7.7</v>
          </cell>
          <cell r="FS171">
            <v>2.4</v>
          </cell>
          <cell r="FT171">
            <v>-3.7</v>
          </cell>
          <cell r="FU171">
            <v>3.8</v>
          </cell>
          <cell r="FV171">
            <v>-2.1</v>
          </cell>
          <cell r="FW171">
            <v>8.3000000000000007</v>
          </cell>
          <cell r="FX171">
            <v>-2</v>
          </cell>
          <cell r="FY171">
            <v>0.3</v>
          </cell>
          <cell r="FZ171">
            <v>-0.1</v>
          </cell>
          <cell r="GA171">
            <v>0.1</v>
          </cell>
          <cell r="GB171">
            <v>-1.5</v>
          </cell>
          <cell r="GC171">
            <v>-0.5</v>
          </cell>
          <cell r="GD171">
            <v>6.3</v>
          </cell>
          <cell r="GE171">
            <v>6.3</v>
          </cell>
          <cell r="GF171">
            <v>-0.6</v>
          </cell>
          <cell r="GG171">
            <v>2.8</v>
          </cell>
          <cell r="GH171">
            <v>2.4</v>
          </cell>
          <cell r="GI171">
            <v>0.7</v>
          </cell>
          <cell r="GJ171">
            <v>-0.2</v>
          </cell>
          <cell r="GK171">
            <v>3.9</v>
          </cell>
          <cell r="GL171">
            <v>3.5</v>
          </cell>
          <cell r="GM171">
            <v>1.5</v>
          </cell>
          <cell r="GN171">
            <v>0.3</v>
          </cell>
          <cell r="GO171">
            <v>1.6</v>
          </cell>
          <cell r="GP171">
            <v>-3.5</v>
          </cell>
          <cell r="GQ171">
            <v>0.8</v>
          </cell>
          <cell r="GR171">
            <v>-1.6</v>
          </cell>
          <cell r="GS171">
            <v>0.7</v>
          </cell>
          <cell r="GT171">
            <v>1</v>
          </cell>
          <cell r="GU171">
            <v>0.9</v>
          </cell>
          <cell r="GV171">
            <v>0.5</v>
          </cell>
          <cell r="GW171">
            <v>1.5</v>
          </cell>
          <cell r="GX171">
            <v>1.3</v>
          </cell>
          <cell r="GY171">
            <v>2.2999999999999998</v>
          </cell>
          <cell r="GZ171">
            <v>-1.6</v>
          </cell>
          <cell r="HA171">
            <v>-0.5</v>
          </cell>
          <cell r="HB171">
            <v>0.3</v>
          </cell>
          <cell r="HC171">
            <v>-1.5</v>
          </cell>
          <cell r="HD171">
            <v>0.1</v>
          </cell>
          <cell r="HE171">
            <v>1.8</v>
          </cell>
          <cell r="HF171">
            <v>1.7</v>
          </cell>
          <cell r="HG171">
            <v>0.9</v>
          </cell>
          <cell r="HH171">
            <v>0.8</v>
          </cell>
          <cell r="HI171">
            <v>1</v>
          </cell>
          <cell r="HJ171">
            <v>1.3</v>
          </cell>
          <cell r="HK171">
            <v>1.2</v>
          </cell>
          <cell r="HL171">
            <v>4885</v>
          </cell>
          <cell r="HM171">
            <v>1153</v>
          </cell>
          <cell r="HN171">
            <v>6242</v>
          </cell>
          <cell r="HO171">
            <v>2046</v>
          </cell>
          <cell r="HP171">
            <v>3456</v>
          </cell>
          <cell r="HQ171">
            <v>1354</v>
          </cell>
          <cell r="HR171">
            <v>3602</v>
          </cell>
          <cell r="HS171">
            <v>10129</v>
          </cell>
          <cell r="HT171">
            <v>1635</v>
          </cell>
          <cell r="HU171">
            <v>11422</v>
          </cell>
          <cell r="HV171">
            <v>5688</v>
          </cell>
          <cell r="HW171">
            <v>5679</v>
          </cell>
          <cell r="HX171">
            <v>3453</v>
          </cell>
          <cell r="HY171">
            <v>4323</v>
          </cell>
          <cell r="HZ171">
            <v>6260</v>
          </cell>
          <cell r="IA171">
            <v>24725</v>
          </cell>
          <cell r="IB171">
            <v>5060</v>
          </cell>
          <cell r="IC171">
            <v>323</v>
          </cell>
          <cell r="ID171">
            <v>3234</v>
          </cell>
          <cell r="IE171">
            <v>8649</v>
          </cell>
          <cell r="IF171">
            <v>4848</v>
          </cell>
          <cell r="IG171">
            <v>3949</v>
          </cell>
          <cell r="IH171">
            <v>8512</v>
          </cell>
          <cell r="II171">
            <v>17224</v>
          </cell>
          <cell r="IJ171">
            <v>10678</v>
          </cell>
          <cell r="IK171">
            <v>10031</v>
          </cell>
          <cell r="IL171">
            <v>7505</v>
          </cell>
          <cell r="IM171">
            <v>3665</v>
          </cell>
          <cell r="IN171">
            <v>1151</v>
          </cell>
          <cell r="IO171">
            <v>1967</v>
          </cell>
          <cell r="IP171">
            <v>5206</v>
          </cell>
          <cell r="IQ171">
            <v>12002</v>
          </cell>
        </row>
        <row r="172">
          <cell r="B172">
            <v>7331</v>
          </cell>
          <cell r="C172">
            <v>1170</v>
          </cell>
          <cell r="D172">
            <v>8419</v>
          </cell>
          <cell r="E172">
            <v>1987</v>
          </cell>
          <cell r="F172">
            <v>3486</v>
          </cell>
          <cell r="G172">
            <v>1350</v>
          </cell>
          <cell r="H172">
            <v>3532</v>
          </cell>
          <cell r="I172">
            <v>9971</v>
          </cell>
          <cell r="J172">
            <v>1454</v>
          </cell>
          <cell r="K172">
            <v>11162</v>
          </cell>
          <cell r="L172">
            <v>5911</v>
          </cell>
          <cell r="M172">
            <v>5600</v>
          </cell>
          <cell r="N172">
            <v>3335</v>
          </cell>
          <cell r="O172">
            <v>4090</v>
          </cell>
          <cell r="P172">
            <v>6365</v>
          </cell>
          <cell r="Q172">
            <v>24539</v>
          </cell>
          <cell r="R172">
            <v>4946</v>
          </cell>
          <cell r="S172">
            <v>287</v>
          </cell>
          <cell r="T172">
            <v>3380</v>
          </cell>
          <cell r="U172">
            <v>8575</v>
          </cell>
          <cell r="V172">
            <v>4906</v>
          </cell>
          <cell r="W172">
            <v>3613</v>
          </cell>
          <cell r="X172">
            <v>8566</v>
          </cell>
          <cell r="Y172">
            <v>17112</v>
          </cell>
          <cell r="Z172">
            <v>10865</v>
          </cell>
          <cell r="AA172">
            <v>10343</v>
          </cell>
          <cell r="AB172">
            <v>7270</v>
          </cell>
          <cell r="AC172">
            <v>3742</v>
          </cell>
          <cell r="AD172">
            <v>1102</v>
          </cell>
          <cell r="AE172">
            <v>1913</v>
          </cell>
          <cell r="AF172">
            <v>5318</v>
          </cell>
          <cell r="AG172">
            <v>12059</v>
          </cell>
          <cell r="AH172">
            <v>2843</v>
          </cell>
          <cell r="AI172">
            <v>3011</v>
          </cell>
          <cell r="AJ172">
            <v>5840</v>
          </cell>
          <cell r="AK172">
            <v>11348</v>
          </cell>
          <cell r="AL172">
            <v>7921</v>
          </cell>
          <cell r="AM172">
            <v>19172</v>
          </cell>
          <cell r="AN172">
            <v>1214</v>
          </cell>
          <cell r="AO172">
            <v>6459</v>
          </cell>
          <cell r="AP172">
            <v>7681</v>
          </cell>
          <cell r="AQ172">
            <v>1766</v>
          </cell>
          <cell r="AR172">
            <v>12631</v>
          </cell>
          <cell r="AS172">
            <v>13595</v>
          </cell>
          <cell r="AT172">
            <v>8742</v>
          </cell>
          <cell r="AU172">
            <v>15399</v>
          </cell>
          <cell r="AV172">
            <v>14439</v>
          </cell>
          <cell r="AW172">
            <v>13617</v>
          </cell>
          <cell r="AX172">
            <v>1950</v>
          </cell>
          <cell r="AY172">
            <v>5552</v>
          </cell>
          <cell r="AZ172">
            <v>25811</v>
          </cell>
          <cell r="BA172">
            <v>238193</v>
          </cell>
          <cell r="BB172">
            <v>22047</v>
          </cell>
          <cell r="BC172">
            <v>59</v>
          </cell>
          <cell r="BD172">
            <v>259970</v>
          </cell>
          <cell r="BE172">
            <v>2.2000000000000002</v>
          </cell>
          <cell r="BF172">
            <v>2.9</v>
          </cell>
          <cell r="BG172">
            <v>2.4</v>
          </cell>
          <cell r="BH172">
            <v>0.5</v>
          </cell>
          <cell r="BI172">
            <v>4.5999999999999996</v>
          </cell>
          <cell r="BJ172">
            <v>7.3</v>
          </cell>
          <cell r="BK172">
            <v>-0.3</v>
          </cell>
          <cell r="BL172">
            <v>2</v>
          </cell>
          <cell r="BM172">
            <v>-4</v>
          </cell>
          <cell r="BN172">
            <v>1.5</v>
          </cell>
          <cell r="BO172">
            <v>1.3</v>
          </cell>
          <cell r="BP172">
            <v>0.5</v>
          </cell>
          <cell r="BQ172">
            <v>-0.8</v>
          </cell>
          <cell r="BR172">
            <v>1.5</v>
          </cell>
          <cell r="BS172">
            <v>3.4</v>
          </cell>
          <cell r="BT172">
            <v>1.3</v>
          </cell>
          <cell r="BU172">
            <v>0.8</v>
          </cell>
          <cell r="BV172">
            <v>1.5</v>
          </cell>
          <cell r="BW172">
            <v>0.3</v>
          </cell>
          <cell r="BX172">
            <v>0.7</v>
          </cell>
          <cell r="BY172">
            <v>6</v>
          </cell>
          <cell r="BZ172">
            <v>2.5</v>
          </cell>
          <cell r="CA172">
            <v>1</v>
          </cell>
          <cell r="CB172">
            <v>2.8</v>
          </cell>
          <cell r="CC172">
            <v>2.2000000000000002</v>
          </cell>
          <cell r="CD172">
            <v>0.5</v>
          </cell>
          <cell r="CE172">
            <v>0.9</v>
          </cell>
          <cell r="CF172">
            <v>3.2</v>
          </cell>
          <cell r="CG172">
            <v>1.4</v>
          </cell>
          <cell r="CH172">
            <v>0</v>
          </cell>
          <cell r="CI172">
            <v>1.9</v>
          </cell>
          <cell r="CJ172">
            <v>2</v>
          </cell>
          <cell r="CK172">
            <v>1.7</v>
          </cell>
          <cell r="CL172">
            <v>0.3</v>
          </cell>
          <cell r="CM172">
            <v>1.1000000000000001</v>
          </cell>
          <cell r="CN172">
            <v>1.5</v>
          </cell>
          <cell r="CO172">
            <v>1.3</v>
          </cell>
          <cell r="CP172">
            <v>1.4</v>
          </cell>
          <cell r="CQ172">
            <v>0.4</v>
          </cell>
          <cell r="CR172">
            <v>0.8</v>
          </cell>
          <cell r="CS172">
            <v>0.7</v>
          </cell>
          <cell r="CT172">
            <v>2</v>
          </cell>
          <cell r="CU172">
            <v>-0.5</v>
          </cell>
          <cell r="CV172">
            <v>0.2</v>
          </cell>
          <cell r="CW172">
            <v>0.5</v>
          </cell>
          <cell r="CX172">
            <v>-0.4</v>
          </cell>
          <cell r="CY172">
            <v>0.3</v>
          </cell>
          <cell r="CZ172">
            <v>1.7</v>
          </cell>
          <cell r="DA172">
            <v>0</v>
          </cell>
          <cell r="DB172">
            <v>-0.4</v>
          </cell>
          <cell r="DC172">
            <v>1</v>
          </cell>
          <cell r="DD172">
            <v>1.1000000000000001</v>
          </cell>
          <cell r="DE172">
            <v>0.5</v>
          </cell>
          <cell r="DF172">
            <v>1.2</v>
          </cell>
          <cell r="DG172">
            <v>7210</v>
          </cell>
          <cell r="DH172">
            <v>1178</v>
          </cell>
          <cell r="DI172">
            <v>8327</v>
          </cell>
          <cell r="DJ172">
            <v>2009</v>
          </cell>
          <cell r="DK172">
            <v>3450</v>
          </cell>
          <cell r="DL172">
            <v>1316</v>
          </cell>
          <cell r="DM172">
            <v>3511</v>
          </cell>
          <cell r="DN172">
            <v>9905</v>
          </cell>
          <cell r="DO172">
            <v>1436</v>
          </cell>
          <cell r="DP172">
            <v>11082</v>
          </cell>
          <cell r="DQ172">
            <v>5836</v>
          </cell>
          <cell r="DR172">
            <v>5706</v>
          </cell>
          <cell r="DS172">
            <v>3235</v>
          </cell>
          <cell r="DT172">
            <v>4094</v>
          </cell>
          <cell r="DU172">
            <v>6261</v>
          </cell>
          <cell r="DV172">
            <v>24311</v>
          </cell>
          <cell r="DW172">
            <v>4951</v>
          </cell>
          <cell r="DX172">
            <v>286</v>
          </cell>
          <cell r="DY172">
            <v>3369</v>
          </cell>
          <cell r="DZ172">
            <v>8569</v>
          </cell>
          <cell r="EA172">
            <v>4807</v>
          </cell>
          <cell r="EB172">
            <v>3663</v>
          </cell>
          <cell r="EC172">
            <v>8427</v>
          </cell>
          <cell r="ED172">
            <v>16926</v>
          </cell>
          <cell r="EE172">
            <v>10949</v>
          </cell>
          <cell r="EF172">
            <v>10415</v>
          </cell>
          <cell r="EG172">
            <v>7304</v>
          </cell>
          <cell r="EH172">
            <v>3767</v>
          </cell>
          <cell r="EI172">
            <v>1098</v>
          </cell>
          <cell r="EJ172">
            <v>1922</v>
          </cell>
          <cell r="EK172">
            <v>5359</v>
          </cell>
          <cell r="EL172">
            <v>12097</v>
          </cell>
          <cell r="EM172">
            <v>2834</v>
          </cell>
          <cell r="EN172">
            <v>3013</v>
          </cell>
          <cell r="EO172">
            <v>5832</v>
          </cell>
          <cell r="EP172">
            <v>11437</v>
          </cell>
          <cell r="EQ172">
            <v>7928</v>
          </cell>
          <cell r="ER172">
            <v>19288</v>
          </cell>
          <cell r="ES172">
            <v>1225</v>
          </cell>
          <cell r="ET172">
            <v>6522</v>
          </cell>
          <cell r="EU172">
            <v>7755</v>
          </cell>
          <cell r="EV172">
            <v>1782</v>
          </cell>
          <cell r="EW172">
            <v>12732</v>
          </cell>
          <cell r="EX172">
            <v>13709</v>
          </cell>
          <cell r="EY172">
            <v>8818</v>
          </cell>
          <cell r="EZ172">
            <v>15427</v>
          </cell>
          <cell r="FA172">
            <v>14439</v>
          </cell>
          <cell r="FB172">
            <v>13634</v>
          </cell>
          <cell r="FC172">
            <v>1951</v>
          </cell>
          <cell r="FD172">
            <v>5551</v>
          </cell>
          <cell r="FE172">
            <v>25811</v>
          </cell>
          <cell r="FF172">
            <v>238244</v>
          </cell>
          <cell r="FG172">
            <v>22058</v>
          </cell>
          <cell r="FH172">
            <v>910</v>
          </cell>
          <cell r="FI172">
            <v>260887</v>
          </cell>
          <cell r="FJ172">
            <v>-4</v>
          </cell>
          <cell r="FK172">
            <v>2.9</v>
          </cell>
          <cell r="FL172">
            <v>-2.4</v>
          </cell>
          <cell r="FM172">
            <v>1.8</v>
          </cell>
          <cell r="FN172">
            <v>4.5999999999999996</v>
          </cell>
          <cell r="FO172">
            <v>0.2</v>
          </cell>
          <cell r="FP172">
            <v>-1.8</v>
          </cell>
          <cell r="FQ172">
            <v>1</v>
          </cell>
          <cell r="FR172">
            <v>-10.9</v>
          </cell>
          <cell r="FS172">
            <v>0.1</v>
          </cell>
          <cell r="FT172">
            <v>1.6</v>
          </cell>
          <cell r="FU172">
            <v>3</v>
          </cell>
          <cell r="FV172">
            <v>-3.8</v>
          </cell>
          <cell r="FW172">
            <v>-1.9</v>
          </cell>
          <cell r="FX172">
            <v>3.7</v>
          </cell>
          <cell r="FY172">
            <v>0.6</v>
          </cell>
          <cell r="FZ172">
            <v>1.4</v>
          </cell>
          <cell r="GA172">
            <v>1.4</v>
          </cell>
          <cell r="GB172">
            <v>0.5</v>
          </cell>
          <cell r="GC172">
            <v>1.1000000000000001</v>
          </cell>
          <cell r="GD172">
            <v>2.2999999999999998</v>
          </cell>
          <cell r="GE172">
            <v>4.3</v>
          </cell>
          <cell r="GF172">
            <v>-1.2</v>
          </cell>
          <cell r="GG172">
            <v>1.1000000000000001</v>
          </cell>
          <cell r="GH172">
            <v>3.3</v>
          </cell>
          <cell r="GI172">
            <v>1.4</v>
          </cell>
          <cell r="GJ172">
            <v>2.2999999999999998</v>
          </cell>
          <cell r="GK172">
            <v>3.3</v>
          </cell>
          <cell r="GL172">
            <v>-0.2</v>
          </cell>
          <cell r="GM172">
            <v>0</v>
          </cell>
          <cell r="GN172">
            <v>3</v>
          </cell>
          <cell r="GO172">
            <v>2.2000000000000002</v>
          </cell>
          <cell r="GP172">
            <v>3.4</v>
          </cell>
          <cell r="GQ172">
            <v>-0.2</v>
          </cell>
          <cell r="GR172">
            <v>1.8</v>
          </cell>
          <cell r="GS172">
            <v>3</v>
          </cell>
          <cell r="GT172">
            <v>1.9</v>
          </cell>
          <cell r="GU172">
            <v>2.7</v>
          </cell>
          <cell r="GV172">
            <v>1.8</v>
          </cell>
          <cell r="GW172">
            <v>2</v>
          </cell>
          <cell r="GX172">
            <v>2</v>
          </cell>
          <cell r="GY172">
            <v>3.3</v>
          </cell>
          <cell r="GZ172">
            <v>0.9</v>
          </cell>
          <cell r="HA172">
            <v>1.6</v>
          </cell>
          <cell r="HB172">
            <v>1.8</v>
          </cell>
          <cell r="HC172">
            <v>0.8</v>
          </cell>
          <cell r="HD172">
            <v>0.4</v>
          </cell>
          <cell r="HE172">
            <v>2</v>
          </cell>
          <cell r="HF172">
            <v>-0.9</v>
          </cell>
          <cell r="HG172">
            <v>-0.7</v>
          </cell>
          <cell r="HH172">
            <v>1</v>
          </cell>
          <cell r="HI172">
            <v>1.3</v>
          </cell>
          <cell r="HJ172">
            <v>0.5</v>
          </cell>
          <cell r="HK172">
            <v>1.7</v>
          </cell>
          <cell r="HL172">
            <v>11916</v>
          </cell>
          <cell r="HM172">
            <v>1181</v>
          </cell>
          <cell r="HN172">
            <v>12441</v>
          </cell>
          <cell r="HO172">
            <v>1967</v>
          </cell>
          <cell r="HP172">
            <v>3378</v>
          </cell>
          <cell r="HQ172">
            <v>1347</v>
          </cell>
          <cell r="HR172">
            <v>3565</v>
          </cell>
          <cell r="HS172">
            <v>9835</v>
          </cell>
          <cell r="HT172">
            <v>1464</v>
          </cell>
          <cell r="HU172">
            <v>11025</v>
          </cell>
          <cell r="HV172">
            <v>6290</v>
          </cell>
          <cell r="HW172">
            <v>5693</v>
          </cell>
          <cell r="HX172">
            <v>3311</v>
          </cell>
          <cell r="HY172">
            <v>4193</v>
          </cell>
          <cell r="HZ172">
            <v>6520</v>
          </cell>
          <cell r="IA172">
            <v>25206</v>
          </cell>
          <cell r="IB172">
            <v>4818</v>
          </cell>
          <cell r="IC172">
            <v>267</v>
          </cell>
          <cell r="ID172">
            <v>3469</v>
          </cell>
          <cell r="IE172">
            <v>8470</v>
          </cell>
          <cell r="IF172">
            <v>5049</v>
          </cell>
          <cell r="IG172">
            <v>3737</v>
          </cell>
          <cell r="IH172">
            <v>8757</v>
          </cell>
          <cell r="II172">
            <v>17505</v>
          </cell>
          <cell r="IJ172">
            <v>11293</v>
          </cell>
          <cell r="IK172">
            <v>11454</v>
          </cell>
          <cell r="IL172">
            <v>7752</v>
          </cell>
          <cell r="IM172">
            <v>3955</v>
          </cell>
          <cell r="IN172">
            <v>1125</v>
          </cell>
          <cell r="IO172">
            <v>1954</v>
          </cell>
          <cell r="IP172">
            <v>5427</v>
          </cell>
          <cell r="IQ172">
            <v>12424</v>
          </cell>
        </row>
        <row r="173">
          <cell r="B173">
            <v>7307</v>
          </cell>
          <cell r="C173">
            <v>1189</v>
          </cell>
          <cell r="D173">
            <v>8432</v>
          </cell>
          <cell r="E173">
            <v>2041</v>
          </cell>
          <cell r="F173">
            <v>3636</v>
          </cell>
          <cell r="G173">
            <v>1453</v>
          </cell>
          <cell r="H173">
            <v>3593</v>
          </cell>
          <cell r="I173">
            <v>10277</v>
          </cell>
          <cell r="J173">
            <v>1435</v>
          </cell>
          <cell r="K173">
            <v>11472</v>
          </cell>
          <cell r="L173">
            <v>6081</v>
          </cell>
          <cell r="M173">
            <v>5527</v>
          </cell>
          <cell r="N173">
            <v>3285</v>
          </cell>
          <cell r="O173">
            <v>4172</v>
          </cell>
          <cell r="P173">
            <v>6691</v>
          </cell>
          <cell r="Q173">
            <v>24975</v>
          </cell>
          <cell r="R173">
            <v>5023</v>
          </cell>
          <cell r="S173">
            <v>293</v>
          </cell>
          <cell r="T173">
            <v>3393</v>
          </cell>
          <cell r="U173">
            <v>8679</v>
          </cell>
          <cell r="V173">
            <v>5099</v>
          </cell>
          <cell r="W173">
            <v>3513</v>
          </cell>
          <cell r="X173">
            <v>8730</v>
          </cell>
          <cell r="Y173">
            <v>17378</v>
          </cell>
          <cell r="Z173">
            <v>11012</v>
          </cell>
          <cell r="AA173">
            <v>10405</v>
          </cell>
          <cell r="AB173">
            <v>7302</v>
          </cell>
          <cell r="AC173">
            <v>3844</v>
          </cell>
          <cell r="AD173">
            <v>1111</v>
          </cell>
          <cell r="AE173">
            <v>1957</v>
          </cell>
          <cell r="AF173">
            <v>5369</v>
          </cell>
          <cell r="AG173">
            <v>12259</v>
          </cell>
          <cell r="AH173">
            <v>2916</v>
          </cell>
          <cell r="AI173">
            <v>3070</v>
          </cell>
          <cell r="AJ173">
            <v>5973</v>
          </cell>
          <cell r="AK173">
            <v>11496</v>
          </cell>
          <cell r="AL173">
            <v>7922</v>
          </cell>
          <cell r="AM173">
            <v>19348</v>
          </cell>
          <cell r="AN173">
            <v>1212</v>
          </cell>
          <cell r="AO173">
            <v>6445</v>
          </cell>
          <cell r="AP173">
            <v>7665</v>
          </cell>
          <cell r="AQ173">
            <v>1800</v>
          </cell>
          <cell r="AR173">
            <v>12720</v>
          </cell>
          <cell r="AS173">
            <v>13739</v>
          </cell>
          <cell r="AT173">
            <v>8805</v>
          </cell>
          <cell r="AU173">
            <v>15303</v>
          </cell>
          <cell r="AV173">
            <v>14501</v>
          </cell>
          <cell r="AW173">
            <v>13774</v>
          </cell>
          <cell r="AX173">
            <v>2028</v>
          </cell>
          <cell r="AY173">
            <v>5492</v>
          </cell>
          <cell r="AZ173">
            <v>26106</v>
          </cell>
          <cell r="BA173">
            <v>240779</v>
          </cell>
          <cell r="BB173">
            <v>22177</v>
          </cell>
          <cell r="BC173">
            <v>14</v>
          </cell>
          <cell r="BD173">
            <v>262632</v>
          </cell>
          <cell r="BE173">
            <v>-0.3</v>
          </cell>
          <cell r="BF173">
            <v>1.6</v>
          </cell>
          <cell r="BG173">
            <v>0.2</v>
          </cell>
          <cell r="BH173">
            <v>2.8</v>
          </cell>
          <cell r="BI173">
            <v>4.3</v>
          </cell>
          <cell r="BJ173">
            <v>7.6</v>
          </cell>
          <cell r="BK173">
            <v>1.7</v>
          </cell>
          <cell r="BL173">
            <v>3.1</v>
          </cell>
          <cell r="BM173">
            <v>-1.3</v>
          </cell>
          <cell r="BN173">
            <v>2.8</v>
          </cell>
          <cell r="BO173">
            <v>2.9</v>
          </cell>
          <cell r="BP173">
            <v>-1.3</v>
          </cell>
          <cell r="BQ173">
            <v>-1.5</v>
          </cell>
          <cell r="BR173">
            <v>2</v>
          </cell>
          <cell r="BS173">
            <v>5.0999999999999996</v>
          </cell>
          <cell r="BT173">
            <v>1.8</v>
          </cell>
          <cell r="BU173">
            <v>1.6</v>
          </cell>
          <cell r="BV173">
            <v>2.1</v>
          </cell>
          <cell r="BW173">
            <v>0.4</v>
          </cell>
          <cell r="BX173">
            <v>1.2</v>
          </cell>
          <cell r="BY173">
            <v>3.9</v>
          </cell>
          <cell r="BZ173">
            <v>-2.8</v>
          </cell>
          <cell r="CA173">
            <v>1.9</v>
          </cell>
          <cell r="CB173">
            <v>1.6</v>
          </cell>
          <cell r="CC173">
            <v>1.4</v>
          </cell>
          <cell r="CD173">
            <v>0.6</v>
          </cell>
          <cell r="CE173">
            <v>0.4</v>
          </cell>
          <cell r="CF173">
            <v>2.7</v>
          </cell>
          <cell r="CG173">
            <v>0.8</v>
          </cell>
          <cell r="CH173">
            <v>2.2999999999999998</v>
          </cell>
          <cell r="CI173">
            <v>1</v>
          </cell>
          <cell r="CJ173">
            <v>1.7</v>
          </cell>
          <cell r="CK173">
            <v>2.6</v>
          </cell>
          <cell r="CL173">
            <v>2</v>
          </cell>
          <cell r="CM173">
            <v>2.2999999999999998</v>
          </cell>
          <cell r="CN173">
            <v>1.3</v>
          </cell>
          <cell r="CO173">
            <v>0</v>
          </cell>
          <cell r="CP173">
            <v>0.9</v>
          </cell>
          <cell r="CQ173">
            <v>-0.2</v>
          </cell>
          <cell r="CR173">
            <v>-0.2</v>
          </cell>
          <cell r="CS173">
            <v>-0.2</v>
          </cell>
          <cell r="CT173">
            <v>1.9</v>
          </cell>
          <cell r="CU173">
            <v>0.7</v>
          </cell>
          <cell r="CV173">
            <v>1.1000000000000001</v>
          </cell>
          <cell r="CW173">
            <v>0.7</v>
          </cell>
          <cell r="CX173">
            <v>-0.6</v>
          </cell>
          <cell r="CY173">
            <v>0.4</v>
          </cell>
          <cell r="CZ173">
            <v>1.2</v>
          </cell>
          <cell r="DA173">
            <v>4</v>
          </cell>
          <cell r="DB173">
            <v>-1.1000000000000001</v>
          </cell>
          <cell r="DC173">
            <v>1.1000000000000001</v>
          </cell>
          <cell r="DD173">
            <v>1.1000000000000001</v>
          </cell>
          <cell r="DE173">
            <v>0.6</v>
          </cell>
          <cell r="DF173">
            <v>1</v>
          </cell>
          <cell r="DG173">
            <v>7403</v>
          </cell>
          <cell r="DH173">
            <v>1191</v>
          </cell>
          <cell r="DI173">
            <v>8520</v>
          </cell>
          <cell r="DJ173">
            <v>2000</v>
          </cell>
          <cell r="DK173">
            <v>3715</v>
          </cell>
          <cell r="DL173">
            <v>1443</v>
          </cell>
          <cell r="DM173">
            <v>3542</v>
          </cell>
          <cell r="DN173">
            <v>10264</v>
          </cell>
          <cell r="DO173">
            <v>1353</v>
          </cell>
          <cell r="DP173">
            <v>11416</v>
          </cell>
          <cell r="DQ173">
            <v>6190</v>
          </cell>
          <cell r="DR173">
            <v>5648</v>
          </cell>
          <cell r="DS173">
            <v>3456</v>
          </cell>
          <cell r="DT173">
            <v>4095</v>
          </cell>
          <cell r="DU173">
            <v>6832</v>
          </cell>
          <cell r="DV173">
            <v>25432</v>
          </cell>
          <cell r="DW173">
            <v>5017</v>
          </cell>
          <cell r="DX173">
            <v>293</v>
          </cell>
          <cell r="DY173">
            <v>3424</v>
          </cell>
          <cell r="DZ173">
            <v>8698</v>
          </cell>
          <cell r="EA173">
            <v>5027</v>
          </cell>
          <cell r="EB173">
            <v>3566</v>
          </cell>
          <cell r="EC173">
            <v>8653</v>
          </cell>
          <cell r="ED173">
            <v>17294</v>
          </cell>
          <cell r="EE173">
            <v>10996</v>
          </cell>
          <cell r="EF173">
            <v>10283</v>
          </cell>
          <cell r="EG173">
            <v>7340</v>
          </cell>
          <cell r="EH173">
            <v>3805</v>
          </cell>
          <cell r="EI173">
            <v>1111</v>
          </cell>
          <cell r="EJ173">
            <v>1927</v>
          </cell>
          <cell r="EK173">
            <v>5342</v>
          </cell>
          <cell r="EL173">
            <v>12217</v>
          </cell>
          <cell r="EM173">
            <v>2950</v>
          </cell>
          <cell r="EN173">
            <v>3010</v>
          </cell>
          <cell r="EO173">
            <v>5961</v>
          </cell>
          <cell r="EP173">
            <v>11417</v>
          </cell>
          <cell r="EQ173">
            <v>7957</v>
          </cell>
          <cell r="ER173">
            <v>19273</v>
          </cell>
          <cell r="ES173">
            <v>1204</v>
          </cell>
          <cell r="ET173">
            <v>6404</v>
          </cell>
          <cell r="EU173">
            <v>7616</v>
          </cell>
          <cell r="EV173">
            <v>1787</v>
          </cell>
          <cell r="EW173">
            <v>12614</v>
          </cell>
          <cell r="EX173">
            <v>13630</v>
          </cell>
          <cell r="EY173">
            <v>8739</v>
          </cell>
          <cell r="EZ173">
            <v>15460</v>
          </cell>
          <cell r="FA173">
            <v>14503</v>
          </cell>
          <cell r="FB173">
            <v>13834</v>
          </cell>
          <cell r="FC173">
            <v>2000</v>
          </cell>
          <cell r="FD173">
            <v>5515</v>
          </cell>
          <cell r="FE173">
            <v>26085</v>
          </cell>
          <cell r="FF173">
            <v>240952</v>
          </cell>
          <cell r="FG173">
            <v>22110</v>
          </cell>
          <cell r="FH173">
            <v>-737</v>
          </cell>
          <cell r="FI173">
            <v>261998</v>
          </cell>
          <cell r="FJ173">
            <v>2.7</v>
          </cell>
          <cell r="FK173">
            <v>1.2</v>
          </cell>
          <cell r="FL173">
            <v>2.2999999999999998</v>
          </cell>
          <cell r="FM173">
            <v>-0.5</v>
          </cell>
          <cell r="FN173">
            <v>7.7</v>
          </cell>
          <cell r="FO173">
            <v>9.6</v>
          </cell>
          <cell r="FP173">
            <v>0.9</v>
          </cell>
          <cell r="FQ173">
            <v>3.6</v>
          </cell>
          <cell r="FR173">
            <v>-5.8</v>
          </cell>
          <cell r="FS173">
            <v>3</v>
          </cell>
          <cell r="FT173">
            <v>6.1</v>
          </cell>
          <cell r="FU173">
            <v>-1</v>
          </cell>
          <cell r="FV173">
            <v>6.8</v>
          </cell>
          <cell r="FW173">
            <v>0</v>
          </cell>
          <cell r="FX173">
            <v>9.1</v>
          </cell>
          <cell r="FY173">
            <v>4.5999999999999996</v>
          </cell>
          <cell r="FZ173">
            <v>1.3</v>
          </cell>
          <cell r="GA173">
            <v>2.5</v>
          </cell>
          <cell r="GB173">
            <v>1.6</v>
          </cell>
          <cell r="GC173">
            <v>1.5</v>
          </cell>
          <cell r="GD173">
            <v>4.5999999999999996</v>
          </cell>
          <cell r="GE173">
            <v>-2.7</v>
          </cell>
          <cell r="GF173">
            <v>2.7</v>
          </cell>
          <cell r="GG173">
            <v>2.2000000000000002</v>
          </cell>
          <cell r="GH173">
            <v>0.4</v>
          </cell>
          <cell r="GI173">
            <v>-1.3</v>
          </cell>
          <cell r="GJ173">
            <v>0.5</v>
          </cell>
          <cell r="GK173">
            <v>1</v>
          </cell>
          <cell r="GL173">
            <v>1.2</v>
          </cell>
          <cell r="GM173">
            <v>0.2</v>
          </cell>
          <cell r="GN173">
            <v>-0.3</v>
          </cell>
          <cell r="GO173">
            <v>1</v>
          </cell>
          <cell r="GP173">
            <v>4.0999999999999996</v>
          </cell>
          <cell r="GQ173">
            <v>-0.1</v>
          </cell>
          <cell r="GR173">
            <v>2.2000000000000002</v>
          </cell>
          <cell r="GS173">
            <v>-0.2</v>
          </cell>
          <cell r="GT173">
            <v>0.4</v>
          </cell>
          <cell r="GU173">
            <v>-0.1</v>
          </cell>
          <cell r="GV173">
            <v>-1.7</v>
          </cell>
          <cell r="GW173">
            <v>-1.8</v>
          </cell>
          <cell r="GX173">
            <v>-1.8</v>
          </cell>
          <cell r="GY173">
            <v>0.3</v>
          </cell>
          <cell r="GZ173">
            <v>-0.9</v>
          </cell>
          <cell r="HA173">
            <v>-0.6</v>
          </cell>
          <cell r="HB173">
            <v>-0.9</v>
          </cell>
          <cell r="HC173">
            <v>0.2</v>
          </cell>
          <cell r="HD173">
            <v>0.4</v>
          </cell>
          <cell r="HE173">
            <v>1.5</v>
          </cell>
          <cell r="HF173">
            <v>2.5</v>
          </cell>
          <cell r="HG173">
            <v>-0.6</v>
          </cell>
          <cell r="HH173">
            <v>1.1000000000000001</v>
          </cell>
          <cell r="HI173">
            <v>1.1000000000000001</v>
          </cell>
          <cell r="HJ173">
            <v>0.2</v>
          </cell>
          <cell r="HK173">
            <v>0.4</v>
          </cell>
          <cell r="HL173">
            <v>6529</v>
          </cell>
          <cell r="HM173">
            <v>1186</v>
          </cell>
          <cell r="HN173">
            <v>7753</v>
          </cell>
          <cell r="HO173">
            <v>1967</v>
          </cell>
          <cell r="HP173">
            <v>3647</v>
          </cell>
          <cell r="HQ173">
            <v>1379</v>
          </cell>
          <cell r="HR173">
            <v>3436</v>
          </cell>
          <cell r="HS173">
            <v>10019</v>
          </cell>
          <cell r="HT173">
            <v>1262</v>
          </cell>
          <cell r="HU173">
            <v>11109</v>
          </cell>
          <cell r="HV173">
            <v>6029</v>
          </cell>
          <cell r="HW173">
            <v>5548</v>
          </cell>
          <cell r="HX173">
            <v>3261</v>
          </cell>
          <cell r="HY173">
            <v>3807</v>
          </cell>
          <cell r="HZ173">
            <v>6470</v>
          </cell>
          <cell r="IA173">
            <v>24261</v>
          </cell>
          <cell r="IB173">
            <v>4967</v>
          </cell>
          <cell r="IC173">
            <v>251</v>
          </cell>
          <cell r="ID173">
            <v>3583</v>
          </cell>
          <cell r="IE173">
            <v>8693</v>
          </cell>
          <cell r="IF173">
            <v>4622</v>
          </cell>
          <cell r="IG173">
            <v>3180</v>
          </cell>
          <cell r="IH173">
            <v>8063</v>
          </cell>
          <cell r="II173">
            <v>15917</v>
          </cell>
          <cell r="IJ173">
            <v>10494</v>
          </cell>
          <cell r="IK173">
            <v>9830</v>
          </cell>
          <cell r="IL173">
            <v>7036</v>
          </cell>
          <cell r="IM173">
            <v>3708</v>
          </cell>
          <cell r="IN173">
            <v>1062</v>
          </cell>
          <cell r="IO173">
            <v>1876</v>
          </cell>
          <cell r="IP173">
            <v>5277</v>
          </cell>
          <cell r="IQ173">
            <v>11894</v>
          </cell>
        </row>
        <row r="174">
          <cell r="B174">
            <v>7319</v>
          </cell>
          <cell r="C174">
            <v>1208</v>
          </cell>
          <cell r="D174">
            <v>8474</v>
          </cell>
          <cell r="E174">
            <v>2171</v>
          </cell>
          <cell r="F174">
            <v>3674</v>
          </cell>
          <cell r="G174">
            <v>1541</v>
          </cell>
          <cell r="H174">
            <v>3679</v>
          </cell>
          <cell r="I174">
            <v>10549</v>
          </cell>
          <cell r="J174">
            <v>1478</v>
          </cell>
          <cell r="K174">
            <v>11781</v>
          </cell>
          <cell r="L174">
            <v>6243</v>
          </cell>
          <cell r="M174">
            <v>5441</v>
          </cell>
          <cell r="N174">
            <v>3261</v>
          </cell>
          <cell r="O174">
            <v>4273</v>
          </cell>
          <cell r="P174">
            <v>6843</v>
          </cell>
          <cell r="Q174">
            <v>25287</v>
          </cell>
          <cell r="R174">
            <v>5084</v>
          </cell>
          <cell r="S174">
            <v>297</v>
          </cell>
          <cell r="T174">
            <v>3399</v>
          </cell>
          <cell r="U174">
            <v>8756</v>
          </cell>
          <cell r="V174">
            <v>4956</v>
          </cell>
          <cell r="W174">
            <v>3233</v>
          </cell>
          <cell r="X174">
            <v>8631</v>
          </cell>
          <cell r="Y174">
            <v>16860</v>
          </cell>
          <cell r="Z174">
            <v>10989</v>
          </cell>
          <cell r="AA174">
            <v>10474</v>
          </cell>
          <cell r="AB174">
            <v>7346</v>
          </cell>
          <cell r="AC174">
            <v>3878</v>
          </cell>
          <cell r="AD174">
            <v>1122</v>
          </cell>
          <cell r="AE174">
            <v>2040</v>
          </cell>
          <cell r="AF174">
            <v>5445</v>
          </cell>
          <cell r="AG174">
            <v>12450</v>
          </cell>
          <cell r="AH174">
            <v>2970</v>
          </cell>
          <cell r="AI174">
            <v>3169</v>
          </cell>
          <cell r="AJ174">
            <v>6117</v>
          </cell>
          <cell r="AK174">
            <v>11553</v>
          </cell>
          <cell r="AL174">
            <v>7792</v>
          </cell>
          <cell r="AM174">
            <v>19322</v>
          </cell>
          <cell r="AN174">
            <v>1210</v>
          </cell>
          <cell r="AO174">
            <v>6407</v>
          </cell>
          <cell r="AP174">
            <v>7628</v>
          </cell>
          <cell r="AQ174">
            <v>1848</v>
          </cell>
          <cell r="AR174">
            <v>13067</v>
          </cell>
          <cell r="AS174">
            <v>14112</v>
          </cell>
          <cell r="AT174">
            <v>8958</v>
          </cell>
          <cell r="AU174">
            <v>15224</v>
          </cell>
          <cell r="AV174">
            <v>14569</v>
          </cell>
          <cell r="AW174">
            <v>13783</v>
          </cell>
          <cell r="AX174">
            <v>2167</v>
          </cell>
          <cell r="AY174">
            <v>5498</v>
          </cell>
          <cell r="AZ174">
            <v>26410</v>
          </cell>
          <cell r="BA174">
            <v>242389</v>
          </cell>
          <cell r="BB174">
            <v>21995</v>
          </cell>
          <cell r="BC174">
            <v>-76</v>
          </cell>
          <cell r="BD174">
            <v>263982</v>
          </cell>
          <cell r="BE174">
            <v>0.2</v>
          </cell>
          <cell r="BF174">
            <v>1.6</v>
          </cell>
          <cell r="BG174">
            <v>0.5</v>
          </cell>
          <cell r="BH174">
            <v>6.3</v>
          </cell>
          <cell r="BI174">
            <v>1</v>
          </cell>
          <cell r="BJ174">
            <v>6</v>
          </cell>
          <cell r="BK174">
            <v>2.4</v>
          </cell>
          <cell r="BL174">
            <v>2.6</v>
          </cell>
          <cell r="BM174">
            <v>3</v>
          </cell>
          <cell r="BN174">
            <v>2.7</v>
          </cell>
          <cell r="BO174">
            <v>2.7</v>
          </cell>
          <cell r="BP174">
            <v>-1.6</v>
          </cell>
          <cell r="BQ174">
            <v>-0.7</v>
          </cell>
          <cell r="BR174">
            <v>2.4</v>
          </cell>
          <cell r="BS174">
            <v>2.2999999999999998</v>
          </cell>
          <cell r="BT174">
            <v>1.3</v>
          </cell>
          <cell r="BU174">
            <v>1.2</v>
          </cell>
          <cell r="BV174">
            <v>1.4</v>
          </cell>
          <cell r="BW174">
            <v>0.2</v>
          </cell>
          <cell r="BX174">
            <v>0.9</v>
          </cell>
          <cell r="BY174">
            <v>-2.8</v>
          </cell>
          <cell r="BZ174">
            <v>-8</v>
          </cell>
          <cell r="CA174">
            <v>-1.1000000000000001</v>
          </cell>
          <cell r="CB174">
            <v>-3</v>
          </cell>
          <cell r="CC174">
            <v>-0.2</v>
          </cell>
          <cell r="CD174">
            <v>0.7</v>
          </cell>
          <cell r="CE174">
            <v>0.6</v>
          </cell>
          <cell r="CF174">
            <v>0.9</v>
          </cell>
          <cell r="CG174">
            <v>1</v>
          </cell>
          <cell r="CH174">
            <v>4.2</v>
          </cell>
          <cell r="CI174">
            <v>1.4</v>
          </cell>
          <cell r="CJ174">
            <v>1.6</v>
          </cell>
          <cell r="CK174">
            <v>1.9</v>
          </cell>
          <cell r="CL174">
            <v>3.2</v>
          </cell>
          <cell r="CM174">
            <v>2.4</v>
          </cell>
          <cell r="CN174">
            <v>0.5</v>
          </cell>
          <cell r="CO174">
            <v>-1.6</v>
          </cell>
          <cell r="CP174">
            <v>-0.1</v>
          </cell>
          <cell r="CQ174">
            <v>-0.1</v>
          </cell>
          <cell r="CR174">
            <v>-0.6</v>
          </cell>
          <cell r="CS174">
            <v>-0.5</v>
          </cell>
          <cell r="CT174">
            <v>2.7</v>
          </cell>
          <cell r="CU174">
            <v>2.7</v>
          </cell>
          <cell r="CV174">
            <v>2.7</v>
          </cell>
          <cell r="CW174">
            <v>1.7</v>
          </cell>
          <cell r="CX174">
            <v>-0.5</v>
          </cell>
          <cell r="CY174">
            <v>0.5</v>
          </cell>
          <cell r="CZ174">
            <v>0.1</v>
          </cell>
          <cell r="DA174">
            <v>6.9</v>
          </cell>
          <cell r="DB174">
            <v>0.1</v>
          </cell>
          <cell r="DC174">
            <v>1.2</v>
          </cell>
          <cell r="DD174">
            <v>0.7</v>
          </cell>
          <cell r="DE174">
            <v>-0.8</v>
          </cell>
          <cell r="DF174">
            <v>0.5</v>
          </cell>
          <cell r="DG174">
            <v>7094</v>
          </cell>
          <cell r="DH174">
            <v>1177</v>
          </cell>
          <cell r="DI174">
            <v>8225</v>
          </cell>
          <cell r="DJ174">
            <v>2151</v>
          </cell>
          <cell r="DK174">
            <v>3703</v>
          </cell>
          <cell r="DL174">
            <v>1561</v>
          </cell>
          <cell r="DM174">
            <v>3738</v>
          </cell>
          <cell r="DN174">
            <v>10640</v>
          </cell>
          <cell r="DO174">
            <v>1543</v>
          </cell>
          <cell r="DP174">
            <v>11912</v>
          </cell>
          <cell r="DQ174">
            <v>6238</v>
          </cell>
          <cell r="DR174">
            <v>5080</v>
          </cell>
          <cell r="DS174">
            <v>3161</v>
          </cell>
          <cell r="DT174">
            <v>4293</v>
          </cell>
          <cell r="DU174">
            <v>6898</v>
          </cell>
          <cell r="DV174">
            <v>24996</v>
          </cell>
          <cell r="DW174">
            <v>5092</v>
          </cell>
          <cell r="DX174">
            <v>299</v>
          </cell>
          <cell r="DY174">
            <v>3381</v>
          </cell>
          <cell r="DZ174">
            <v>8756</v>
          </cell>
          <cell r="EA174">
            <v>5342</v>
          </cell>
          <cell r="EB174">
            <v>3158</v>
          </cell>
          <cell r="EC174">
            <v>9016</v>
          </cell>
          <cell r="ED174">
            <v>17540</v>
          </cell>
          <cell r="EE174">
            <v>11018</v>
          </cell>
          <cell r="EF174">
            <v>10589</v>
          </cell>
          <cell r="EG174">
            <v>7280</v>
          </cell>
          <cell r="EH174">
            <v>3905</v>
          </cell>
          <cell r="EI174">
            <v>1127</v>
          </cell>
          <cell r="EJ174">
            <v>2005</v>
          </cell>
          <cell r="EK174">
            <v>5456</v>
          </cell>
          <cell r="EL174">
            <v>12454</v>
          </cell>
          <cell r="EM174">
            <v>2973</v>
          </cell>
          <cell r="EN174">
            <v>3227</v>
          </cell>
          <cell r="EO174">
            <v>6169</v>
          </cell>
          <cell r="EP174">
            <v>11663</v>
          </cell>
          <cell r="EQ174">
            <v>7848</v>
          </cell>
          <cell r="ER174">
            <v>19494</v>
          </cell>
          <cell r="ES174">
            <v>1206</v>
          </cell>
          <cell r="ET174">
            <v>6387</v>
          </cell>
          <cell r="EU174">
            <v>7602</v>
          </cell>
          <cell r="EV174">
            <v>1836</v>
          </cell>
          <cell r="EW174">
            <v>12954</v>
          </cell>
          <cell r="EX174">
            <v>14001</v>
          </cell>
          <cell r="EY174">
            <v>8903</v>
          </cell>
          <cell r="EZ174">
            <v>15077</v>
          </cell>
          <cell r="FA174">
            <v>14570</v>
          </cell>
          <cell r="FB174">
            <v>13813</v>
          </cell>
          <cell r="FC174">
            <v>2063</v>
          </cell>
          <cell r="FD174">
            <v>5426</v>
          </cell>
          <cell r="FE174">
            <v>26428</v>
          </cell>
          <cell r="FF174">
            <v>242517</v>
          </cell>
          <cell r="FG174">
            <v>22128</v>
          </cell>
          <cell r="FH174">
            <v>174</v>
          </cell>
          <cell r="FI174">
            <v>264474</v>
          </cell>
          <cell r="FJ174">
            <v>-4.2</v>
          </cell>
          <cell r="FK174">
            <v>-1.2</v>
          </cell>
          <cell r="FL174">
            <v>-3.5</v>
          </cell>
          <cell r="FM174">
            <v>7.6</v>
          </cell>
          <cell r="FN174">
            <v>-0.3</v>
          </cell>
          <cell r="FO174">
            <v>8.1999999999999993</v>
          </cell>
          <cell r="FP174">
            <v>5.5</v>
          </cell>
          <cell r="FQ174">
            <v>3.7</v>
          </cell>
          <cell r="FR174">
            <v>14</v>
          </cell>
          <cell r="FS174">
            <v>4.3</v>
          </cell>
          <cell r="FT174">
            <v>0.8</v>
          </cell>
          <cell r="FU174">
            <v>-10.1</v>
          </cell>
          <cell r="FV174">
            <v>-8.5</v>
          </cell>
          <cell r="FW174">
            <v>4.8</v>
          </cell>
          <cell r="FX174">
            <v>1</v>
          </cell>
          <cell r="FY174">
            <v>-1.7</v>
          </cell>
          <cell r="FZ174">
            <v>1.5</v>
          </cell>
          <cell r="GA174">
            <v>2.2000000000000002</v>
          </cell>
          <cell r="GB174">
            <v>-1.2</v>
          </cell>
          <cell r="GC174">
            <v>0.7</v>
          </cell>
          <cell r="GD174">
            <v>6.3</v>
          </cell>
          <cell r="GE174">
            <v>-11.4</v>
          </cell>
          <cell r="GF174">
            <v>4.2</v>
          </cell>
          <cell r="GG174">
            <v>1.4</v>
          </cell>
          <cell r="GH174">
            <v>0.2</v>
          </cell>
          <cell r="GI174">
            <v>3</v>
          </cell>
          <cell r="GJ174">
            <v>-0.8</v>
          </cell>
          <cell r="GK174">
            <v>2.6</v>
          </cell>
          <cell r="GL174">
            <v>1.5</v>
          </cell>
          <cell r="GM174">
            <v>4.0999999999999996</v>
          </cell>
          <cell r="GN174">
            <v>2.1</v>
          </cell>
          <cell r="GO174">
            <v>1.9</v>
          </cell>
          <cell r="GP174">
            <v>0.8</v>
          </cell>
          <cell r="GQ174">
            <v>7.2</v>
          </cell>
          <cell r="GR174">
            <v>3.5</v>
          </cell>
          <cell r="GS174">
            <v>2.2000000000000002</v>
          </cell>
          <cell r="GT174">
            <v>-1.4</v>
          </cell>
          <cell r="GU174">
            <v>1.1000000000000001</v>
          </cell>
          <cell r="GV174">
            <v>0.1</v>
          </cell>
          <cell r="GW174">
            <v>-0.3</v>
          </cell>
          <cell r="GX174">
            <v>-0.2</v>
          </cell>
          <cell r="GY174">
            <v>2.8</v>
          </cell>
          <cell r="GZ174">
            <v>2.7</v>
          </cell>
          <cell r="HA174">
            <v>2.7</v>
          </cell>
          <cell r="HB174">
            <v>1.9</v>
          </cell>
          <cell r="HC174">
            <v>-2.5</v>
          </cell>
          <cell r="HD174">
            <v>0.5</v>
          </cell>
          <cell r="HE174">
            <v>-0.2</v>
          </cell>
          <cell r="HF174">
            <v>3.2</v>
          </cell>
          <cell r="HG174">
            <v>-1.6</v>
          </cell>
          <cell r="HH174">
            <v>1.3</v>
          </cell>
          <cell r="HI174">
            <v>0.6</v>
          </cell>
          <cell r="HJ174">
            <v>0.1</v>
          </cell>
          <cell r="HK174">
            <v>0.9</v>
          </cell>
          <cell r="HL174">
            <v>5888</v>
          </cell>
          <cell r="HM174">
            <v>1171</v>
          </cell>
          <cell r="HN174">
            <v>7164</v>
          </cell>
          <cell r="HO174">
            <v>2154</v>
          </cell>
          <cell r="HP174">
            <v>3684</v>
          </cell>
          <cell r="HQ174">
            <v>1553</v>
          </cell>
          <cell r="HR174">
            <v>3763</v>
          </cell>
          <cell r="HS174">
            <v>10628</v>
          </cell>
          <cell r="HT174">
            <v>1583</v>
          </cell>
          <cell r="HU174">
            <v>11929</v>
          </cell>
          <cell r="HV174">
            <v>6002</v>
          </cell>
          <cell r="HW174">
            <v>5055</v>
          </cell>
          <cell r="HX174">
            <v>3190</v>
          </cell>
          <cell r="HY174">
            <v>4333</v>
          </cell>
          <cell r="HZ174">
            <v>6781</v>
          </cell>
          <cell r="IA174">
            <v>24722</v>
          </cell>
          <cell r="IB174">
            <v>5100</v>
          </cell>
          <cell r="IC174">
            <v>319</v>
          </cell>
          <cell r="ID174">
            <v>3240</v>
          </cell>
          <cell r="IE174">
            <v>8685</v>
          </cell>
          <cell r="IF174">
            <v>5355</v>
          </cell>
          <cell r="IG174">
            <v>3035</v>
          </cell>
          <cell r="IH174">
            <v>9293</v>
          </cell>
          <cell r="II174">
            <v>17859</v>
          </cell>
          <cell r="IJ174">
            <v>11101</v>
          </cell>
          <cell r="IK174">
            <v>10246</v>
          </cell>
          <cell r="IL174">
            <v>6770</v>
          </cell>
          <cell r="IM174">
            <v>3796</v>
          </cell>
          <cell r="IN174">
            <v>1096</v>
          </cell>
          <cell r="IO174">
            <v>1979</v>
          </cell>
          <cell r="IP174">
            <v>5447</v>
          </cell>
          <cell r="IQ174">
            <v>12285</v>
          </cell>
        </row>
        <row r="175">
          <cell r="B175">
            <v>7383</v>
          </cell>
          <cell r="C175">
            <v>1226</v>
          </cell>
          <cell r="D175">
            <v>8558</v>
          </cell>
          <cell r="E175">
            <v>2337</v>
          </cell>
          <cell r="F175">
            <v>3638</v>
          </cell>
          <cell r="G175">
            <v>1575</v>
          </cell>
          <cell r="H175">
            <v>3755</v>
          </cell>
          <cell r="I175">
            <v>10731</v>
          </cell>
          <cell r="J175">
            <v>1596</v>
          </cell>
          <cell r="K175">
            <v>12049</v>
          </cell>
          <cell r="L175">
            <v>6317</v>
          </cell>
          <cell r="M175">
            <v>5413</v>
          </cell>
          <cell r="N175">
            <v>3261</v>
          </cell>
          <cell r="O175">
            <v>4386</v>
          </cell>
          <cell r="P175">
            <v>6728</v>
          </cell>
          <cell r="Q175">
            <v>25353</v>
          </cell>
          <cell r="R175">
            <v>5108</v>
          </cell>
          <cell r="S175">
            <v>297</v>
          </cell>
          <cell r="T175">
            <v>3407</v>
          </cell>
          <cell r="U175">
            <v>8785</v>
          </cell>
          <cell r="V175">
            <v>4516</v>
          </cell>
          <cell r="W175">
            <v>2879</v>
          </cell>
          <cell r="X175">
            <v>8183</v>
          </cell>
          <cell r="Y175">
            <v>15615</v>
          </cell>
          <cell r="Z175">
            <v>10886</v>
          </cell>
          <cell r="AA175">
            <v>10567</v>
          </cell>
          <cell r="AB175">
            <v>7416</v>
          </cell>
          <cell r="AC175">
            <v>3828</v>
          </cell>
          <cell r="AD175">
            <v>1148</v>
          </cell>
          <cell r="AE175">
            <v>2058</v>
          </cell>
          <cell r="AF175">
            <v>5490</v>
          </cell>
          <cell r="AG175">
            <v>12493</v>
          </cell>
          <cell r="AH175">
            <v>2985</v>
          </cell>
          <cell r="AI175">
            <v>3226</v>
          </cell>
          <cell r="AJ175">
            <v>6183</v>
          </cell>
          <cell r="AK175">
            <v>11591</v>
          </cell>
          <cell r="AL175">
            <v>7619</v>
          </cell>
          <cell r="AM175">
            <v>19245</v>
          </cell>
          <cell r="AN175">
            <v>1207</v>
          </cell>
          <cell r="AO175">
            <v>6356</v>
          </cell>
          <cell r="AP175">
            <v>7576</v>
          </cell>
          <cell r="AQ175">
            <v>1907</v>
          </cell>
          <cell r="AR175">
            <v>13534</v>
          </cell>
          <cell r="AS175">
            <v>14602</v>
          </cell>
          <cell r="AT175">
            <v>9161</v>
          </cell>
          <cell r="AU175">
            <v>15332</v>
          </cell>
          <cell r="AV175">
            <v>14637</v>
          </cell>
          <cell r="AW175">
            <v>13872</v>
          </cell>
          <cell r="AX175">
            <v>2216</v>
          </cell>
          <cell r="AY175">
            <v>5607</v>
          </cell>
          <cell r="AZ175">
            <v>26679</v>
          </cell>
          <cell r="BA175">
            <v>242953</v>
          </cell>
          <cell r="BB175">
            <v>21654</v>
          </cell>
          <cell r="BC175">
            <v>116</v>
          </cell>
          <cell r="BD175">
            <v>264427</v>
          </cell>
          <cell r="BE175">
            <v>0.9</v>
          </cell>
          <cell r="BF175">
            <v>1.5</v>
          </cell>
          <cell r="BG175">
            <v>1</v>
          </cell>
          <cell r="BH175">
            <v>7.6</v>
          </cell>
          <cell r="BI175">
            <v>-1</v>
          </cell>
          <cell r="BJ175">
            <v>2.2000000000000002</v>
          </cell>
          <cell r="BK175">
            <v>2.1</v>
          </cell>
          <cell r="BL175">
            <v>1.7</v>
          </cell>
          <cell r="BM175">
            <v>8</v>
          </cell>
          <cell r="BN175">
            <v>2.2999999999999998</v>
          </cell>
          <cell r="BO175">
            <v>1.2</v>
          </cell>
          <cell r="BP175">
            <v>-0.5</v>
          </cell>
          <cell r="BQ175">
            <v>0</v>
          </cell>
          <cell r="BR175">
            <v>2.6</v>
          </cell>
          <cell r="BS175">
            <v>-1.7</v>
          </cell>
          <cell r="BT175">
            <v>0.3</v>
          </cell>
          <cell r="BU175">
            <v>0.5</v>
          </cell>
          <cell r="BV175">
            <v>0</v>
          </cell>
          <cell r="BW175">
            <v>0.2</v>
          </cell>
          <cell r="BX175">
            <v>0.3</v>
          </cell>
          <cell r="BY175">
            <v>-8.9</v>
          </cell>
          <cell r="BZ175">
            <v>-11</v>
          </cell>
          <cell r="CA175">
            <v>-5.2</v>
          </cell>
          <cell r="CB175">
            <v>-7.4</v>
          </cell>
          <cell r="CC175">
            <v>-0.9</v>
          </cell>
          <cell r="CD175">
            <v>0.9</v>
          </cell>
          <cell r="CE175">
            <v>0.9</v>
          </cell>
          <cell r="CF175">
            <v>-1.3</v>
          </cell>
          <cell r="CG175">
            <v>2.2999999999999998</v>
          </cell>
          <cell r="CH175">
            <v>0.9</v>
          </cell>
          <cell r="CI175">
            <v>0.8</v>
          </cell>
          <cell r="CJ175">
            <v>0.3</v>
          </cell>
          <cell r="CK175">
            <v>0.5</v>
          </cell>
          <cell r="CL175">
            <v>1.8</v>
          </cell>
          <cell r="CM175">
            <v>1.1000000000000001</v>
          </cell>
          <cell r="CN175">
            <v>0.3</v>
          </cell>
          <cell r="CO175">
            <v>-2.2000000000000002</v>
          </cell>
          <cell r="CP175">
            <v>-0.4</v>
          </cell>
          <cell r="CQ175">
            <v>-0.3</v>
          </cell>
          <cell r="CR175">
            <v>-0.8</v>
          </cell>
          <cell r="CS175">
            <v>-0.7</v>
          </cell>
          <cell r="CT175">
            <v>3.2</v>
          </cell>
          <cell r="CU175">
            <v>3.6</v>
          </cell>
          <cell r="CV175">
            <v>3.5</v>
          </cell>
          <cell r="CW175">
            <v>2.2999999999999998</v>
          </cell>
          <cell r="CX175">
            <v>0.7</v>
          </cell>
          <cell r="CY175">
            <v>0.5</v>
          </cell>
          <cell r="CZ175">
            <v>0.6</v>
          </cell>
          <cell r="DA175">
            <v>2.2000000000000002</v>
          </cell>
          <cell r="DB175">
            <v>2</v>
          </cell>
          <cell r="DC175">
            <v>1</v>
          </cell>
          <cell r="DD175">
            <v>0.2</v>
          </cell>
          <cell r="DE175">
            <v>-1.6</v>
          </cell>
          <cell r="DF175">
            <v>0.2</v>
          </cell>
          <cell r="DG175">
            <v>7588</v>
          </cell>
          <cell r="DH175">
            <v>1256</v>
          </cell>
          <cell r="DI175">
            <v>8788</v>
          </cell>
          <cell r="DJ175">
            <v>2369</v>
          </cell>
          <cell r="DK175">
            <v>3569</v>
          </cell>
          <cell r="DL175">
            <v>1599</v>
          </cell>
          <cell r="DM175">
            <v>3787</v>
          </cell>
          <cell r="DN175">
            <v>10721</v>
          </cell>
          <cell r="DO175">
            <v>1583</v>
          </cell>
          <cell r="DP175">
            <v>12027</v>
          </cell>
          <cell r="DQ175">
            <v>6268</v>
          </cell>
          <cell r="DR175">
            <v>5717</v>
          </cell>
          <cell r="DS175">
            <v>3178</v>
          </cell>
          <cell r="DT175">
            <v>4425</v>
          </cell>
          <cell r="DU175">
            <v>6718</v>
          </cell>
          <cell r="DV175">
            <v>25404</v>
          </cell>
          <cell r="DW175">
            <v>5129</v>
          </cell>
          <cell r="DX175">
            <v>297</v>
          </cell>
          <cell r="DY175">
            <v>3415</v>
          </cell>
          <cell r="DZ175">
            <v>8814</v>
          </cell>
          <cell r="EA175">
            <v>4351</v>
          </cell>
          <cell r="EB175">
            <v>2968</v>
          </cell>
          <cell r="EC175">
            <v>8143</v>
          </cell>
          <cell r="ED175">
            <v>15508</v>
          </cell>
          <cell r="EE175">
            <v>10897</v>
          </cell>
          <cell r="EF175">
            <v>10507</v>
          </cell>
          <cell r="EG175">
            <v>7408</v>
          </cell>
          <cell r="EH175">
            <v>3915</v>
          </cell>
          <cell r="EI175">
            <v>1136</v>
          </cell>
          <cell r="EJ175">
            <v>2144</v>
          </cell>
          <cell r="EK175">
            <v>5442</v>
          </cell>
          <cell r="EL175">
            <v>12551</v>
          </cell>
          <cell r="EM175">
            <v>2970</v>
          </cell>
          <cell r="EN175">
            <v>3196</v>
          </cell>
          <cell r="EO175">
            <v>6139</v>
          </cell>
          <cell r="EP175">
            <v>11534</v>
          </cell>
          <cell r="EQ175">
            <v>7550</v>
          </cell>
          <cell r="ER175">
            <v>19130</v>
          </cell>
          <cell r="ES175">
            <v>1216</v>
          </cell>
          <cell r="ET175">
            <v>6400</v>
          </cell>
          <cell r="EU175">
            <v>7629</v>
          </cell>
          <cell r="EV175">
            <v>1924</v>
          </cell>
          <cell r="EW175">
            <v>13688</v>
          </cell>
          <cell r="EX175">
            <v>14758</v>
          </cell>
          <cell r="EY175">
            <v>9247</v>
          </cell>
          <cell r="EZ175">
            <v>15254</v>
          </cell>
          <cell r="FA175">
            <v>14639</v>
          </cell>
          <cell r="FB175">
            <v>13809</v>
          </cell>
          <cell r="FC175">
            <v>2439</v>
          </cell>
          <cell r="FD175">
            <v>5612</v>
          </cell>
          <cell r="FE175">
            <v>26687</v>
          </cell>
          <cell r="FF175">
            <v>243367</v>
          </cell>
          <cell r="FG175">
            <v>21874</v>
          </cell>
          <cell r="FH175">
            <v>15</v>
          </cell>
          <cell r="FI175">
            <v>264926</v>
          </cell>
          <cell r="FJ175">
            <v>7</v>
          </cell>
          <cell r="FK175">
            <v>6.7</v>
          </cell>
          <cell r="FL175">
            <v>6.8</v>
          </cell>
          <cell r="FM175">
            <v>10.1</v>
          </cell>
          <cell r="FN175">
            <v>-3.6</v>
          </cell>
          <cell r="FO175">
            <v>2.4</v>
          </cell>
          <cell r="FP175">
            <v>1.3</v>
          </cell>
          <cell r="FQ175">
            <v>0.8</v>
          </cell>
          <cell r="FR175">
            <v>2.6</v>
          </cell>
          <cell r="FS175">
            <v>1</v>
          </cell>
          <cell r="FT175">
            <v>0.5</v>
          </cell>
          <cell r="FU175">
            <v>12.5</v>
          </cell>
          <cell r="FV175">
            <v>0.5</v>
          </cell>
          <cell r="FW175">
            <v>3.1</v>
          </cell>
          <cell r="FX175">
            <v>-2.6</v>
          </cell>
          <cell r="FY175">
            <v>1.6</v>
          </cell>
          <cell r="FZ175">
            <v>0.7</v>
          </cell>
          <cell r="GA175">
            <v>-0.6</v>
          </cell>
          <cell r="GB175">
            <v>1</v>
          </cell>
          <cell r="GC175">
            <v>0.7</v>
          </cell>
          <cell r="GD175">
            <v>-18.5</v>
          </cell>
          <cell r="GE175">
            <v>-6</v>
          </cell>
          <cell r="GF175">
            <v>-9.6999999999999993</v>
          </cell>
          <cell r="GG175">
            <v>-11.6</v>
          </cell>
          <cell r="GH175">
            <v>-1.1000000000000001</v>
          </cell>
          <cell r="GI175">
            <v>-0.8</v>
          </cell>
          <cell r="GJ175">
            <v>1.7</v>
          </cell>
          <cell r="GK175">
            <v>0.3</v>
          </cell>
          <cell r="GL175">
            <v>0.8</v>
          </cell>
          <cell r="GM175">
            <v>6.9</v>
          </cell>
          <cell r="GN175">
            <v>-0.3</v>
          </cell>
          <cell r="GO175">
            <v>0.8</v>
          </cell>
          <cell r="GP175">
            <v>-0.1</v>
          </cell>
          <cell r="GQ175">
            <v>-0.9</v>
          </cell>
          <cell r="GR175">
            <v>-0.5</v>
          </cell>
          <cell r="GS175">
            <v>-1.1000000000000001</v>
          </cell>
          <cell r="GT175">
            <v>-3.8</v>
          </cell>
          <cell r="GU175">
            <v>-1.9</v>
          </cell>
          <cell r="GV175">
            <v>0.9</v>
          </cell>
          <cell r="GW175">
            <v>0.2</v>
          </cell>
          <cell r="GX175">
            <v>0.4</v>
          </cell>
          <cell r="GY175">
            <v>4.8</v>
          </cell>
          <cell r="GZ175">
            <v>5.7</v>
          </cell>
          <cell r="HA175">
            <v>5.4</v>
          </cell>
          <cell r="HB175">
            <v>3.9</v>
          </cell>
          <cell r="HC175">
            <v>1.2</v>
          </cell>
          <cell r="HD175">
            <v>0.5</v>
          </cell>
          <cell r="HE175">
            <v>0</v>
          </cell>
          <cell r="HF175">
            <v>18.2</v>
          </cell>
          <cell r="HG175">
            <v>3.4</v>
          </cell>
          <cell r="HH175">
            <v>1</v>
          </cell>
          <cell r="HI175">
            <v>0.4</v>
          </cell>
          <cell r="HJ175">
            <v>-1.1000000000000001</v>
          </cell>
          <cell r="HK175">
            <v>0.2</v>
          </cell>
          <cell r="HL175">
            <v>4683</v>
          </cell>
          <cell r="HM175">
            <v>1265</v>
          </cell>
          <cell r="HN175">
            <v>6237</v>
          </cell>
          <cell r="HO175">
            <v>2454</v>
          </cell>
          <cell r="HP175">
            <v>3758</v>
          </cell>
          <cell r="HQ175">
            <v>1648</v>
          </cell>
          <cell r="HR175">
            <v>3816</v>
          </cell>
          <cell r="HS175">
            <v>11106</v>
          </cell>
          <cell r="HT175">
            <v>1617</v>
          </cell>
          <cell r="HU175">
            <v>12435</v>
          </cell>
          <cell r="HV175">
            <v>6178</v>
          </cell>
          <cell r="HW175">
            <v>5852</v>
          </cell>
          <cell r="HX175">
            <v>3242</v>
          </cell>
          <cell r="HY175">
            <v>4605</v>
          </cell>
          <cell r="HZ175">
            <v>7004</v>
          </cell>
          <cell r="IA175">
            <v>25944</v>
          </cell>
          <cell r="IB175">
            <v>5301</v>
          </cell>
          <cell r="IC175">
            <v>340</v>
          </cell>
          <cell r="ID175">
            <v>3312</v>
          </cell>
          <cell r="IE175">
            <v>8990</v>
          </cell>
          <cell r="IF175">
            <v>4472</v>
          </cell>
          <cell r="IG175">
            <v>2764</v>
          </cell>
          <cell r="IH175">
            <v>7976</v>
          </cell>
          <cell r="II175">
            <v>15347</v>
          </cell>
          <cell r="IJ175">
            <v>11001</v>
          </cell>
          <cell r="IK175">
            <v>10229</v>
          </cell>
          <cell r="IL175">
            <v>7270</v>
          </cell>
          <cell r="IM175">
            <v>3961</v>
          </cell>
          <cell r="IN175">
            <v>1190</v>
          </cell>
          <cell r="IO175">
            <v>2196</v>
          </cell>
          <cell r="IP175">
            <v>5444</v>
          </cell>
          <cell r="IQ175">
            <v>12710</v>
          </cell>
        </row>
        <row r="176">
          <cell r="B176">
            <v>7426</v>
          </cell>
          <cell r="C176">
            <v>1230</v>
          </cell>
          <cell r="D176">
            <v>8599</v>
          </cell>
          <cell r="E176">
            <v>2480</v>
          </cell>
          <cell r="F176">
            <v>3606</v>
          </cell>
          <cell r="G176">
            <v>1546</v>
          </cell>
          <cell r="H176">
            <v>3829</v>
          </cell>
          <cell r="I176">
            <v>10840</v>
          </cell>
          <cell r="J176">
            <v>1696</v>
          </cell>
          <cell r="K176">
            <v>12235</v>
          </cell>
          <cell r="L176">
            <v>6309</v>
          </cell>
          <cell r="M176">
            <v>5500</v>
          </cell>
          <cell r="N176">
            <v>3266</v>
          </cell>
          <cell r="O176">
            <v>4410</v>
          </cell>
          <cell r="P176">
            <v>6531</v>
          </cell>
          <cell r="Q176">
            <v>25253</v>
          </cell>
          <cell r="R176">
            <v>5090</v>
          </cell>
          <cell r="S176">
            <v>297</v>
          </cell>
          <cell r="T176">
            <v>3442</v>
          </cell>
          <cell r="U176">
            <v>8795</v>
          </cell>
          <cell r="V176">
            <v>4068</v>
          </cell>
          <cell r="W176">
            <v>2621</v>
          </cell>
          <cell r="X176">
            <v>7762</v>
          </cell>
          <cell r="Y176">
            <v>14483</v>
          </cell>
          <cell r="Z176">
            <v>10835</v>
          </cell>
          <cell r="AA176">
            <v>10704</v>
          </cell>
          <cell r="AB176">
            <v>7510</v>
          </cell>
          <cell r="AC176">
            <v>3813</v>
          </cell>
          <cell r="AD176">
            <v>1188</v>
          </cell>
          <cell r="AE176">
            <v>1986</v>
          </cell>
          <cell r="AF176">
            <v>5519</v>
          </cell>
          <cell r="AG176">
            <v>12508</v>
          </cell>
          <cell r="AH176">
            <v>2980</v>
          </cell>
          <cell r="AI176">
            <v>3202</v>
          </cell>
          <cell r="AJ176">
            <v>6161</v>
          </cell>
          <cell r="AK176">
            <v>11675</v>
          </cell>
          <cell r="AL176">
            <v>7565</v>
          </cell>
          <cell r="AM176">
            <v>19308</v>
          </cell>
          <cell r="AN176">
            <v>1200</v>
          </cell>
          <cell r="AO176">
            <v>6307</v>
          </cell>
          <cell r="AP176">
            <v>7522</v>
          </cell>
          <cell r="AQ176">
            <v>1972</v>
          </cell>
          <cell r="AR176">
            <v>13950</v>
          </cell>
          <cell r="AS176">
            <v>15065</v>
          </cell>
          <cell r="AT176">
            <v>9365</v>
          </cell>
          <cell r="AU176">
            <v>15592</v>
          </cell>
          <cell r="AV176">
            <v>14705</v>
          </cell>
          <cell r="AW176">
            <v>14167</v>
          </cell>
          <cell r="AX176">
            <v>2111</v>
          </cell>
          <cell r="AY176">
            <v>5779</v>
          </cell>
          <cell r="AZ176">
            <v>26890</v>
          </cell>
          <cell r="BA176">
            <v>243539</v>
          </cell>
          <cell r="BB176">
            <v>21440</v>
          </cell>
          <cell r="BC176">
            <v>217</v>
          </cell>
          <cell r="BD176">
            <v>264927</v>
          </cell>
          <cell r="BE176">
            <v>0.6</v>
          </cell>
          <cell r="BF176">
            <v>0.3</v>
          </cell>
          <cell r="BG176">
            <v>0.5</v>
          </cell>
          <cell r="BH176">
            <v>6.1</v>
          </cell>
          <cell r="BI176">
            <v>-0.9</v>
          </cell>
          <cell r="BJ176">
            <v>-1.8</v>
          </cell>
          <cell r="BK176">
            <v>2</v>
          </cell>
          <cell r="BL176">
            <v>1</v>
          </cell>
          <cell r="BM176">
            <v>6.3</v>
          </cell>
          <cell r="BN176">
            <v>1.5</v>
          </cell>
          <cell r="BO176">
            <v>-0.1</v>
          </cell>
          <cell r="BP176">
            <v>1.6</v>
          </cell>
          <cell r="BQ176">
            <v>0.1</v>
          </cell>
          <cell r="BR176">
            <v>0.5</v>
          </cell>
          <cell r="BS176">
            <v>-2.9</v>
          </cell>
          <cell r="BT176">
            <v>-0.4</v>
          </cell>
          <cell r="BU176">
            <v>-0.3</v>
          </cell>
          <cell r="BV176">
            <v>-0.2</v>
          </cell>
          <cell r="BW176">
            <v>1</v>
          </cell>
          <cell r="BX176">
            <v>0.1</v>
          </cell>
          <cell r="BY176">
            <v>-9.9</v>
          </cell>
          <cell r="BZ176">
            <v>-9</v>
          </cell>
          <cell r="CA176">
            <v>-5.0999999999999996</v>
          </cell>
          <cell r="CB176">
            <v>-7.2</v>
          </cell>
          <cell r="CC176">
            <v>-0.5</v>
          </cell>
          <cell r="CD176">
            <v>1.3</v>
          </cell>
          <cell r="CE176">
            <v>1.3</v>
          </cell>
          <cell r="CF176">
            <v>-0.4</v>
          </cell>
          <cell r="CG176">
            <v>3.5</v>
          </cell>
          <cell r="CH176">
            <v>-3.5</v>
          </cell>
          <cell r="CI176">
            <v>0.5</v>
          </cell>
          <cell r="CJ176">
            <v>0.1</v>
          </cell>
          <cell r="CK176">
            <v>-0.1</v>
          </cell>
          <cell r="CL176">
            <v>-0.7</v>
          </cell>
          <cell r="CM176">
            <v>-0.4</v>
          </cell>
          <cell r="CN176">
            <v>0.7</v>
          </cell>
          <cell r="CO176">
            <v>-0.7</v>
          </cell>
          <cell r="CP176">
            <v>0.3</v>
          </cell>
          <cell r="CQ176">
            <v>-0.6</v>
          </cell>
          <cell r="CR176">
            <v>-0.8</v>
          </cell>
          <cell r="CS176">
            <v>-0.7</v>
          </cell>
          <cell r="CT176">
            <v>3.4</v>
          </cell>
          <cell r="CU176">
            <v>3.1</v>
          </cell>
          <cell r="CV176">
            <v>3.2</v>
          </cell>
          <cell r="CW176">
            <v>2.2000000000000002</v>
          </cell>
          <cell r="CX176">
            <v>1.7</v>
          </cell>
          <cell r="CY176">
            <v>0.5</v>
          </cell>
          <cell r="CZ176">
            <v>2.1</v>
          </cell>
          <cell r="DA176">
            <v>-4.7</v>
          </cell>
          <cell r="DB176">
            <v>3.1</v>
          </cell>
          <cell r="DC176">
            <v>0.8</v>
          </cell>
          <cell r="DD176">
            <v>0.2</v>
          </cell>
          <cell r="DE176">
            <v>-1</v>
          </cell>
          <cell r="DF176">
            <v>0.2</v>
          </cell>
          <cell r="DG176">
            <v>7460</v>
          </cell>
          <cell r="DH176">
            <v>1229</v>
          </cell>
          <cell r="DI176">
            <v>8629</v>
          </cell>
          <cell r="DJ176">
            <v>2497</v>
          </cell>
          <cell r="DK176">
            <v>3599</v>
          </cell>
          <cell r="DL176">
            <v>1540</v>
          </cell>
          <cell r="DM176">
            <v>3731</v>
          </cell>
          <cell r="DN176">
            <v>10773</v>
          </cell>
          <cell r="DO176">
            <v>1666</v>
          </cell>
          <cell r="DP176">
            <v>12142</v>
          </cell>
          <cell r="DQ176">
            <v>6370</v>
          </cell>
          <cell r="DR176">
            <v>5420</v>
          </cell>
          <cell r="DS176">
            <v>3450</v>
          </cell>
          <cell r="DT176">
            <v>4422</v>
          </cell>
          <cell r="DU176">
            <v>6472</v>
          </cell>
          <cell r="DV176">
            <v>25485</v>
          </cell>
          <cell r="DW176">
            <v>5064</v>
          </cell>
          <cell r="DX176">
            <v>294</v>
          </cell>
          <cell r="DY176">
            <v>3410</v>
          </cell>
          <cell r="DZ176">
            <v>8736</v>
          </cell>
          <cell r="EA176">
            <v>3885</v>
          </cell>
          <cell r="EB176">
            <v>2537</v>
          </cell>
          <cell r="EC176">
            <v>7458</v>
          </cell>
          <cell r="ED176">
            <v>13915</v>
          </cell>
          <cell r="EE176">
            <v>10744</v>
          </cell>
          <cell r="EF176">
            <v>10695</v>
          </cell>
          <cell r="EG176">
            <v>7565</v>
          </cell>
          <cell r="EH176">
            <v>3697</v>
          </cell>
          <cell r="EI176">
            <v>1183</v>
          </cell>
          <cell r="EJ176">
            <v>2026</v>
          </cell>
          <cell r="EK176">
            <v>5661</v>
          </cell>
          <cell r="EL176">
            <v>12596</v>
          </cell>
          <cell r="EM176">
            <v>2984</v>
          </cell>
          <cell r="EN176">
            <v>3303</v>
          </cell>
          <cell r="EO176">
            <v>6248</v>
          </cell>
          <cell r="EP176">
            <v>11589</v>
          </cell>
          <cell r="EQ176">
            <v>7543</v>
          </cell>
          <cell r="ER176">
            <v>19191</v>
          </cell>
          <cell r="ES176">
            <v>1199</v>
          </cell>
          <cell r="ET176">
            <v>6298</v>
          </cell>
          <cell r="EU176">
            <v>7511</v>
          </cell>
          <cell r="EV176">
            <v>1971</v>
          </cell>
          <cell r="EW176">
            <v>13961</v>
          </cell>
          <cell r="EX176">
            <v>15070</v>
          </cell>
          <cell r="EY176">
            <v>9362</v>
          </cell>
          <cell r="EZ176">
            <v>15621</v>
          </cell>
          <cell r="FA176">
            <v>14705</v>
          </cell>
          <cell r="FB176">
            <v>13966</v>
          </cell>
          <cell r="FC176">
            <v>2074</v>
          </cell>
          <cell r="FD176">
            <v>5799</v>
          </cell>
          <cell r="FE176">
            <v>26883</v>
          </cell>
          <cell r="FF176">
            <v>242981</v>
          </cell>
          <cell r="FG176">
            <v>20830</v>
          </cell>
          <cell r="FH176">
            <v>289</v>
          </cell>
          <cell r="FI176">
            <v>263906</v>
          </cell>
          <cell r="FJ176">
            <v>-1.7</v>
          </cell>
          <cell r="FK176">
            <v>-2.2000000000000002</v>
          </cell>
          <cell r="FL176">
            <v>-1.8</v>
          </cell>
          <cell r="FM176">
            <v>5.4</v>
          </cell>
          <cell r="FN176">
            <v>0.9</v>
          </cell>
          <cell r="FO176">
            <v>-3.7</v>
          </cell>
          <cell r="FP176">
            <v>-1.5</v>
          </cell>
          <cell r="FQ176">
            <v>0.5</v>
          </cell>
          <cell r="FR176">
            <v>5.3</v>
          </cell>
          <cell r="FS176">
            <v>1</v>
          </cell>
          <cell r="FT176">
            <v>1.6</v>
          </cell>
          <cell r="FU176">
            <v>-5.2</v>
          </cell>
          <cell r="FV176">
            <v>8.6</v>
          </cell>
          <cell r="FW176">
            <v>-0.1</v>
          </cell>
          <cell r="FX176">
            <v>-3.7</v>
          </cell>
          <cell r="FY176">
            <v>0.3</v>
          </cell>
          <cell r="FZ176">
            <v>-1.3</v>
          </cell>
          <cell r="GA176">
            <v>-1</v>
          </cell>
          <cell r="GB176">
            <v>-0.2</v>
          </cell>
          <cell r="GC176">
            <v>-0.9</v>
          </cell>
          <cell r="GD176">
            <v>-10.7</v>
          </cell>
          <cell r="GE176">
            <v>-14.5</v>
          </cell>
          <cell r="GF176">
            <v>-8.4</v>
          </cell>
          <cell r="GG176">
            <v>-10.3</v>
          </cell>
          <cell r="GH176">
            <v>-1.4</v>
          </cell>
          <cell r="GI176">
            <v>1.8</v>
          </cell>
          <cell r="GJ176">
            <v>2.1</v>
          </cell>
          <cell r="GK176">
            <v>-5.6</v>
          </cell>
          <cell r="GL176">
            <v>4.0999999999999996</v>
          </cell>
          <cell r="GM176">
            <v>-5.5</v>
          </cell>
          <cell r="GN176">
            <v>4</v>
          </cell>
          <cell r="GO176">
            <v>0.4</v>
          </cell>
          <cell r="GP176">
            <v>0.5</v>
          </cell>
          <cell r="GQ176">
            <v>3.3</v>
          </cell>
          <cell r="GR176">
            <v>1.8</v>
          </cell>
          <cell r="GS176">
            <v>0.5</v>
          </cell>
          <cell r="GT176">
            <v>-0.1</v>
          </cell>
          <cell r="GU176">
            <v>0.3</v>
          </cell>
          <cell r="GV176">
            <v>-1.4</v>
          </cell>
          <cell r="GW176">
            <v>-1.6</v>
          </cell>
          <cell r="GX176">
            <v>-1.5</v>
          </cell>
          <cell r="GY176">
            <v>2.4</v>
          </cell>
          <cell r="GZ176">
            <v>2</v>
          </cell>
          <cell r="HA176">
            <v>2.1</v>
          </cell>
          <cell r="HB176">
            <v>1.2</v>
          </cell>
          <cell r="HC176">
            <v>2.4</v>
          </cell>
          <cell r="HD176">
            <v>0.5</v>
          </cell>
          <cell r="HE176">
            <v>1.1000000000000001</v>
          </cell>
          <cell r="HF176">
            <v>-15</v>
          </cell>
          <cell r="HG176">
            <v>3.3</v>
          </cell>
          <cell r="HH176">
            <v>0.7</v>
          </cell>
          <cell r="HI176">
            <v>-0.2</v>
          </cell>
          <cell r="HJ176">
            <v>-4.8</v>
          </cell>
          <cell r="HK176">
            <v>-0.4</v>
          </cell>
          <cell r="HL176">
            <v>12636</v>
          </cell>
          <cell r="HM176">
            <v>1231</v>
          </cell>
          <cell r="HN176">
            <v>13224</v>
          </cell>
          <cell r="HO176">
            <v>2451</v>
          </cell>
          <cell r="HP176">
            <v>3524</v>
          </cell>
          <cell r="HQ176">
            <v>1570</v>
          </cell>
          <cell r="HR176">
            <v>3783</v>
          </cell>
          <cell r="HS176">
            <v>10696</v>
          </cell>
          <cell r="HT176">
            <v>1700</v>
          </cell>
          <cell r="HU176">
            <v>12098</v>
          </cell>
          <cell r="HV176">
            <v>6848</v>
          </cell>
          <cell r="HW176">
            <v>5403</v>
          </cell>
          <cell r="HX176">
            <v>3520</v>
          </cell>
          <cell r="HY176">
            <v>4499</v>
          </cell>
          <cell r="HZ176">
            <v>6683</v>
          </cell>
          <cell r="IA176">
            <v>26312</v>
          </cell>
          <cell r="IB176">
            <v>4931</v>
          </cell>
          <cell r="IC176">
            <v>275</v>
          </cell>
          <cell r="ID176">
            <v>3514</v>
          </cell>
          <cell r="IE176">
            <v>8650</v>
          </cell>
          <cell r="IF176">
            <v>4055</v>
          </cell>
          <cell r="IG176">
            <v>2676</v>
          </cell>
          <cell r="IH176">
            <v>7843</v>
          </cell>
          <cell r="II176">
            <v>14646</v>
          </cell>
          <cell r="IJ176">
            <v>11052</v>
          </cell>
          <cell r="IK176">
            <v>11798</v>
          </cell>
          <cell r="IL176">
            <v>7820</v>
          </cell>
          <cell r="IM176">
            <v>3924</v>
          </cell>
          <cell r="IN176">
            <v>1213</v>
          </cell>
          <cell r="IO176">
            <v>2051</v>
          </cell>
          <cell r="IP176">
            <v>6000</v>
          </cell>
          <cell r="IQ176">
            <v>13229</v>
          </cell>
        </row>
        <row r="177">
          <cell r="B177">
            <v>7596</v>
          </cell>
          <cell r="C177">
            <v>1213</v>
          </cell>
          <cell r="D177">
            <v>8725</v>
          </cell>
          <cell r="E177">
            <v>2571</v>
          </cell>
          <cell r="F177">
            <v>3585</v>
          </cell>
          <cell r="G177">
            <v>1517</v>
          </cell>
          <cell r="H177">
            <v>3903</v>
          </cell>
          <cell r="I177">
            <v>10907</v>
          </cell>
          <cell r="J177">
            <v>1782</v>
          </cell>
          <cell r="K177">
            <v>12372</v>
          </cell>
          <cell r="L177">
            <v>6279</v>
          </cell>
          <cell r="M177">
            <v>5619</v>
          </cell>
          <cell r="N177">
            <v>3274</v>
          </cell>
          <cell r="O177">
            <v>4375</v>
          </cell>
          <cell r="P177">
            <v>6395</v>
          </cell>
          <cell r="Q177">
            <v>25156</v>
          </cell>
          <cell r="R177">
            <v>5038</v>
          </cell>
          <cell r="S177">
            <v>298</v>
          </cell>
          <cell r="T177">
            <v>3468</v>
          </cell>
          <cell r="U177">
            <v>8765</v>
          </cell>
          <cell r="V177">
            <v>3922</v>
          </cell>
          <cell r="W177">
            <v>2557</v>
          </cell>
          <cell r="X177">
            <v>7734</v>
          </cell>
          <cell r="Y177">
            <v>14242</v>
          </cell>
          <cell r="Z177">
            <v>10811</v>
          </cell>
          <cell r="AA177">
            <v>10855</v>
          </cell>
          <cell r="AB177">
            <v>7592</v>
          </cell>
          <cell r="AC177">
            <v>3892</v>
          </cell>
          <cell r="AD177">
            <v>1224</v>
          </cell>
          <cell r="AE177">
            <v>1880</v>
          </cell>
          <cell r="AF177">
            <v>5554</v>
          </cell>
          <cell r="AG177">
            <v>12594</v>
          </cell>
          <cell r="AH177">
            <v>2984</v>
          </cell>
          <cell r="AI177">
            <v>3162</v>
          </cell>
          <cell r="AJ177">
            <v>6133</v>
          </cell>
          <cell r="AK177">
            <v>11803</v>
          </cell>
          <cell r="AL177">
            <v>7699</v>
          </cell>
          <cell r="AM177">
            <v>19558</v>
          </cell>
          <cell r="AN177">
            <v>1181</v>
          </cell>
          <cell r="AO177">
            <v>6244</v>
          </cell>
          <cell r="AP177">
            <v>7437</v>
          </cell>
          <cell r="AQ177">
            <v>2043</v>
          </cell>
          <cell r="AR177">
            <v>14185</v>
          </cell>
          <cell r="AS177">
            <v>15398</v>
          </cell>
          <cell r="AT177">
            <v>9535</v>
          </cell>
          <cell r="AU177">
            <v>15845</v>
          </cell>
          <cell r="AV177">
            <v>14782</v>
          </cell>
          <cell r="AW177">
            <v>14526</v>
          </cell>
          <cell r="AX177">
            <v>1974</v>
          </cell>
          <cell r="AY177">
            <v>5890</v>
          </cell>
          <cell r="AZ177">
            <v>27033</v>
          </cell>
          <cell r="BA177">
            <v>245019</v>
          </cell>
          <cell r="BB177">
            <v>21430</v>
          </cell>
          <cell r="BC177">
            <v>53</v>
          </cell>
          <cell r="BD177">
            <v>266236</v>
          </cell>
          <cell r="BE177">
            <v>2.2999999999999998</v>
          </cell>
          <cell r="BF177">
            <v>-1.4</v>
          </cell>
          <cell r="BG177">
            <v>1.5</v>
          </cell>
          <cell r="BH177">
            <v>3.7</v>
          </cell>
          <cell r="BI177">
            <v>-0.6</v>
          </cell>
          <cell r="BJ177">
            <v>-1.9</v>
          </cell>
          <cell r="BK177">
            <v>1.9</v>
          </cell>
          <cell r="BL177">
            <v>0.6</v>
          </cell>
          <cell r="BM177">
            <v>5.0999999999999996</v>
          </cell>
          <cell r="BN177">
            <v>1.1000000000000001</v>
          </cell>
          <cell r="BO177">
            <v>-0.5</v>
          </cell>
          <cell r="BP177">
            <v>2.2000000000000002</v>
          </cell>
          <cell r="BQ177">
            <v>0.2</v>
          </cell>
          <cell r="BR177">
            <v>-0.8</v>
          </cell>
          <cell r="BS177">
            <v>-2.1</v>
          </cell>
          <cell r="BT177">
            <v>-0.4</v>
          </cell>
          <cell r="BU177">
            <v>-1</v>
          </cell>
          <cell r="BV177">
            <v>0.4</v>
          </cell>
          <cell r="BW177">
            <v>0.8</v>
          </cell>
          <cell r="BX177">
            <v>-0.3</v>
          </cell>
          <cell r="BY177">
            <v>-3.6</v>
          </cell>
          <cell r="BZ177">
            <v>-2.4</v>
          </cell>
          <cell r="CA177">
            <v>-0.4</v>
          </cell>
          <cell r="CB177">
            <v>-1.7</v>
          </cell>
          <cell r="CC177">
            <v>-0.2</v>
          </cell>
          <cell r="CD177">
            <v>1.4</v>
          </cell>
          <cell r="CE177">
            <v>1.1000000000000001</v>
          </cell>
          <cell r="CF177">
            <v>2.1</v>
          </cell>
          <cell r="CG177">
            <v>3</v>
          </cell>
          <cell r="CH177">
            <v>-5.3</v>
          </cell>
          <cell r="CI177">
            <v>0.6</v>
          </cell>
          <cell r="CJ177">
            <v>0.7</v>
          </cell>
          <cell r="CK177">
            <v>0.1</v>
          </cell>
          <cell r="CL177">
            <v>-1.3</v>
          </cell>
          <cell r="CM177">
            <v>-0.5</v>
          </cell>
          <cell r="CN177">
            <v>1.1000000000000001</v>
          </cell>
          <cell r="CO177">
            <v>1.8</v>
          </cell>
          <cell r="CP177">
            <v>1.3</v>
          </cell>
          <cell r="CQ177">
            <v>-1.6</v>
          </cell>
          <cell r="CR177">
            <v>-1</v>
          </cell>
          <cell r="CS177">
            <v>-1.1000000000000001</v>
          </cell>
          <cell r="CT177">
            <v>3.6</v>
          </cell>
          <cell r="CU177">
            <v>1.7</v>
          </cell>
          <cell r="CV177">
            <v>2.2000000000000002</v>
          </cell>
          <cell r="CW177">
            <v>1.8</v>
          </cell>
          <cell r="CX177">
            <v>1.6</v>
          </cell>
          <cell r="CY177">
            <v>0.5</v>
          </cell>
          <cell r="CZ177">
            <v>2.5</v>
          </cell>
          <cell r="DA177">
            <v>-6.5</v>
          </cell>
          <cell r="DB177">
            <v>1.9</v>
          </cell>
          <cell r="DC177">
            <v>0.5</v>
          </cell>
          <cell r="DD177">
            <v>0.6</v>
          </cell>
          <cell r="DE177">
            <v>-0.1</v>
          </cell>
          <cell r="DF177">
            <v>0.5</v>
          </cell>
          <cell r="DG177">
            <v>7337</v>
          </cell>
          <cell r="DH177">
            <v>1205</v>
          </cell>
          <cell r="DI177">
            <v>8482</v>
          </cell>
          <cell r="DJ177">
            <v>2533</v>
          </cell>
          <cell r="DK177">
            <v>3641</v>
          </cell>
          <cell r="DL177">
            <v>1486</v>
          </cell>
          <cell r="DM177">
            <v>3944</v>
          </cell>
          <cell r="DN177">
            <v>10944</v>
          </cell>
          <cell r="DO177">
            <v>1843</v>
          </cell>
          <cell r="DP177">
            <v>12466</v>
          </cell>
          <cell r="DQ177">
            <v>6278</v>
          </cell>
          <cell r="DR177">
            <v>5455</v>
          </cell>
          <cell r="DS177">
            <v>3185</v>
          </cell>
          <cell r="DT177">
            <v>4349</v>
          </cell>
          <cell r="DU177">
            <v>6389</v>
          </cell>
          <cell r="DV177">
            <v>24883</v>
          </cell>
          <cell r="DW177">
            <v>5070</v>
          </cell>
          <cell r="DX177">
            <v>297</v>
          </cell>
          <cell r="DY177">
            <v>3511</v>
          </cell>
          <cell r="DZ177">
            <v>8831</v>
          </cell>
          <cell r="EA177">
            <v>4028</v>
          </cell>
          <cell r="EB177">
            <v>2498</v>
          </cell>
          <cell r="EC177">
            <v>7732</v>
          </cell>
          <cell r="ED177">
            <v>14276</v>
          </cell>
          <cell r="EE177">
            <v>10863</v>
          </cell>
          <cell r="EF177">
            <v>10862</v>
          </cell>
          <cell r="EG177">
            <v>7545</v>
          </cell>
          <cell r="EH177">
            <v>3825</v>
          </cell>
          <cell r="EI177">
            <v>1227</v>
          </cell>
          <cell r="EJ177">
            <v>1739</v>
          </cell>
          <cell r="EK177">
            <v>5366</v>
          </cell>
          <cell r="EL177">
            <v>12228</v>
          </cell>
          <cell r="EM177">
            <v>2999</v>
          </cell>
          <cell r="EN177">
            <v>3036</v>
          </cell>
          <cell r="EO177">
            <v>6050</v>
          </cell>
          <cell r="EP177">
            <v>11916</v>
          </cell>
          <cell r="EQ177">
            <v>7708</v>
          </cell>
          <cell r="ER177">
            <v>19696</v>
          </cell>
          <cell r="ES177">
            <v>1183</v>
          </cell>
          <cell r="ET177">
            <v>6234</v>
          </cell>
          <cell r="EU177">
            <v>7430</v>
          </cell>
          <cell r="EV177">
            <v>2030</v>
          </cell>
          <cell r="EW177">
            <v>14118</v>
          </cell>
          <cell r="EX177">
            <v>15320</v>
          </cell>
          <cell r="EY177">
            <v>9487</v>
          </cell>
          <cell r="EZ177">
            <v>16059</v>
          </cell>
          <cell r="FA177">
            <v>14780</v>
          </cell>
          <cell r="FB177">
            <v>14828</v>
          </cell>
          <cell r="FC177">
            <v>1845</v>
          </cell>
          <cell r="FD177">
            <v>5904</v>
          </cell>
          <cell r="FE177">
            <v>27037</v>
          </cell>
          <cell r="FF177">
            <v>244531</v>
          </cell>
          <cell r="FG177">
            <v>21838</v>
          </cell>
          <cell r="FH177">
            <v>450</v>
          </cell>
          <cell r="FI177">
            <v>266504</v>
          </cell>
          <cell r="FJ177">
            <v>-1.7</v>
          </cell>
          <cell r="FK177">
            <v>-1.9</v>
          </cell>
          <cell r="FL177">
            <v>-1.7</v>
          </cell>
          <cell r="FM177">
            <v>1.5</v>
          </cell>
          <cell r="FN177">
            <v>1.1000000000000001</v>
          </cell>
          <cell r="FO177">
            <v>-3.5</v>
          </cell>
          <cell r="FP177">
            <v>5.7</v>
          </cell>
          <cell r="FQ177">
            <v>1.6</v>
          </cell>
          <cell r="FR177">
            <v>10.6</v>
          </cell>
          <cell r="FS177">
            <v>2.7</v>
          </cell>
          <cell r="FT177">
            <v>-1.4</v>
          </cell>
          <cell r="FU177">
            <v>0.6</v>
          </cell>
          <cell r="FV177">
            <v>-7.7</v>
          </cell>
          <cell r="FW177">
            <v>-1.7</v>
          </cell>
          <cell r="FX177">
            <v>-1.3</v>
          </cell>
          <cell r="FY177">
            <v>-2.4</v>
          </cell>
          <cell r="FZ177">
            <v>0.1</v>
          </cell>
          <cell r="GA177">
            <v>0.8</v>
          </cell>
          <cell r="GB177">
            <v>3</v>
          </cell>
          <cell r="GC177">
            <v>1.1000000000000001</v>
          </cell>
          <cell r="GD177">
            <v>3.7</v>
          </cell>
          <cell r="GE177">
            <v>-1.5</v>
          </cell>
          <cell r="GF177">
            <v>3.7</v>
          </cell>
          <cell r="GG177">
            <v>2.6</v>
          </cell>
          <cell r="GH177">
            <v>1.1000000000000001</v>
          </cell>
          <cell r="GI177">
            <v>1.6</v>
          </cell>
          <cell r="GJ177">
            <v>-0.3</v>
          </cell>
          <cell r="GK177">
            <v>3.5</v>
          </cell>
          <cell r="GL177">
            <v>3.7</v>
          </cell>
          <cell r="GM177">
            <v>-14.2</v>
          </cell>
          <cell r="GN177">
            <v>-5.2</v>
          </cell>
          <cell r="GO177">
            <v>-2.9</v>
          </cell>
          <cell r="GP177">
            <v>0.5</v>
          </cell>
          <cell r="GQ177">
            <v>-8.1</v>
          </cell>
          <cell r="GR177">
            <v>-3.2</v>
          </cell>
          <cell r="GS177">
            <v>2.8</v>
          </cell>
          <cell r="GT177">
            <v>2.2000000000000002</v>
          </cell>
          <cell r="GU177">
            <v>2.6</v>
          </cell>
          <cell r="GV177">
            <v>-1.3</v>
          </cell>
          <cell r="GW177">
            <v>-1</v>
          </cell>
          <cell r="GX177">
            <v>-1.1000000000000001</v>
          </cell>
          <cell r="GY177">
            <v>3</v>
          </cell>
          <cell r="GZ177">
            <v>1.1000000000000001</v>
          </cell>
          <cell r="HA177">
            <v>1.7</v>
          </cell>
          <cell r="HB177">
            <v>1.3</v>
          </cell>
          <cell r="HC177">
            <v>2.8</v>
          </cell>
          <cell r="HD177">
            <v>0.5</v>
          </cell>
          <cell r="HE177">
            <v>6.2</v>
          </cell>
          <cell r="HF177">
            <v>-11.1</v>
          </cell>
          <cell r="HG177">
            <v>1.8</v>
          </cell>
          <cell r="HH177">
            <v>0.6</v>
          </cell>
          <cell r="HI177">
            <v>0.6</v>
          </cell>
          <cell r="HJ177">
            <v>4.8</v>
          </cell>
          <cell r="HK177">
            <v>1</v>
          </cell>
          <cell r="HL177">
            <v>6561</v>
          </cell>
          <cell r="HM177">
            <v>1201</v>
          </cell>
          <cell r="HN177">
            <v>7784</v>
          </cell>
          <cell r="HO177">
            <v>2488</v>
          </cell>
          <cell r="HP177">
            <v>3568</v>
          </cell>
          <cell r="HQ177">
            <v>1415</v>
          </cell>
          <cell r="HR177">
            <v>3841</v>
          </cell>
          <cell r="HS177">
            <v>10677</v>
          </cell>
          <cell r="HT177">
            <v>1757</v>
          </cell>
          <cell r="HU177">
            <v>12123</v>
          </cell>
          <cell r="HV177">
            <v>6120</v>
          </cell>
          <cell r="HW177">
            <v>5366</v>
          </cell>
          <cell r="HX177">
            <v>3027</v>
          </cell>
          <cell r="HY177">
            <v>4015</v>
          </cell>
          <cell r="HZ177">
            <v>6017</v>
          </cell>
          <cell r="IA177">
            <v>23761</v>
          </cell>
          <cell r="IB177">
            <v>5032</v>
          </cell>
          <cell r="IC177">
            <v>254</v>
          </cell>
          <cell r="ID177">
            <v>3629</v>
          </cell>
          <cell r="IE177">
            <v>8816</v>
          </cell>
          <cell r="IF177">
            <v>3710</v>
          </cell>
          <cell r="IG177">
            <v>2491</v>
          </cell>
          <cell r="IH177">
            <v>7782</v>
          </cell>
          <cell r="II177">
            <v>13957</v>
          </cell>
          <cell r="IJ177">
            <v>10388</v>
          </cell>
          <cell r="IK177">
            <v>10375</v>
          </cell>
          <cell r="IL177">
            <v>7505</v>
          </cell>
          <cell r="IM177">
            <v>3662</v>
          </cell>
          <cell r="IN177">
            <v>1172</v>
          </cell>
          <cell r="IO177">
            <v>1678</v>
          </cell>
          <cell r="IP177">
            <v>5170</v>
          </cell>
          <cell r="IQ177">
            <v>11747</v>
          </cell>
        </row>
        <row r="178">
          <cell r="B178">
            <v>7813</v>
          </cell>
          <cell r="C178">
            <v>1195</v>
          </cell>
          <cell r="D178">
            <v>8894</v>
          </cell>
          <cell r="E178">
            <v>2594</v>
          </cell>
          <cell r="F178">
            <v>3555</v>
          </cell>
          <cell r="G178">
            <v>1526</v>
          </cell>
          <cell r="H178">
            <v>3942</v>
          </cell>
          <cell r="I178">
            <v>10913</v>
          </cell>
          <cell r="J178">
            <v>1820</v>
          </cell>
          <cell r="K178">
            <v>12398</v>
          </cell>
          <cell r="L178">
            <v>6225</v>
          </cell>
          <cell r="M178">
            <v>5657</v>
          </cell>
          <cell r="N178">
            <v>3304</v>
          </cell>
          <cell r="O178">
            <v>4350</v>
          </cell>
          <cell r="P178">
            <v>6392</v>
          </cell>
          <cell r="Q178">
            <v>25151</v>
          </cell>
          <cell r="R178">
            <v>5013</v>
          </cell>
          <cell r="S178">
            <v>301</v>
          </cell>
          <cell r="T178">
            <v>3497</v>
          </cell>
          <cell r="U178">
            <v>8770</v>
          </cell>
          <cell r="V178">
            <v>4081</v>
          </cell>
          <cell r="W178">
            <v>2631</v>
          </cell>
          <cell r="X178">
            <v>8005</v>
          </cell>
          <cell r="Y178">
            <v>14738</v>
          </cell>
          <cell r="Z178">
            <v>10878</v>
          </cell>
          <cell r="AA178">
            <v>11017</v>
          </cell>
          <cell r="AB178">
            <v>7581</v>
          </cell>
          <cell r="AC178">
            <v>4035</v>
          </cell>
          <cell r="AD178">
            <v>1205</v>
          </cell>
          <cell r="AE178">
            <v>1832</v>
          </cell>
          <cell r="AF178">
            <v>5586</v>
          </cell>
          <cell r="AG178">
            <v>12698</v>
          </cell>
          <cell r="AH178">
            <v>2991</v>
          </cell>
          <cell r="AI178">
            <v>3173</v>
          </cell>
          <cell r="AJ178">
            <v>6149</v>
          </cell>
          <cell r="AK178">
            <v>11922</v>
          </cell>
          <cell r="AL178">
            <v>8008</v>
          </cell>
          <cell r="AM178">
            <v>19926</v>
          </cell>
          <cell r="AN178">
            <v>1178</v>
          </cell>
          <cell r="AO178">
            <v>6266</v>
          </cell>
          <cell r="AP178">
            <v>7453</v>
          </cell>
          <cell r="AQ178">
            <v>2122</v>
          </cell>
          <cell r="AR178">
            <v>14253</v>
          </cell>
          <cell r="AS178">
            <v>15623</v>
          </cell>
          <cell r="AT178">
            <v>9701</v>
          </cell>
          <cell r="AU178">
            <v>15934</v>
          </cell>
          <cell r="AV178">
            <v>14869</v>
          </cell>
          <cell r="AW178">
            <v>14816</v>
          </cell>
          <cell r="AX178">
            <v>1957</v>
          </cell>
          <cell r="AY178">
            <v>5896</v>
          </cell>
          <cell r="AZ178">
            <v>27119</v>
          </cell>
          <cell r="BA178">
            <v>247308</v>
          </cell>
          <cell r="BB178">
            <v>21610</v>
          </cell>
          <cell r="BC178">
            <v>214</v>
          </cell>
          <cell r="BD178">
            <v>268856</v>
          </cell>
          <cell r="BE178">
            <v>2.9</v>
          </cell>
          <cell r="BF178">
            <v>-1.5</v>
          </cell>
          <cell r="BG178">
            <v>1.9</v>
          </cell>
          <cell r="BH178">
            <v>0.9</v>
          </cell>
          <cell r="BI178">
            <v>-0.8</v>
          </cell>
          <cell r="BJ178">
            <v>0.6</v>
          </cell>
          <cell r="BK178">
            <v>1</v>
          </cell>
          <cell r="BL178">
            <v>0.1</v>
          </cell>
          <cell r="BM178">
            <v>2.1</v>
          </cell>
          <cell r="BN178">
            <v>0.2</v>
          </cell>
          <cell r="BO178">
            <v>-0.9</v>
          </cell>
          <cell r="BP178">
            <v>0.7</v>
          </cell>
          <cell r="BQ178">
            <v>0.9</v>
          </cell>
          <cell r="BR178">
            <v>-0.6</v>
          </cell>
          <cell r="BS178">
            <v>-0.1</v>
          </cell>
          <cell r="BT178">
            <v>0</v>
          </cell>
          <cell r="BU178">
            <v>-0.5</v>
          </cell>
          <cell r="BV178">
            <v>1.2</v>
          </cell>
          <cell r="BW178">
            <v>0.8</v>
          </cell>
          <cell r="BX178">
            <v>0.1</v>
          </cell>
          <cell r="BY178">
            <v>4</v>
          </cell>
          <cell r="BZ178">
            <v>2.9</v>
          </cell>
          <cell r="CA178">
            <v>3.5</v>
          </cell>
          <cell r="CB178">
            <v>3.5</v>
          </cell>
          <cell r="CC178">
            <v>0.6</v>
          </cell>
          <cell r="CD178">
            <v>1.5</v>
          </cell>
          <cell r="CE178">
            <v>-0.1</v>
          </cell>
          <cell r="CF178">
            <v>3.7</v>
          </cell>
          <cell r="CG178">
            <v>-1.5</v>
          </cell>
          <cell r="CH178">
            <v>-2.6</v>
          </cell>
          <cell r="CI178">
            <v>0.6</v>
          </cell>
          <cell r="CJ178">
            <v>0.8</v>
          </cell>
          <cell r="CK178">
            <v>0.3</v>
          </cell>
          <cell r="CL178">
            <v>0.3</v>
          </cell>
          <cell r="CM178">
            <v>0.3</v>
          </cell>
          <cell r="CN178">
            <v>1</v>
          </cell>
          <cell r="CO178">
            <v>4</v>
          </cell>
          <cell r="CP178">
            <v>1.9</v>
          </cell>
          <cell r="CQ178">
            <v>-0.3</v>
          </cell>
          <cell r="CR178">
            <v>0.4</v>
          </cell>
          <cell r="CS178">
            <v>0.2</v>
          </cell>
          <cell r="CT178">
            <v>3.9</v>
          </cell>
          <cell r="CU178">
            <v>0.5</v>
          </cell>
          <cell r="CV178">
            <v>1.5</v>
          </cell>
          <cell r="CW178">
            <v>1.7</v>
          </cell>
          <cell r="CX178">
            <v>0.6</v>
          </cell>
          <cell r="CY178">
            <v>0.6</v>
          </cell>
          <cell r="CZ178">
            <v>2</v>
          </cell>
          <cell r="DA178">
            <v>-0.9</v>
          </cell>
          <cell r="DB178">
            <v>0.1</v>
          </cell>
          <cell r="DC178">
            <v>0.3</v>
          </cell>
          <cell r="DD178">
            <v>0.9</v>
          </cell>
          <cell r="DE178">
            <v>0.8</v>
          </cell>
          <cell r="DF178">
            <v>1</v>
          </cell>
          <cell r="DG178">
            <v>7919</v>
          </cell>
          <cell r="DH178">
            <v>1198</v>
          </cell>
          <cell r="DI178">
            <v>8991</v>
          </cell>
          <cell r="DJ178">
            <v>2624</v>
          </cell>
          <cell r="DK178">
            <v>3546</v>
          </cell>
          <cell r="DL178">
            <v>1537</v>
          </cell>
          <cell r="DM178">
            <v>4000</v>
          </cell>
          <cell r="DN178">
            <v>10981</v>
          </cell>
          <cell r="DO178">
            <v>1756</v>
          </cell>
          <cell r="DP178">
            <v>12412</v>
          </cell>
          <cell r="DQ178">
            <v>6157</v>
          </cell>
          <cell r="DR178">
            <v>5897</v>
          </cell>
          <cell r="DS178">
            <v>3267</v>
          </cell>
          <cell r="DT178">
            <v>4332</v>
          </cell>
          <cell r="DU178">
            <v>6461</v>
          </cell>
          <cell r="DV178">
            <v>25239</v>
          </cell>
          <cell r="DW178">
            <v>4989</v>
          </cell>
          <cell r="DX178">
            <v>305</v>
          </cell>
          <cell r="DY178">
            <v>3513</v>
          </cell>
          <cell r="DZ178">
            <v>8769</v>
          </cell>
          <cell r="EA178">
            <v>4057</v>
          </cell>
          <cell r="EB178">
            <v>2712</v>
          </cell>
          <cell r="EC178">
            <v>8216</v>
          </cell>
          <cell r="ED178">
            <v>15011</v>
          </cell>
          <cell r="EE178">
            <v>10937</v>
          </cell>
          <cell r="EF178">
            <v>11064</v>
          </cell>
          <cell r="EG178">
            <v>7598</v>
          </cell>
          <cell r="EH178">
            <v>4198</v>
          </cell>
          <cell r="EI178">
            <v>1236</v>
          </cell>
          <cell r="EJ178">
            <v>1927</v>
          </cell>
          <cell r="EK178">
            <v>5696</v>
          </cell>
          <cell r="EL178">
            <v>13073</v>
          </cell>
          <cell r="EM178">
            <v>2955</v>
          </cell>
          <cell r="EN178">
            <v>3204</v>
          </cell>
          <cell r="EO178">
            <v>6129</v>
          </cell>
          <cell r="EP178">
            <v>11851</v>
          </cell>
          <cell r="EQ178">
            <v>8020</v>
          </cell>
          <cell r="ER178">
            <v>19846</v>
          </cell>
          <cell r="ES178">
            <v>1181</v>
          </cell>
          <cell r="ET178">
            <v>6280</v>
          </cell>
          <cell r="EU178">
            <v>7470</v>
          </cell>
          <cell r="EV178">
            <v>2126</v>
          </cell>
          <cell r="EW178">
            <v>14312</v>
          </cell>
          <cell r="EX178">
            <v>15677</v>
          </cell>
          <cell r="EY178">
            <v>9729</v>
          </cell>
          <cell r="EZ178">
            <v>15718</v>
          </cell>
          <cell r="FA178">
            <v>14865</v>
          </cell>
          <cell r="FB178">
            <v>14753</v>
          </cell>
          <cell r="FC178">
            <v>1986</v>
          </cell>
          <cell r="FD178">
            <v>5948</v>
          </cell>
          <cell r="FE178">
            <v>27135</v>
          </cell>
          <cell r="FF178">
            <v>248105</v>
          </cell>
          <cell r="FG178">
            <v>21678</v>
          </cell>
          <cell r="FH178">
            <v>-754</v>
          </cell>
          <cell r="FI178">
            <v>268759</v>
          </cell>
          <cell r="FJ178">
            <v>7.9</v>
          </cell>
          <cell r="FK178">
            <v>-0.6</v>
          </cell>
          <cell r="FL178">
            <v>6</v>
          </cell>
          <cell r="FM178">
            <v>3.6</v>
          </cell>
          <cell r="FN178">
            <v>-2.6</v>
          </cell>
          <cell r="FO178">
            <v>3.4</v>
          </cell>
          <cell r="FP178">
            <v>1.4</v>
          </cell>
          <cell r="FQ178">
            <v>0.3</v>
          </cell>
          <cell r="FR178">
            <v>-4.7</v>
          </cell>
          <cell r="FS178">
            <v>-0.4</v>
          </cell>
          <cell r="FT178">
            <v>-1.9</v>
          </cell>
          <cell r="FU178">
            <v>8.1</v>
          </cell>
          <cell r="FV178">
            <v>2.6</v>
          </cell>
          <cell r="FW178">
            <v>-0.4</v>
          </cell>
          <cell r="FX178">
            <v>1.1000000000000001</v>
          </cell>
          <cell r="FY178">
            <v>1.4</v>
          </cell>
          <cell r="FZ178">
            <v>-1.6</v>
          </cell>
          <cell r="GA178">
            <v>2.8</v>
          </cell>
          <cell r="GB178">
            <v>0.1</v>
          </cell>
          <cell r="GC178">
            <v>-0.7</v>
          </cell>
          <cell r="GD178">
            <v>0.7</v>
          </cell>
          <cell r="GE178">
            <v>8.6</v>
          </cell>
          <cell r="GF178">
            <v>6.3</v>
          </cell>
          <cell r="GG178">
            <v>5.2</v>
          </cell>
          <cell r="GH178">
            <v>0.7</v>
          </cell>
          <cell r="GI178">
            <v>1.9</v>
          </cell>
          <cell r="GJ178">
            <v>0.7</v>
          </cell>
          <cell r="GK178">
            <v>9.8000000000000007</v>
          </cell>
          <cell r="GL178">
            <v>0.8</v>
          </cell>
          <cell r="GM178">
            <v>10.8</v>
          </cell>
          <cell r="GN178">
            <v>6.2</v>
          </cell>
          <cell r="GO178">
            <v>6.9</v>
          </cell>
          <cell r="GP178">
            <v>-1.5</v>
          </cell>
          <cell r="GQ178">
            <v>5.5</v>
          </cell>
          <cell r="GR178">
            <v>1.3</v>
          </cell>
          <cell r="GS178">
            <v>-0.5</v>
          </cell>
          <cell r="GT178">
            <v>4</v>
          </cell>
          <cell r="GU178">
            <v>0.8</v>
          </cell>
          <cell r="GV178">
            <v>-0.1</v>
          </cell>
          <cell r="GW178">
            <v>0.7</v>
          </cell>
          <cell r="GX178">
            <v>0.5</v>
          </cell>
          <cell r="GY178">
            <v>4.7</v>
          </cell>
          <cell r="GZ178">
            <v>1.4</v>
          </cell>
          <cell r="HA178">
            <v>2.2999999999999998</v>
          </cell>
          <cell r="HB178">
            <v>2.6</v>
          </cell>
          <cell r="HC178">
            <v>-2.1</v>
          </cell>
          <cell r="HD178">
            <v>0.6</v>
          </cell>
          <cell r="HE178">
            <v>-0.5</v>
          </cell>
          <cell r="HF178">
            <v>7.6</v>
          </cell>
          <cell r="HG178">
            <v>0.7</v>
          </cell>
          <cell r="HH178">
            <v>0.4</v>
          </cell>
          <cell r="HI178">
            <v>1.5</v>
          </cell>
          <cell r="HJ178">
            <v>-0.7</v>
          </cell>
          <cell r="HK178">
            <v>0.8</v>
          </cell>
          <cell r="HL178">
            <v>6424</v>
          </cell>
          <cell r="HM178">
            <v>1192</v>
          </cell>
          <cell r="HN178">
            <v>7645</v>
          </cell>
          <cell r="HO178">
            <v>2630</v>
          </cell>
          <cell r="HP178">
            <v>3506</v>
          </cell>
          <cell r="HQ178">
            <v>1529</v>
          </cell>
          <cell r="HR178">
            <v>4022</v>
          </cell>
          <cell r="HS178">
            <v>10939</v>
          </cell>
          <cell r="HT178">
            <v>1774</v>
          </cell>
          <cell r="HU178">
            <v>12390</v>
          </cell>
          <cell r="HV178">
            <v>5926</v>
          </cell>
          <cell r="HW178">
            <v>5867</v>
          </cell>
          <cell r="HX178">
            <v>3290</v>
          </cell>
          <cell r="HY178">
            <v>4409</v>
          </cell>
          <cell r="HZ178">
            <v>6335</v>
          </cell>
          <cell r="IA178">
            <v>24995</v>
          </cell>
          <cell r="IB178">
            <v>4990</v>
          </cell>
          <cell r="IC178">
            <v>324</v>
          </cell>
          <cell r="ID178">
            <v>3394</v>
          </cell>
          <cell r="IE178">
            <v>8694</v>
          </cell>
          <cell r="IF178">
            <v>4084</v>
          </cell>
          <cell r="IG178">
            <v>2783</v>
          </cell>
          <cell r="IH178">
            <v>7948</v>
          </cell>
          <cell r="II178">
            <v>14761</v>
          </cell>
          <cell r="IJ178">
            <v>11000</v>
          </cell>
          <cell r="IK178">
            <v>10727</v>
          </cell>
          <cell r="IL178">
            <v>7522</v>
          </cell>
          <cell r="IM178">
            <v>4089</v>
          </cell>
          <cell r="IN178">
            <v>1208</v>
          </cell>
          <cell r="IO178">
            <v>1913</v>
          </cell>
          <cell r="IP178">
            <v>5551</v>
          </cell>
          <cell r="IQ178">
            <v>12763</v>
          </cell>
        </row>
        <row r="179">
          <cell r="B179">
            <v>8066</v>
          </cell>
          <cell r="C179">
            <v>1200</v>
          </cell>
          <cell r="D179">
            <v>9133</v>
          </cell>
          <cell r="E179">
            <v>2564</v>
          </cell>
          <cell r="F179">
            <v>3544</v>
          </cell>
          <cell r="G179">
            <v>1575</v>
          </cell>
          <cell r="H179">
            <v>3918</v>
          </cell>
          <cell r="I179">
            <v>10889</v>
          </cell>
          <cell r="J179">
            <v>1815</v>
          </cell>
          <cell r="K179">
            <v>12363</v>
          </cell>
          <cell r="L179">
            <v>6191</v>
          </cell>
          <cell r="M179">
            <v>5659</v>
          </cell>
          <cell r="N179">
            <v>3443</v>
          </cell>
          <cell r="O179">
            <v>4340</v>
          </cell>
          <cell r="P179">
            <v>6499</v>
          </cell>
          <cell r="Q179">
            <v>25420</v>
          </cell>
          <cell r="R179">
            <v>5016</v>
          </cell>
          <cell r="S179">
            <v>305</v>
          </cell>
          <cell r="T179">
            <v>3569</v>
          </cell>
          <cell r="U179">
            <v>8835</v>
          </cell>
          <cell r="V179">
            <v>4299</v>
          </cell>
          <cell r="W179">
            <v>2819</v>
          </cell>
          <cell r="X179">
            <v>8187</v>
          </cell>
          <cell r="Y179">
            <v>15317</v>
          </cell>
          <cell r="Z179">
            <v>10952</v>
          </cell>
          <cell r="AA179">
            <v>11163</v>
          </cell>
          <cell r="AB179">
            <v>7488</v>
          </cell>
          <cell r="AC179">
            <v>4137</v>
          </cell>
          <cell r="AD179">
            <v>1154</v>
          </cell>
          <cell r="AE179">
            <v>1879</v>
          </cell>
          <cell r="AF179">
            <v>5617</v>
          </cell>
          <cell r="AG179">
            <v>12791</v>
          </cell>
          <cell r="AH179">
            <v>3007</v>
          </cell>
          <cell r="AI179">
            <v>3230</v>
          </cell>
          <cell r="AJ179">
            <v>6215</v>
          </cell>
          <cell r="AK179">
            <v>11900</v>
          </cell>
          <cell r="AL179">
            <v>8464</v>
          </cell>
          <cell r="AM179">
            <v>20220</v>
          </cell>
          <cell r="AN179">
            <v>1203</v>
          </cell>
          <cell r="AO179">
            <v>6402</v>
          </cell>
          <cell r="AP179">
            <v>7615</v>
          </cell>
          <cell r="AQ179">
            <v>2205</v>
          </cell>
          <cell r="AR179">
            <v>14209</v>
          </cell>
          <cell r="AS179">
            <v>15768</v>
          </cell>
          <cell r="AT179">
            <v>9881</v>
          </cell>
          <cell r="AU179">
            <v>16094</v>
          </cell>
          <cell r="AV179">
            <v>14961</v>
          </cell>
          <cell r="AW179">
            <v>14981</v>
          </cell>
          <cell r="AX179">
            <v>2068</v>
          </cell>
          <cell r="AY179">
            <v>5862</v>
          </cell>
          <cell r="AZ179">
            <v>27166</v>
          </cell>
          <cell r="BA179">
            <v>250061</v>
          </cell>
          <cell r="BB179">
            <v>21886</v>
          </cell>
          <cell r="BC179">
            <v>186</v>
          </cell>
          <cell r="BD179">
            <v>271848</v>
          </cell>
          <cell r="BE179">
            <v>3.2</v>
          </cell>
          <cell r="BF179">
            <v>0.4</v>
          </cell>
          <cell r="BG179">
            <v>2.7</v>
          </cell>
          <cell r="BH179">
            <v>-1.2</v>
          </cell>
          <cell r="BI179">
            <v>-0.3</v>
          </cell>
          <cell r="BJ179">
            <v>3.2</v>
          </cell>
          <cell r="BK179">
            <v>-0.6</v>
          </cell>
          <cell r="BL179">
            <v>-0.2</v>
          </cell>
          <cell r="BM179">
            <v>-0.3</v>
          </cell>
          <cell r="BN179">
            <v>-0.3</v>
          </cell>
          <cell r="BO179">
            <v>-0.5</v>
          </cell>
          <cell r="BP179">
            <v>0</v>
          </cell>
          <cell r="BQ179">
            <v>4.2</v>
          </cell>
          <cell r="BR179">
            <v>-0.2</v>
          </cell>
          <cell r="BS179">
            <v>1.7</v>
          </cell>
          <cell r="BT179">
            <v>1.1000000000000001</v>
          </cell>
          <cell r="BU179">
            <v>0</v>
          </cell>
          <cell r="BV179">
            <v>1.2</v>
          </cell>
          <cell r="BW179">
            <v>2.1</v>
          </cell>
          <cell r="BX179">
            <v>0.7</v>
          </cell>
          <cell r="BY179">
            <v>5.3</v>
          </cell>
          <cell r="BZ179">
            <v>7.1</v>
          </cell>
          <cell r="CA179">
            <v>2.2999999999999998</v>
          </cell>
          <cell r="CB179">
            <v>3.9</v>
          </cell>
          <cell r="CC179">
            <v>0.7</v>
          </cell>
          <cell r="CD179">
            <v>1.3</v>
          </cell>
          <cell r="CE179">
            <v>-1.2</v>
          </cell>
          <cell r="CF179">
            <v>2.5</v>
          </cell>
          <cell r="CG179">
            <v>-4.2</v>
          </cell>
          <cell r="CH179">
            <v>2.6</v>
          </cell>
          <cell r="CI179">
            <v>0.6</v>
          </cell>
          <cell r="CJ179">
            <v>0.7</v>
          </cell>
          <cell r="CK179">
            <v>0.5</v>
          </cell>
          <cell r="CL179">
            <v>1.8</v>
          </cell>
          <cell r="CM179">
            <v>1.1000000000000001</v>
          </cell>
          <cell r="CN179">
            <v>-0.2</v>
          </cell>
          <cell r="CO179">
            <v>5.7</v>
          </cell>
          <cell r="CP179">
            <v>1.5</v>
          </cell>
          <cell r="CQ179">
            <v>2.1</v>
          </cell>
          <cell r="CR179">
            <v>2.2000000000000002</v>
          </cell>
          <cell r="CS179">
            <v>2.2000000000000002</v>
          </cell>
          <cell r="CT179">
            <v>3.9</v>
          </cell>
          <cell r="CU179">
            <v>-0.3</v>
          </cell>
          <cell r="CV179">
            <v>0.9</v>
          </cell>
          <cell r="CW179">
            <v>1.9</v>
          </cell>
          <cell r="CX179">
            <v>1</v>
          </cell>
          <cell r="CY179">
            <v>0.6</v>
          </cell>
          <cell r="CZ179">
            <v>1.1000000000000001</v>
          </cell>
          <cell r="DA179">
            <v>5.7</v>
          </cell>
          <cell r="DB179">
            <v>-0.6</v>
          </cell>
          <cell r="DC179">
            <v>0.2</v>
          </cell>
          <cell r="DD179">
            <v>1.1000000000000001</v>
          </cell>
          <cell r="DE179">
            <v>1.3</v>
          </cell>
          <cell r="DF179">
            <v>1.1000000000000001</v>
          </cell>
          <cell r="DG179">
            <v>8225</v>
          </cell>
          <cell r="DH179">
            <v>1191</v>
          </cell>
          <cell r="DI179">
            <v>9264</v>
          </cell>
          <cell r="DJ179">
            <v>2604</v>
          </cell>
          <cell r="DK179">
            <v>3483</v>
          </cell>
          <cell r="DL179">
            <v>1580</v>
          </cell>
          <cell r="DM179">
            <v>3878</v>
          </cell>
          <cell r="DN179">
            <v>10808</v>
          </cell>
          <cell r="DO179">
            <v>1909</v>
          </cell>
          <cell r="DP179">
            <v>12363</v>
          </cell>
          <cell r="DQ179">
            <v>6275</v>
          </cell>
          <cell r="DR179">
            <v>5623</v>
          </cell>
          <cell r="DS179">
            <v>3421</v>
          </cell>
          <cell r="DT179">
            <v>4385</v>
          </cell>
          <cell r="DU179">
            <v>6330</v>
          </cell>
          <cell r="DV179">
            <v>25332</v>
          </cell>
          <cell r="DW179">
            <v>4973</v>
          </cell>
          <cell r="DX179">
            <v>300</v>
          </cell>
          <cell r="DY179">
            <v>3459</v>
          </cell>
          <cell r="DZ179">
            <v>8690</v>
          </cell>
          <cell r="EA179">
            <v>4306</v>
          </cell>
          <cell r="EB179">
            <v>2829</v>
          </cell>
          <cell r="EC179">
            <v>8193</v>
          </cell>
          <cell r="ED179">
            <v>15348</v>
          </cell>
          <cell r="EE179">
            <v>10770</v>
          </cell>
          <cell r="EF179">
            <v>11117</v>
          </cell>
          <cell r="EG179">
            <v>7600</v>
          </cell>
          <cell r="EH179">
            <v>4062</v>
          </cell>
          <cell r="EI179">
            <v>1158</v>
          </cell>
          <cell r="EJ179">
            <v>1846</v>
          </cell>
          <cell r="EK179">
            <v>5657</v>
          </cell>
          <cell r="EL179">
            <v>12747</v>
          </cell>
          <cell r="EM179">
            <v>3047</v>
          </cell>
          <cell r="EN179">
            <v>3264</v>
          </cell>
          <cell r="EO179">
            <v>6288</v>
          </cell>
          <cell r="EP179">
            <v>11997</v>
          </cell>
          <cell r="EQ179">
            <v>8399</v>
          </cell>
          <cell r="ER179">
            <v>20300</v>
          </cell>
          <cell r="ES179">
            <v>1167</v>
          </cell>
          <cell r="ET179">
            <v>6298</v>
          </cell>
          <cell r="EU179">
            <v>7467</v>
          </cell>
          <cell r="EV179">
            <v>2216</v>
          </cell>
          <cell r="EW179">
            <v>14252</v>
          </cell>
          <cell r="EX179">
            <v>15827</v>
          </cell>
          <cell r="EY179">
            <v>9883</v>
          </cell>
          <cell r="EZ179">
            <v>16193</v>
          </cell>
          <cell r="FA179">
            <v>14965</v>
          </cell>
          <cell r="FB179">
            <v>14839</v>
          </cell>
          <cell r="FC179">
            <v>2100</v>
          </cell>
          <cell r="FD179">
            <v>5779</v>
          </cell>
          <cell r="FE179">
            <v>27151</v>
          </cell>
          <cell r="FF179">
            <v>249850</v>
          </cell>
          <cell r="FG179">
            <v>21562</v>
          </cell>
          <cell r="FH179">
            <v>822</v>
          </cell>
          <cell r="FI179">
            <v>271954</v>
          </cell>
          <cell r="FJ179">
            <v>3.9</v>
          </cell>
          <cell r="FK179">
            <v>-0.6</v>
          </cell>
          <cell r="FL179">
            <v>3</v>
          </cell>
          <cell r="FM179">
            <v>-0.8</v>
          </cell>
          <cell r="FN179">
            <v>-1.8</v>
          </cell>
          <cell r="FO179">
            <v>2.8</v>
          </cell>
          <cell r="FP179">
            <v>-3.1</v>
          </cell>
          <cell r="FQ179">
            <v>-1.6</v>
          </cell>
          <cell r="FR179">
            <v>8.6999999999999993</v>
          </cell>
          <cell r="FS179">
            <v>-0.4</v>
          </cell>
          <cell r="FT179">
            <v>1.9</v>
          </cell>
          <cell r="FU179">
            <v>-4.5999999999999996</v>
          </cell>
          <cell r="FV179">
            <v>4.7</v>
          </cell>
          <cell r="FW179">
            <v>1.2</v>
          </cell>
          <cell r="FX179">
            <v>-2</v>
          </cell>
          <cell r="FY179">
            <v>0.4</v>
          </cell>
          <cell r="FZ179">
            <v>-0.3</v>
          </cell>
          <cell r="GA179">
            <v>-1.6</v>
          </cell>
          <cell r="GB179">
            <v>-1.5</v>
          </cell>
          <cell r="GC179">
            <v>-0.9</v>
          </cell>
          <cell r="GD179">
            <v>6.1</v>
          </cell>
          <cell r="GE179">
            <v>4.3</v>
          </cell>
          <cell r="GF179">
            <v>-0.3</v>
          </cell>
          <cell r="GG179">
            <v>2.2000000000000002</v>
          </cell>
          <cell r="GH179">
            <v>-1.5</v>
          </cell>
          <cell r="GI179">
            <v>0.5</v>
          </cell>
          <cell r="GJ179">
            <v>0</v>
          </cell>
          <cell r="GK179">
            <v>-3.3</v>
          </cell>
          <cell r="GL179">
            <v>-6.4</v>
          </cell>
          <cell r="GM179">
            <v>-4.2</v>
          </cell>
          <cell r="GN179">
            <v>-0.7</v>
          </cell>
          <cell r="GO179">
            <v>-2.5</v>
          </cell>
          <cell r="GP179">
            <v>3.1</v>
          </cell>
          <cell r="GQ179">
            <v>1.9</v>
          </cell>
          <cell r="GR179">
            <v>2.6</v>
          </cell>
          <cell r="GS179">
            <v>1.2</v>
          </cell>
          <cell r="GT179">
            <v>4.7</v>
          </cell>
          <cell r="GU179">
            <v>2.2999999999999998</v>
          </cell>
          <cell r="GV179">
            <v>-1.2</v>
          </cell>
          <cell r="GW179">
            <v>0.3</v>
          </cell>
          <cell r="GX179">
            <v>-0.1</v>
          </cell>
          <cell r="GY179">
            <v>4.2</v>
          </cell>
          <cell r="GZ179">
            <v>-0.4</v>
          </cell>
          <cell r="HA179">
            <v>1</v>
          </cell>
          <cell r="HB179">
            <v>1.6</v>
          </cell>
          <cell r="HC179">
            <v>3</v>
          </cell>
          <cell r="HD179">
            <v>0.7</v>
          </cell>
          <cell r="HE179">
            <v>0.6</v>
          </cell>
          <cell r="HF179">
            <v>5.7</v>
          </cell>
          <cell r="HG179">
            <v>-2.8</v>
          </cell>
          <cell r="HH179">
            <v>0.1</v>
          </cell>
          <cell r="HI179">
            <v>0.7</v>
          </cell>
          <cell r="HJ179">
            <v>-0.5</v>
          </cell>
          <cell r="HK179">
            <v>1.2</v>
          </cell>
          <cell r="HL179">
            <v>4599</v>
          </cell>
          <cell r="HM179">
            <v>1194</v>
          </cell>
          <cell r="HN179">
            <v>5984</v>
          </cell>
          <cell r="HO179">
            <v>2688</v>
          </cell>
          <cell r="HP179">
            <v>3685</v>
          </cell>
          <cell r="HQ179">
            <v>1628</v>
          </cell>
          <cell r="HR179">
            <v>3905</v>
          </cell>
          <cell r="HS179">
            <v>11239</v>
          </cell>
          <cell r="HT179">
            <v>1880</v>
          </cell>
          <cell r="HU179">
            <v>12761</v>
          </cell>
          <cell r="HV179">
            <v>6170</v>
          </cell>
          <cell r="HW179">
            <v>5744</v>
          </cell>
          <cell r="HX179">
            <v>3469</v>
          </cell>
          <cell r="HY179">
            <v>4552</v>
          </cell>
          <cell r="HZ179">
            <v>6575</v>
          </cell>
          <cell r="IA179">
            <v>25781</v>
          </cell>
          <cell r="IB179">
            <v>5134</v>
          </cell>
          <cell r="IC179">
            <v>343</v>
          </cell>
          <cell r="ID179">
            <v>3424</v>
          </cell>
          <cell r="IE179">
            <v>8914</v>
          </cell>
          <cell r="IF179">
            <v>4436</v>
          </cell>
          <cell r="IG179">
            <v>3111</v>
          </cell>
          <cell r="IH179">
            <v>8282</v>
          </cell>
          <cell r="II179">
            <v>15722</v>
          </cell>
          <cell r="IJ179">
            <v>10890</v>
          </cell>
          <cell r="IK179">
            <v>10860</v>
          </cell>
          <cell r="IL179">
            <v>7458</v>
          </cell>
          <cell r="IM179">
            <v>4121</v>
          </cell>
          <cell r="IN179">
            <v>1212</v>
          </cell>
          <cell r="IO179">
            <v>1898</v>
          </cell>
          <cell r="IP179">
            <v>5685</v>
          </cell>
          <cell r="IQ179">
            <v>12935</v>
          </cell>
        </row>
        <row r="180">
          <cell r="B180">
            <v>8120</v>
          </cell>
          <cell r="C180">
            <v>1231</v>
          </cell>
          <cell r="D180">
            <v>9231</v>
          </cell>
          <cell r="E180">
            <v>2526</v>
          </cell>
          <cell r="F180">
            <v>3579</v>
          </cell>
          <cell r="G180">
            <v>1608</v>
          </cell>
          <cell r="H180">
            <v>3866</v>
          </cell>
          <cell r="I180">
            <v>10883</v>
          </cell>
          <cell r="J180">
            <v>1781</v>
          </cell>
          <cell r="K180">
            <v>12336</v>
          </cell>
          <cell r="L180">
            <v>6213</v>
          </cell>
          <cell r="M180">
            <v>5627</v>
          </cell>
          <cell r="N180">
            <v>3593</v>
          </cell>
          <cell r="O180">
            <v>4380</v>
          </cell>
          <cell r="P180">
            <v>6649</v>
          </cell>
          <cell r="Q180">
            <v>25826</v>
          </cell>
          <cell r="R180">
            <v>5032</v>
          </cell>
          <cell r="S180">
            <v>305</v>
          </cell>
          <cell r="T180">
            <v>3641</v>
          </cell>
          <cell r="U180">
            <v>8906</v>
          </cell>
          <cell r="V180">
            <v>4527</v>
          </cell>
          <cell r="W180">
            <v>3010</v>
          </cell>
          <cell r="X180">
            <v>8434</v>
          </cell>
          <cell r="Y180">
            <v>15987</v>
          </cell>
          <cell r="Z180">
            <v>11051</v>
          </cell>
          <cell r="AA180">
            <v>11349</v>
          </cell>
          <cell r="AB180">
            <v>7438</v>
          </cell>
          <cell r="AC180">
            <v>4145</v>
          </cell>
          <cell r="AD180">
            <v>1112</v>
          </cell>
          <cell r="AE180">
            <v>1983</v>
          </cell>
          <cell r="AF180">
            <v>5664</v>
          </cell>
          <cell r="AG180">
            <v>12875</v>
          </cell>
          <cell r="AH180">
            <v>3033</v>
          </cell>
          <cell r="AI180">
            <v>3291</v>
          </cell>
          <cell r="AJ180">
            <v>6300</v>
          </cell>
          <cell r="AK180">
            <v>11862</v>
          </cell>
          <cell r="AL180">
            <v>8987</v>
          </cell>
          <cell r="AM180">
            <v>20532</v>
          </cell>
          <cell r="AN180">
            <v>1229</v>
          </cell>
          <cell r="AO180">
            <v>6560</v>
          </cell>
          <cell r="AP180">
            <v>7796</v>
          </cell>
          <cell r="AQ180">
            <v>2285</v>
          </cell>
          <cell r="AR180">
            <v>14116</v>
          </cell>
          <cell r="AS180">
            <v>15864</v>
          </cell>
          <cell r="AT180">
            <v>10013</v>
          </cell>
          <cell r="AU180">
            <v>16391</v>
          </cell>
          <cell r="AV180">
            <v>15049</v>
          </cell>
          <cell r="AW180">
            <v>15107</v>
          </cell>
          <cell r="AX180">
            <v>2127</v>
          </cell>
          <cell r="AY180">
            <v>5859</v>
          </cell>
          <cell r="AZ180">
            <v>27209</v>
          </cell>
          <cell r="BA180">
            <v>253075</v>
          </cell>
          <cell r="BB180">
            <v>22222</v>
          </cell>
          <cell r="BC180">
            <v>-58</v>
          </cell>
          <cell r="BD180">
            <v>274955</v>
          </cell>
          <cell r="BE180">
            <v>0.7</v>
          </cell>
          <cell r="BF180">
            <v>2.6</v>
          </cell>
          <cell r="BG180">
            <v>1.1000000000000001</v>
          </cell>
          <cell r="BH180">
            <v>-1.5</v>
          </cell>
          <cell r="BI180">
            <v>1</v>
          </cell>
          <cell r="BJ180">
            <v>2.1</v>
          </cell>
          <cell r="BK180">
            <v>-1.3</v>
          </cell>
          <cell r="BL180">
            <v>-0.1</v>
          </cell>
          <cell r="BM180">
            <v>-1.9</v>
          </cell>
          <cell r="BN180">
            <v>-0.2</v>
          </cell>
          <cell r="BO180">
            <v>0.3</v>
          </cell>
          <cell r="BP180">
            <v>-0.6</v>
          </cell>
          <cell r="BQ180">
            <v>4.4000000000000004</v>
          </cell>
          <cell r="BR180">
            <v>0.9</v>
          </cell>
          <cell r="BS180">
            <v>2.2999999999999998</v>
          </cell>
          <cell r="BT180">
            <v>1.6</v>
          </cell>
          <cell r="BU180">
            <v>0.3</v>
          </cell>
          <cell r="BV180">
            <v>0.1</v>
          </cell>
          <cell r="BW180">
            <v>2</v>
          </cell>
          <cell r="BX180">
            <v>0.8</v>
          </cell>
          <cell r="BY180">
            <v>5.3</v>
          </cell>
          <cell r="BZ180">
            <v>6.8</v>
          </cell>
          <cell r="CA180">
            <v>3</v>
          </cell>
          <cell r="CB180">
            <v>4.4000000000000004</v>
          </cell>
          <cell r="CC180">
            <v>0.9</v>
          </cell>
          <cell r="CD180">
            <v>1.7</v>
          </cell>
          <cell r="CE180">
            <v>-0.7</v>
          </cell>
          <cell r="CF180">
            <v>0.2</v>
          </cell>
          <cell r="CG180">
            <v>-3.6</v>
          </cell>
          <cell r="CH180">
            <v>5.5</v>
          </cell>
          <cell r="CI180">
            <v>0.8</v>
          </cell>
          <cell r="CJ180">
            <v>0.7</v>
          </cell>
          <cell r="CK180">
            <v>0.9</v>
          </cell>
          <cell r="CL180">
            <v>1.9</v>
          </cell>
          <cell r="CM180">
            <v>1.4</v>
          </cell>
          <cell r="CN180">
            <v>-0.3</v>
          </cell>
          <cell r="CO180">
            <v>6.2</v>
          </cell>
          <cell r="CP180">
            <v>1.5</v>
          </cell>
          <cell r="CQ180">
            <v>2.1</v>
          </cell>
          <cell r="CR180">
            <v>2.5</v>
          </cell>
          <cell r="CS180">
            <v>2.4</v>
          </cell>
          <cell r="CT180">
            <v>3.6</v>
          </cell>
          <cell r="CU180">
            <v>-0.7</v>
          </cell>
          <cell r="CV180">
            <v>0.6</v>
          </cell>
          <cell r="CW180">
            <v>1.3</v>
          </cell>
          <cell r="CX180">
            <v>1.8</v>
          </cell>
          <cell r="CY180">
            <v>0.6</v>
          </cell>
          <cell r="CZ180">
            <v>0.8</v>
          </cell>
          <cell r="DA180">
            <v>2.9</v>
          </cell>
          <cell r="DB180">
            <v>-0.1</v>
          </cell>
          <cell r="DC180">
            <v>0.2</v>
          </cell>
          <cell r="DD180">
            <v>1.2</v>
          </cell>
          <cell r="DE180">
            <v>1.5</v>
          </cell>
          <cell r="DF180">
            <v>1.1000000000000001</v>
          </cell>
          <cell r="DG180">
            <v>7839</v>
          </cell>
          <cell r="DH180">
            <v>1223</v>
          </cell>
          <cell r="DI180">
            <v>8965</v>
          </cell>
          <cell r="DJ180">
            <v>2445</v>
          </cell>
          <cell r="DK180">
            <v>3613</v>
          </cell>
          <cell r="DL180">
            <v>1612</v>
          </cell>
          <cell r="DM180">
            <v>3839</v>
          </cell>
          <cell r="DN180">
            <v>10852</v>
          </cell>
          <cell r="DO180">
            <v>1668</v>
          </cell>
          <cell r="DP180">
            <v>12190</v>
          </cell>
          <cell r="DQ180">
            <v>6141</v>
          </cell>
          <cell r="DR180">
            <v>5509</v>
          </cell>
          <cell r="DS180">
            <v>3660</v>
          </cell>
          <cell r="DT180">
            <v>4346</v>
          </cell>
          <cell r="DU180">
            <v>6814</v>
          </cell>
          <cell r="DV180">
            <v>25892</v>
          </cell>
          <cell r="DW180">
            <v>5125</v>
          </cell>
          <cell r="DX180">
            <v>310</v>
          </cell>
          <cell r="DY180">
            <v>3734</v>
          </cell>
          <cell r="DZ180">
            <v>9092</v>
          </cell>
          <cell r="EA180">
            <v>4543</v>
          </cell>
          <cell r="EB180">
            <v>2893</v>
          </cell>
          <cell r="EC180">
            <v>8323</v>
          </cell>
          <cell r="ED180">
            <v>15762</v>
          </cell>
          <cell r="EE180">
            <v>11320</v>
          </cell>
          <cell r="EF180">
            <v>11337</v>
          </cell>
          <cell r="EG180">
            <v>7290</v>
          </cell>
          <cell r="EH180">
            <v>4158</v>
          </cell>
          <cell r="EI180">
            <v>1045</v>
          </cell>
          <cell r="EJ180">
            <v>1962</v>
          </cell>
          <cell r="EK180">
            <v>5563</v>
          </cell>
          <cell r="EL180">
            <v>12683</v>
          </cell>
          <cell r="EM180">
            <v>3008</v>
          </cell>
          <cell r="EN180">
            <v>3255</v>
          </cell>
          <cell r="EO180">
            <v>6241</v>
          </cell>
          <cell r="EP180">
            <v>11839</v>
          </cell>
          <cell r="EQ180">
            <v>8988</v>
          </cell>
          <cell r="ER180">
            <v>20509</v>
          </cell>
          <cell r="ES180">
            <v>1274</v>
          </cell>
          <cell r="ET180">
            <v>6691</v>
          </cell>
          <cell r="EU180">
            <v>7982</v>
          </cell>
          <cell r="EV180">
            <v>2272</v>
          </cell>
          <cell r="EW180">
            <v>14039</v>
          </cell>
          <cell r="EX180">
            <v>15779</v>
          </cell>
          <cell r="EY180">
            <v>9998</v>
          </cell>
          <cell r="EZ180">
            <v>16126</v>
          </cell>
          <cell r="FA180">
            <v>15051</v>
          </cell>
          <cell r="FB180">
            <v>15295</v>
          </cell>
          <cell r="FC180">
            <v>2132</v>
          </cell>
          <cell r="FD180">
            <v>5889</v>
          </cell>
          <cell r="FE180">
            <v>27204</v>
          </cell>
          <cell r="FF180">
            <v>252512</v>
          </cell>
          <cell r="FG180">
            <v>22420</v>
          </cell>
          <cell r="FH180">
            <v>599</v>
          </cell>
          <cell r="FI180">
            <v>275252</v>
          </cell>
          <cell r="FJ180">
            <v>-4.7</v>
          </cell>
          <cell r="FK180">
            <v>2.7</v>
          </cell>
          <cell r="FL180">
            <v>-3.2</v>
          </cell>
          <cell r="FM180">
            <v>-6.1</v>
          </cell>
          <cell r="FN180">
            <v>3.7</v>
          </cell>
          <cell r="FO180">
            <v>2</v>
          </cell>
          <cell r="FP180">
            <v>-1</v>
          </cell>
          <cell r="FQ180">
            <v>0.4</v>
          </cell>
          <cell r="FR180">
            <v>-12.6</v>
          </cell>
          <cell r="FS180">
            <v>-1.4</v>
          </cell>
          <cell r="FT180">
            <v>-2.1</v>
          </cell>
          <cell r="FU180">
            <v>-2</v>
          </cell>
          <cell r="FV180">
            <v>7</v>
          </cell>
          <cell r="FW180">
            <v>-0.9</v>
          </cell>
          <cell r="FX180">
            <v>7.6</v>
          </cell>
          <cell r="FY180">
            <v>2.2000000000000002</v>
          </cell>
          <cell r="FZ180">
            <v>3.1</v>
          </cell>
          <cell r="GA180">
            <v>3.3</v>
          </cell>
          <cell r="GB180">
            <v>7.9</v>
          </cell>
          <cell r="GC180">
            <v>4.5999999999999996</v>
          </cell>
          <cell r="GD180">
            <v>5.5</v>
          </cell>
          <cell r="GE180">
            <v>2.2999999999999998</v>
          </cell>
          <cell r="GF180">
            <v>1.6</v>
          </cell>
          <cell r="GG180">
            <v>2.7</v>
          </cell>
          <cell r="GH180">
            <v>5.0999999999999996</v>
          </cell>
          <cell r="GI180">
            <v>2</v>
          </cell>
          <cell r="GJ180">
            <v>-4.0999999999999996</v>
          </cell>
          <cell r="GK180">
            <v>2.4</v>
          </cell>
          <cell r="GL180">
            <v>-9.6999999999999993</v>
          </cell>
          <cell r="GM180">
            <v>6.3</v>
          </cell>
          <cell r="GN180">
            <v>-1.7</v>
          </cell>
          <cell r="GO180">
            <v>-0.5</v>
          </cell>
          <cell r="GP180">
            <v>-1.3</v>
          </cell>
          <cell r="GQ180">
            <v>-0.3</v>
          </cell>
          <cell r="GR180">
            <v>-0.7</v>
          </cell>
          <cell r="GS180">
            <v>-1.3</v>
          </cell>
          <cell r="GT180">
            <v>7</v>
          </cell>
          <cell r="GU180">
            <v>1</v>
          </cell>
          <cell r="GV180">
            <v>9.1999999999999993</v>
          </cell>
          <cell r="GW180">
            <v>6.2</v>
          </cell>
          <cell r="GX180">
            <v>6.9</v>
          </cell>
          <cell r="GY180">
            <v>2.5</v>
          </cell>
          <cell r="GZ180">
            <v>-1.5</v>
          </cell>
          <cell r="HA180">
            <v>-0.3</v>
          </cell>
          <cell r="HB180">
            <v>1.2</v>
          </cell>
          <cell r="HC180">
            <v>-0.4</v>
          </cell>
          <cell r="HD180">
            <v>0.6</v>
          </cell>
          <cell r="HE180">
            <v>3.1</v>
          </cell>
          <cell r="HF180">
            <v>1.5</v>
          </cell>
          <cell r="HG180">
            <v>1.9</v>
          </cell>
          <cell r="HH180">
            <v>0.2</v>
          </cell>
          <cell r="HI180">
            <v>1.1000000000000001</v>
          </cell>
          <cell r="HJ180">
            <v>4</v>
          </cell>
          <cell r="HK180">
            <v>1.2</v>
          </cell>
          <cell r="HL180">
            <v>13777</v>
          </cell>
          <cell r="HM180">
            <v>1228</v>
          </cell>
          <cell r="HN180">
            <v>14379</v>
          </cell>
          <cell r="HO180">
            <v>2405</v>
          </cell>
          <cell r="HP180">
            <v>3552</v>
          </cell>
          <cell r="HQ180">
            <v>1641</v>
          </cell>
          <cell r="HR180">
            <v>3892</v>
          </cell>
          <cell r="HS180">
            <v>10776</v>
          </cell>
          <cell r="HT180">
            <v>1718</v>
          </cell>
          <cell r="HU180">
            <v>12167</v>
          </cell>
          <cell r="HV180">
            <v>6625</v>
          </cell>
          <cell r="HW180">
            <v>5516</v>
          </cell>
          <cell r="HX180">
            <v>3726</v>
          </cell>
          <cell r="HY180">
            <v>4389</v>
          </cell>
          <cell r="HZ180">
            <v>7066</v>
          </cell>
          <cell r="IA180">
            <v>26714</v>
          </cell>
          <cell r="IB180">
            <v>4994</v>
          </cell>
          <cell r="IC180">
            <v>291</v>
          </cell>
          <cell r="ID180">
            <v>3791</v>
          </cell>
          <cell r="IE180">
            <v>8950</v>
          </cell>
          <cell r="IF180">
            <v>4765</v>
          </cell>
          <cell r="IG180">
            <v>3004</v>
          </cell>
          <cell r="IH180">
            <v>8798</v>
          </cell>
          <cell r="II180">
            <v>16509</v>
          </cell>
          <cell r="IJ180">
            <v>11619</v>
          </cell>
          <cell r="IK180">
            <v>12499</v>
          </cell>
          <cell r="IL180">
            <v>7664</v>
          </cell>
          <cell r="IM180">
            <v>4412</v>
          </cell>
          <cell r="IN180">
            <v>1070</v>
          </cell>
          <cell r="IO180">
            <v>1989</v>
          </cell>
          <cell r="IP180">
            <v>5871</v>
          </cell>
          <cell r="IQ180">
            <v>13295</v>
          </cell>
        </row>
        <row r="181">
          <cell r="B181">
            <v>7834</v>
          </cell>
          <cell r="C181">
            <v>1242</v>
          </cell>
          <cell r="D181">
            <v>8989</v>
          </cell>
          <cell r="E181">
            <v>2498</v>
          </cell>
          <cell r="F181">
            <v>3628</v>
          </cell>
          <cell r="G181">
            <v>1663</v>
          </cell>
          <cell r="H181">
            <v>3841</v>
          </cell>
          <cell r="I181">
            <v>10922</v>
          </cell>
          <cell r="J181">
            <v>1748</v>
          </cell>
          <cell r="K181">
            <v>12359</v>
          </cell>
          <cell r="L181">
            <v>6280</v>
          </cell>
          <cell r="M181">
            <v>5711</v>
          </cell>
          <cell r="N181">
            <v>3604</v>
          </cell>
          <cell r="O181">
            <v>4431</v>
          </cell>
          <cell r="P181">
            <v>6788</v>
          </cell>
          <cell r="Q181">
            <v>26133</v>
          </cell>
          <cell r="R181">
            <v>5053</v>
          </cell>
          <cell r="S181">
            <v>304</v>
          </cell>
          <cell r="T181">
            <v>3697</v>
          </cell>
          <cell r="U181">
            <v>8964</v>
          </cell>
          <cell r="V181">
            <v>4777</v>
          </cell>
          <cell r="W181">
            <v>3182</v>
          </cell>
          <cell r="X181">
            <v>8838</v>
          </cell>
          <cell r="Y181">
            <v>16812</v>
          </cell>
          <cell r="Z181">
            <v>11250</v>
          </cell>
          <cell r="AA181">
            <v>11575</v>
          </cell>
          <cell r="AB181">
            <v>7519</v>
          </cell>
          <cell r="AC181">
            <v>4163</v>
          </cell>
          <cell r="AD181">
            <v>1112</v>
          </cell>
          <cell r="AE181">
            <v>2122</v>
          </cell>
          <cell r="AF181">
            <v>5790</v>
          </cell>
          <cell r="AG181">
            <v>13134</v>
          </cell>
          <cell r="AH181">
            <v>3078</v>
          </cell>
          <cell r="AI181">
            <v>3319</v>
          </cell>
          <cell r="AJ181">
            <v>6374</v>
          </cell>
          <cell r="AK181">
            <v>11902</v>
          </cell>
          <cell r="AL181">
            <v>9441</v>
          </cell>
          <cell r="AM181">
            <v>20889</v>
          </cell>
          <cell r="AN181">
            <v>1240</v>
          </cell>
          <cell r="AO181">
            <v>6686</v>
          </cell>
          <cell r="AP181">
            <v>7929</v>
          </cell>
          <cell r="AQ181">
            <v>2369</v>
          </cell>
          <cell r="AR181">
            <v>14113</v>
          </cell>
          <cell r="AS181">
            <v>16035</v>
          </cell>
          <cell r="AT181">
            <v>10123</v>
          </cell>
          <cell r="AU181">
            <v>16500</v>
          </cell>
          <cell r="AV181">
            <v>15129</v>
          </cell>
          <cell r="AW181">
            <v>15317</v>
          </cell>
          <cell r="AX181">
            <v>2105</v>
          </cell>
          <cell r="AY181">
            <v>5898</v>
          </cell>
          <cell r="AZ181">
            <v>27273</v>
          </cell>
          <cell r="BA181">
            <v>256115</v>
          </cell>
          <cell r="BB181">
            <v>22752</v>
          </cell>
          <cell r="BC181">
            <v>-373</v>
          </cell>
          <cell r="BD181">
            <v>278205</v>
          </cell>
          <cell r="BE181">
            <v>-3.5</v>
          </cell>
          <cell r="BF181">
            <v>0.9</v>
          </cell>
          <cell r="BG181">
            <v>-2.6</v>
          </cell>
          <cell r="BH181">
            <v>-1.1000000000000001</v>
          </cell>
          <cell r="BI181">
            <v>1.4</v>
          </cell>
          <cell r="BJ181">
            <v>3.5</v>
          </cell>
          <cell r="BK181">
            <v>-0.6</v>
          </cell>
          <cell r="BL181">
            <v>0.4</v>
          </cell>
          <cell r="BM181">
            <v>-1.9</v>
          </cell>
          <cell r="BN181">
            <v>0.2</v>
          </cell>
          <cell r="BO181">
            <v>1.1000000000000001</v>
          </cell>
          <cell r="BP181">
            <v>1.5</v>
          </cell>
          <cell r="BQ181">
            <v>0.3</v>
          </cell>
          <cell r="BR181">
            <v>1.2</v>
          </cell>
          <cell r="BS181">
            <v>2.1</v>
          </cell>
          <cell r="BT181">
            <v>1.2</v>
          </cell>
          <cell r="BU181">
            <v>0.4</v>
          </cell>
          <cell r="BV181">
            <v>-0.2</v>
          </cell>
          <cell r="BW181">
            <v>1.5</v>
          </cell>
          <cell r="BX181">
            <v>0.7</v>
          </cell>
          <cell r="BY181">
            <v>5.5</v>
          </cell>
          <cell r="BZ181">
            <v>5.7</v>
          </cell>
          <cell r="CA181">
            <v>4.8</v>
          </cell>
          <cell r="CB181">
            <v>5.2</v>
          </cell>
          <cell r="CC181">
            <v>1.8</v>
          </cell>
          <cell r="CD181">
            <v>2</v>
          </cell>
          <cell r="CE181">
            <v>1.1000000000000001</v>
          </cell>
          <cell r="CF181">
            <v>0.4</v>
          </cell>
          <cell r="CG181">
            <v>0</v>
          </cell>
          <cell r="CH181">
            <v>7</v>
          </cell>
          <cell r="CI181">
            <v>2.2000000000000002</v>
          </cell>
          <cell r="CJ181">
            <v>2</v>
          </cell>
          <cell r="CK181">
            <v>1.5</v>
          </cell>
          <cell r="CL181">
            <v>0.8</v>
          </cell>
          <cell r="CM181">
            <v>1.2</v>
          </cell>
          <cell r="CN181">
            <v>0.3</v>
          </cell>
          <cell r="CO181">
            <v>5</v>
          </cell>
          <cell r="CP181">
            <v>1.7</v>
          </cell>
          <cell r="CQ181">
            <v>0.9</v>
          </cell>
          <cell r="CR181">
            <v>1.9</v>
          </cell>
          <cell r="CS181">
            <v>1.7</v>
          </cell>
          <cell r="CT181">
            <v>3.7</v>
          </cell>
          <cell r="CU181">
            <v>0</v>
          </cell>
          <cell r="CV181">
            <v>1.1000000000000001</v>
          </cell>
          <cell r="CW181">
            <v>1.1000000000000001</v>
          </cell>
          <cell r="CX181">
            <v>0.7</v>
          </cell>
          <cell r="CY181">
            <v>0.5</v>
          </cell>
          <cell r="CZ181">
            <v>1.4</v>
          </cell>
          <cell r="DA181">
            <v>-1</v>
          </cell>
          <cell r="DB181">
            <v>0.7</v>
          </cell>
          <cell r="DC181">
            <v>0.2</v>
          </cell>
          <cell r="DD181">
            <v>1.2</v>
          </cell>
          <cell r="DE181">
            <v>2.4</v>
          </cell>
          <cell r="DF181">
            <v>1.2</v>
          </cell>
          <cell r="DG181">
            <v>8135</v>
          </cell>
          <cell r="DH181">
            <v>1248</v>
          </cell>
          <cell r="DI181">
            <v>9270</v>
          </cell>
          <cell r="DJ181">
            <v>2519</v>
          </cell>
          <cell r="DK181">
            <v>3642</v>
          </cell>
          <cell r="DL181">
            <v>1696</v>
          </cell>
          <cell r="DM181">
            <v>3879</v>
          </cell>
          <cell r="DN181">
            <v>11006</v>
          </cell>
          <cell r="DO181">
            <v>1865</v>
          </cell>
          <cell r="DP181">
            <v>12568</v>
          </cell>
          <cell r="DQ181">
            <v>6291</v>
          </cell>
          <cell r="DR181">
            <v>5722</v>
          </cell>
          <cell r="DS181">
            <v>3670</v>
          </cell>
          <cell r="DT181">
            <v>4383</v>
          </cell>
          <cell r="DU181">
            <v>6732</v>
          </cell>
          <cell r="DV181">
            <v>26161</v>
          </cell>
          <cell r="DW181">
            <v>4976</v>
          </cell>
          <cell r="DX181">
            <v>303</v>
          </cell>
          <cell r="DY181">
            <v>3729</v>
          </cell>
          <cell r="DZ181">
            <v>8906</v>
          </cell>
          <cell r="EA181">
            <v>4773</v>
          </cell>
          <cell r="EB181">
            <v>3356</v>
          </cell>
          <cell r="EC181">
            <v>8682</v>
          </cell>
          <cell r="ED181">
            <v>16821</v>
          </cell>
          <cell r="EE181">
            <v>10974</v>
          </cell>
          <cell r="EF181">
            <v>11581</v>
          </cell>
          <cell r="EG181">
            <v>7482</v>
          </cell>
          <cell r="EH181">
            <v>4180</v>
          </cell>
          <cell r="EI181">
            <v>1180</v>
          </cell>
          <cell r="EJ181">
            <v>2124</v>
          </cell>
          <cell r="EK181">
            <v>5817</v>
          </cell>
          <cell r="EL181">
            <v>13254</v>
          </cell>
          <cell r="EM181">
            <v>3083</v>
          </cell>
          <cell r="EN181">
            <v>3353</v>
          </cell>
          <cell r="EO181">
            <v>6413</v>
          </cell>
          <cell r="EP181">
            <v>11736</v>
          </cell>
          <cell r="EQ181">
            <v>9527</v>
          </cell>
          <cell r="ER181">
            <v>20735</v>
          </cell>
          <cell r="ES181">
            <v>1242</v>
          </cell>
          <cell r="ET181">
            <v>6684</v>
          </cell>
          <cell r="EU181">
            <v>7930</v>
          </cell>
          <cell r="EV181">
            <v>2364</v>
          </cell>
          <cell r="EW181">
            <v>14048</v>
          </cell>
          <cell r="EX181">
            <v>15971</v>
          </cell>
          <cell r="EY181">
            <v>10149</v>
          </cell>
          <cell r="EZ181">
            <v>16904</v>
          </cell>
          <cell r="FA181">
            <v>15130</v>
          </cell>
          <cell r="FB181">
            <v>15188</v>
          </cell>
          <cell r="FC181">
            <v>2129</v>
          </cell>
          <cell r="FD181">
            <v>5893</v>
          </cell>
          <cell r="FE181">
            <v>27273</v>
          </cell>
          <cell r="FF181">
            <v>256544</v>
          </cell>
          <cell r="FG181">
            <v>22749</v>
          </cell>
          <cell r="FH181">
            <v>-1710</v>
          </cell>
          <cell r="FI181">
            <v>277283</v>
          </cell>
          <cell r="FJ181">
            <v>3.8</v>
          </cell>
          <cell r="FK181">
            <v>2</v>
          </cell>
          <cell r="FL181">
            <v>3.4</v>
          </cell>
          <cell r="FM181">
            <v>3</v>
          </cell>
          <cell r="FN181">
            <v>0.8</v>
          </cell>
          <cell r="FO181">
            <v>5.2</v>
          </cell>
          <cell r="FP181">
            <v>1</v>
          </cell>
          <cell r="FQ181">
            <v>1.4</v>
          </cell>
          <cell r="FR181">
            <v>11.8</v>
          </cell>
          <cell r="FS181">
            <v>3.1</v>
          </cell>
          <cell r="FT181">
            <v>2.4</v>
          </cell>
          <cell r="FU181">
            <v>3.9</v>
          </cell>
          <cell r="FV181">
            <v>0.3</v>
          </cell>
          <cell r="FW181">
            <v>0.9</v>
          </cell>
          <cell r="FX181">
            <v>-1.2</v>
          </cell>
          <cell r="FY181">
            <v>1</v>
          </cell>
          <cell r="FZ181">
            <v>-2.9</v>
          </cell>
          <cell r="GA181">
            <v>-2.1</v>
          </cell>
          <cell r="GB181">
            <v>-0.1</v>
          </cell>
          <cell r="GC181">
            <v>-2</v>
          </cell>
          <cell r="GD181">
            <v>5.0999999999999996</v>
          </cell>
          <cell r="GE181">
            <v>16</v>
          </cell>
          <cell r="GF181">
            <v>4.3</v>
          </cell>
          <cell r="GG181">
            <v>6.7</v>
          </cell>
          <cell r="GH181">
            <v>-3.1</v>
          </cell>
          <cell r="GI181">
            <v>2.2000000000000002</v>
          </cell>
          <cell r="GJ181">
            <v>2.6</v>
          </cell>
          <cell r="GK181">
            <v>0.5</v>
          </cell>
          <cell r="GL181">
            <v>12.9</v>
          </cell>
          <cell r="GM181">
            <v>8.1999999999999993</v>
          </cell>
          <cell r="GN181">
            <v>4.5999999999999996</v>
          </cell>
          <cell r="GO181">
            <v>4.5</v>
          </cell>
          <cell r="GP181">
            <v>2.5</v>
          </cell>
          <cell r="GQ181">
            <v>3</v>
          </cell>
          <cell r="GR181">
            <v>2.7</v>
          </cell>
          <cell r="GS181">
            <v>-0.9</v>
          </cell>
          <cell r="GT181">
            <v>6</v>
          </cell>
          <cell r="GU181">
            <v>1.1000000000000001</v>
          </cell>
          <cell r="GV181">
            <v>-2.5</v>
          </cell>
          <cell r="GW181">
            <v>-0.1</v>
          </cell>
          <cell r="GX181">
            <v>-0.6</v>
          </cell>
          <cell r="GY181">
            <v>4</v>
          </cell>
          <cell r="GZ181">
            <v>0.1</v>
          </cell>
          <cell r="HA181">
            <v>1.2</v>
          </cell>
          <cell r="HB181">
            <v>1.5</v>
          </cell>
          <cell r="HC181">
            <v>4.8</v>
          </cell>
          <cell r="HD181">
            <v>0.5</v>
          </cell>
          <cell r="HE181">
            <v>-0.7</v>
          </cell>
          <cell r="HF181">
            <v>-0.1</v>
          </cell>
          <cell r="HG181">
            <v>0.1</v>
          </cell>
          <cell r="HH181">
            <v>0.3</v>
          </cell>
          <cell r="HI181">
            <v>1.6</v>
          </cell>
          <cell r="HJ181">
            <v>1.5</v>
          </cell>
          <cell r="HK181">
            <v>0.7</v>
          </cell>
          <cell r="HL181">
            <v>7143</v>
          </cell>
          <cell r="HM181">
            <v>1246</v>
          </cell>
          <cell r="HN181">
            <v>8360</v>
          </cell>
          <cell r="HO181">
            <v>2469</v>
          </cell>
          <cell r="HP181">
            <v>3549</v>
          </cell>
          <cell r="HQ181">
            <v>1613</v>
          </cell>
          <cell r="HR181">
            <v>3793</v>
          </cell>
          <cell r="HS181">
            <v>10712</v>
          </cell>
          <cell r="HT181">
            <v>1802</v>
          </cell>
          <cell r="HU181">
            <v>12213</v>
          </cell>
          <cell r="HV181">
            <v>6131</v>
          </cell>
          <cell r="HW181">
            <v>5629</v>
          </cell>
          <cell r="HX181">
            <v>3534</v>
          </cell>
          <cell r="HY181">
            <v>4057</v>
          </cell>
          <cell r="HZ181">
            <v>6325</v>
          </cell>
          <cell r="IA181">
            <v>25027</v>
          </cell>
          <cell r="IB181">
            <v>4982</v>
          </cell>
          <cell r="IC181">
            <v>260</v>
          </cell>
          <cell r="ID181">
            <v>3834</v>
          </cell>
          <cell r="IE181">
            <v>8916</v>
          </cell>
          <cell r="IF181">
            <v>4402</v>
          </cell>
          <cell r="IG181">
            <v>2989</v>
          </cell>
          <cell r="IH181">
            <v>8786</v>
          </cell>
          <cell r="II181">
            <v>16276</v>
          </cell>
          <cell r="IJ181">
            <v>10508</v>
          </cell>
          <cell r="IK181">
            <v>11054</v>
          </cell>
          <cell r="IL181">
            <v>7345</v>
          </cell>
          <cell r="IM181">
            <v>3986</v>
          </cell>
          <cell r="IN181">
            <v>1126</v>
          </cell>
          <cell r="IO181">
            <v>2057</v>
          </cell>
          <cell r="IP181">
            <v>5630</v>
          </cell>
          <cell r="IQ181">
            <v>12758</v>
          </cell>
        </row>
        <row r="182">
          <cell r="B182">
            <v>7286</v>
          </cell>
          <cell r="C182">
            <v>1210</v>
          </cell>
          <cell r="D182">
            <v>8440</v>
          </cell>
          <cell r="E182">
            <v>2487</v>
          </cell>
          <cell r="F182">
            <v>3633</v>
          </cell>
          <cell r="G182">
            <v>1782</v>
          </cell>
          <cell r="H182">
            <v>3839</v>
          </cell>
          <cell r="I182">
            <v>10953</v>
          </cell>
          <cell r="J182">
            <v>1773</v>
          </cell>
          <cell r="K182">
            <v>12412</v>
          </cell>
          <cell r="L182">
            <v>6359</v>
          </cell>
          <cell r="M182">
            <v>5863</v>
          </cell>
          <cell r="N182">
            <v>3562</v>
          </cell>
          <cell r="O182">
            <v>4466</v>
          </cell>
          <cell r="P182">
            <v>6862</v>
          </cell>
          <cell r="Q182">
            <v>26338</v>
          </cell>
          <cell r="R182">
            <v>5082</v>
          </cell>
          <cell r="S182">
            <v>305</v>
          </cell>
          <cell r="T182">
            <v>3723</v>
          </cell>
          <cell r="U182">
            <v>9018</v>
          </cell>
          <cell r="V182">
            <v>5002</v>
          </cell>
          <cell r="W182">
            <v>3331</v>
          </cell>
          <cell r="X182">
            <v>9471</v>
          </cell>
          <cell r="Y182">
            <v>17822</v>
          </cell>
          <cell r="Z182">
            <v>11487</v>
          </cell>
          <cell r="AA182">
            <v>11787</v>
          </cell>
          <cell r="AB182">
            <v>7715</v>
          </cell>
          <cell r="AC182">
            <v>4273</v>
          </cell>
          <cell r="AD182">
            <v>1156</v>
          </cell>
          <cell r="AE182">
            <v>2254</v>
          </cell>
          <cell r="AF182">
            <v>6015</v>
          </cell>
          <cell r="AG182">
            <v>13633</v>
          </cell>
          <cell r="AH182">
            <v>3140</v>
          </cell>
          <cell r="AI182">
            <v>3351</v>
          </cell>
          <cell r="AJ182">
            <v>6454</v>
          </cell>
          <cell r="AK182">
            <v>11993</v>
          </cell>
          <cell r="AL182">
            <v>9633</v>
          </cell>
          <cell r="AM182">
            <v>21133</v>
          </cell>
          <cell r="AN182">
            <v>1248</v>
          </cell>
          <cell r="AO182">
            <v>6810</v>
          </cell>
          <cell r="AP182">
            <v>8056</v>
          </cell>
          <cell r="AQ182">
            <v>2435</v>
          </cell>
          <cell r="AR182">
            <v>14109</v>
          </cell>
          <cell r="AS182">
            <v>16160</v>
          </cell>
          <cell r="AT182">
            <v>10171</v>
          </cell>
          <cell r="AU182">
            <v>16280</v>
          </cell>
          <cell r="AV182">
            <v>15202</v>
          </cell>
          <cell r="AW182">
            <v>15503</v>
          </cell>
          <cell r="AX182">
            <v>2085</v>
          </cell>
          <cell r="AY182">
            <v>5959</v>
          </cell>
          <cell r="AZ182">
            <v>27359</v>
          </cell>
          <cell r="BA182">
            <v>258715</v>
          </cell>
          <cell r="BB182">
            <v>23230</v>
          </cell>
          <cell r="BC182">
            <v>-438</v>
          </cell>
          <cell r="BD182">
            <v>281232</v>
          </cell>
          <cell r="BE182">
            <v>-7</v>
          </cell>
          <cell r="BF182">
            <v>-2.6</v>
          </cell>
          <cell r="BG182">
            <v>-6.1</v>
          </cell>
          <cell r="BH182">
            <v>-0.5</v>
          </cell>
          <cell r="BI182">
            <v>0.2</v>
          </cell>
          <cell r="BJ182">
            <v>7.1</v>
          </cell>
          <cell r="BK182">
            <v>-0.1</v>
          </cell>
          <cell r="BL182">
            <v>0.3</v>
          </cell>
          <cell r="BM182">
            <v>1.5</v>
          </cell>
          <cell r="BN182">
            <v>0.4</v>
          </cell>
          <cell r="BO182">
            <v>1.3</v>
          </cell>
          <cell r="BP182">
            <v>2.7</v>
          </cell>
          <cell r="BQ182">
            <v>-1.2</v>
          </cell>
          <cell r="BR182">
            <v>0.8</v>
          </cell>
          <cell r="BS182">
            <v>1.1000000000000001</v>
          </cell>
          <cell r="BT182">
            <v>0.8</v>
          </cell>
          <cell r="BU182">
            <v>0.6</v>
          </cell>
          <cell r="BV182">
            <v>0.2</v>
          </cell>
          <cell r="BW182">
            <v>0.7</v>
          </cell>
          <cell r="BX182">
            <v>0.6</v>
          </cell>
          <cell r="BY182">
            <v>4.7</v>
          </cell>
          <cell r="BZ182">
            <v>4.7</v>
          </cell>
          <cell r="CA182">
            <v>7.2</v>
          </cell>
          <cell r="CB182">
            <v>6</v>
          </cell>
          <cell r="CC182">
            <v>2.1</v>
          </cell>
          <cell r="CD182">
            <v>1.8</v>
          </cell>
          <cell r="CE182">
            <v>2.6</v>
          </cell>
          <cell r="CF182">
            <v>2.6</v>
          </cell>
          <cell r="CG182">
            <v>3.9</v>
          </cell>
          <cell r="CH182">
            <v>6.2</v>
          </cell>
          <cell r="CI182">
            <v>3.9</v>
          </cell>
          <cell r="CJ182">
            <v>3.8</v>
          </cell>
          <cell r="CK182">
            <v>2</v>
          </cell>
          <cell r="CL182">
            <v>1</v>
          </cell>
          <cell r="CM182">
            <v>1.3</v>
          </cell>
          <cell r="CN182">
            <v>0.8</v>
          </cell>
          <cell r="CO182">
            <v>2</v>
          </cell>
          <cell r="CP182">
            <v>1.2</v>
          </cell>
          <cell r="CQ182">
            <v>0.6</v>
          </cell>
          <cell r="CR182">
            <v>1.9</v>
          </cell>
          <cell r="CS182">
            <v>1.6</v>
          </cell>
          <cell r="CT182">
            <v>2.7</v>
          </cell>
          <cell r="CU182">
            <v>0</v>
          </cell>
          <cell r="CV182">
            <v>0.8</v>
          </cell>
          <cell r="CW182">
            <v>0.5</v>
          </cell>
          <cell r="CX182">
            <v>-1.3</v>
          </cell>
          <cell r="CY182">
            <v>0.5</v>
          </cell>
          <cell r="CZ182">
            <v>1.2</v>
          </cell>
          <cell r="DA182">
            <v>-1</v>
          </cell>
          <cell r="DB182">
            <v>1</v>
          </cell>
          <cell r="DC182">
            <v>0.3</v>
          </cell>
          <cell r="DD182">
            <v>1</v>
          </cell>
          <cell r="DE182">
            <v>2.1</v>
          </cell>
          <cell r="DF182">
            <v>1.1000000000000001</v>
          </cell>
          <cell r="DG182">
            <v>7249</v>
          </cell>
          <cell r="DH182">
            <v>1269</v>
          </cell>
          <cell r="DI182">
            <v>8492</v>
          </cell>
          <cell r="DJ182">
            <v>2546</v>
          </cell>
          <cell r="DK182">
            <v>3606</v>
          </cell>
          <cell r="DL182">
            <v>1670</v>
          </cell>
          <cell r="DM182">
            <v>3826</v>
          </cell>
          <cell r="DN182">
            <v>10893</v>
          </cell>
          <cell r="DO182">
            <v>1668</v>
          </cell>
          <cell r="DP182">
            <v>12258</v>
          </cell>
          <cell r="DQ182">
            <v>6364</v>
          </cell>
          <cell r="DR182">
            <v>5946</v>
          </cell>
          <cell r="DS182">
            <v>3463</v>
          </cell>
          <cell r="DT182">
            <v>4620</v>
          </cell>
          <cell r="DU182">
            <v>6858</v>
          </cell>
          <cell r="DV182">
            <v>26401</v>
          </cell>
          <cell r="DW182">
            <v>5104</v>
          </cell>
          <cell r="DX182">
            <v>300</v>
          </cell>
          <cell r="DY182">
            <v>3607</v>
          </cell>
          <cell r="DZ182">
            <v>8933</v>
          </cell>
          <cell r="EA182">
            <v>4981</v>
          </cell>
          <cell r="EB182">
            <v>3231</v>
          </cell>
          <cell r="EC182">
            <v>9828</v>
          </cell>
          <cell r="ED182">
            <v>18091</v>
          </cell>
          <cell r="EE182">
            <v>11579</v>
          </cell>
          <cell r="EF182">
            <v>11807</v>
          </cell>
          <cell r="EG182">
            <v>7806</v>
          </cell>
          <cell r="EH182">
            <v>4197</v>
          </cell>
          <cell r="EI182">
            <v>1115</v>
          </cell>
          <cell r="EJ182">
            <v>2266</v>
          </cell>
          <cell r="EK182">
            <v>5942</v>
          </cell>
          <cell r="EL182">
            <v>13449</v>
          </cell>
          <cell r="EM182">
            <v>3130</v>
          </cell>
          <cell r="EN182">
            <v>3315</v>
          </cell>
          <cell r="EO182">
            <v>6425</v>
          </cell>
          <cell r="EP182">
            <v>12193</v>
          </cell>
          <cell r="EQ182">
            <v>9631</v>
          </cell>
          <cell r="ER182">
            <v>21376</v>
          </cell>
          <cell r="ES182">
            <v>1214</v>
          </cell>
          <cell r="ET182">
            <v>6719</v>
          </cell>
          <cell r="EU182">
            <v>7924</v>
          </cell>
          <cell r="EV182">
            <v>2440</v>
          </cell>
          <cell r="EW182">
            <v>14183</v>
          </cell>
          <cell r="EX182">
            <v>16232</v>
          </cell>
          <cell r="EY182">
            <v>10114</v>
          </cell>
          <cell r="EZ182">
            <v>16322</v>
          </cell>
          <cell r="FA182">
            <v>15200</v>
          </cell>
          <cell r="FB182">
            <v>15480</v>
          </cell>
          <cell r="FC182">
            <v>2039</v>
          </cell>
          <cell r="FD182">
            <v>5974</v>
          </cell>
          <cell r="FE182">
            <v>27359</v>
          </cell>
          <cell r="FF182">
            <v>259086</v>
          </cell>
          <cell r="FG182">
            <v>23108</v>
          </cell>
          <cell r="FH182">
            <v>288</v>
          </cell>
          <cell r="FI182">
            <v>282203</v>
          </cell>
          <cell r="FJ182">
            <v>-10.9</v>
          </cell>
          <cell r="FK182">
            <v>1.7</v>
          </cell>
          <cell r="FL182">
            <v>-8.4</v>
          </cell>
          <cell r="FM182">
            <v>1.1000000000000001</v>
          </cell>
          <cell r="FN182">
            <v>-1</v>
          </cell>
          <cell r="FO182">
            <v>-1.5</v>
          </cell>
          <cell r="FP182">
            <v>-1.4</v>
          </cell>
          <cell r="FQ182">
            <v>-1</v>
          </cell>
          <cell r="FR182">
            <v>-10.5</v>
          </cell>
          <cell r="FS182">
            <v>-2.5</v>
          </cell>
          <cell r="FT182">
            <v>1.2</v>
          </cell>
          <cell r="FU182">
            <v>3.9</v>
          </cell>
          <cell r="FV182">
            <v>-5.6</v>
          </cell>
          <cell r="FW182">
            <v>5.4</v>
          </cell>
          <cell r="FX182">
            <v>1.9</v>
          </cell>
          <cell r="FY182">
            <v>0.9</v>
          </cell>
          <cell r="FZ182">
            <v>2.6</v>
          </cell>
          <cell r="GA182">
            <v>-1.1000000000000001</v>
          </cell>
          <cell r="GB182">
            <v>-3.3</v>
          </cell>
          <cell r="GC182">
            <v>0.3</v>
          </cell>
          <cell r="GD182">
            <v>4.4000000000000004</v>
          </cell>
          <cell r="GE182">
            <v>-3.7</v>
          </cell>
          <cell r="GF182">
            <v>13.2</v>
          </cell>
          <cell r="GG182">
            <v>7.6</v>
          </cell>
          <cell r="GH182">
            <v>5.5</v>
          </cell>
          <cell r="GI182">
            <v>2</v>
          </cell>
          <cell r="GJ182">
            <v>4.3</v>
          </cell>
          <cell r="GK182">
            <v>0.4</v>
          </cell>
          <cell r="GL182">
            <v>-5.5</v>
          </cell>
          <cell r="GM182">
            <v>6.7</v>
          </cell>
          <cell r="GN182">
            <v>2.2000000000000002</v>
          </cell>
          <cell r="GO182">
            <v>1.5</v>
          </cell>
          <cell r="GP182">
            <v>1.5</v>
          </cell>
          <cell r="GQ182">
            <v>-1.1000000000000001</v>
          </cell>
          <cell r="GR182">
            <v>0.2</v>
          </cell>
          <cell r="GS182">
            <v>3.9</v>
          </cell>
          <cell r="GT182">
            <v>1.1000000000000001</v>
          </cell>
          <cell r="GU182">
            <v>3.1</v>
          </cell>
          <cell r="GV182">
            <v>-2.2999999999999998</v>
          </cell>
          <cell r="GW182">
            <v>0.5</v>
          </cell>
          <cell r="GX182">
            <v>-0.1</v>
          </cell>
          <cell r="GY182">
            <v>3.2</v>
          </cell>
          <cell r="GZ182">
            <v>1</v>
          </cell>
          <cell r="HA182">
            <v>1.6</v>
          </cell>
          <cell r="HB182">
            <v>-0.3</v>
          </cell>
          <cell r="HC182">
            <v>-3.4</v>
          </cell>
          <cell r="HD182">
            <v>0.5</v>
          </cell>
          <cell r="HE182">
            <v>1.9</v>
          </cell>
          <cell r="HF182">
            <v>-4.3</v>
          </cell>
          <cell r="HG182">
            <v>1.4</v>
          </cell>
          <cell r="HH182">
            <v>0.3</v>
          </cell>
          <cell r="HI182">
            <v>1</v>
          </cell>
          <cell r="HJ182">
            <v>1.6</v>
          </cell>
          <cell r="HK182">
            <v>1.8</v>
          </cell>
          <cell r="HL182">
            <v>5928</v>
          </cell>
          <cell r="HM182">
            <v>1263</v>
          </cell>
          <cell r="HN182">
            <v>7268</v>
          </cell>
          <cell r="HO182">
            <v>2553</v>
          </cell>
          <cell r="HP182">
            <v>3559</v>
          </cell>
          <cell r="HQ182">
            <v>1675</v>
          </cell>
          <cell r="HR182">
            <v>3833</v>
          </cell>
          <cell r="HS182">
            <v>10832</v>
          </cell>
          <cell r="HT182">
            <v>1709</v>
          </cell>
          <cell r="HU182">
            <v>12238</v>
          </cell>
          <cell r="HV182">
            <v>6145</v>
          </cell>
          <cell r="HW182">
            <v>5911</v>
          </cell>
          <cell r="HX182">
            <v>3484</v>
          </cell>
          <cell r="HY182">
            <v>4737</v>
          </cell>
          <cell r="HZ182">
            <v>6767</v>
          </cell>
          <cell r="IA182">
            <v>26263</v>
          </cell>
          <cell r="IB182">
            <v>5069</v>
          </cell>
          <cell r="IC182">
            <v>319</v>
          </cell>
          <cell r="ID182">
            <v>3481</v>
          </cell>
          <cell r="IE182">
            <v>8841</v>
          </cell>
          <cell r="IF182">
            <v>5000</v>
          </cell>
          <cell r="IG182">
            <v>3206</v>
          </cell>
          <cell r="IH182">
            <v>9159</v>
          </cell>
          <cell r="II182">
            <v>17514</v>
          </cell>
          <cell r="IJ182">
            <v>11627</v>
          </cell>
          <cell r="IK182">
            <v>11429</v>
          </cell>
          <cell r="IL182">
            <v>7712</v>
          </cell>
          <cell r="IM182">
            <v>4079</v>
          </cell>
          <cell r="IN182">
            <v>1089</v>
          </cell>
          <cell r="IO182">
            <v>2253</v>
          </cell>
          <cell r="IP182">
            <v>5793</v>
          </cell>
          <cell r="IQ182">
            <v>13144</v>
          </cell>
        </row>
        <row r="183">
          <cell r="B183">
            <v>6559</v>
          </cell>
          <cell r="C183">
            <v>1161</v>
          </cell>
          <cell r="D183">
            <v>7694</v>
          </cell>
          <cell r="E183">
            <v>2502</v>
          </cell>
          <cell r="F183">
            <v>3563</v>
          </cell>
          <cell r="G183">
            <v>1958</v>
          </cell>
          <cell r="H183">
            <v>3830</v>
          </cell>
          <cell r="I183">
            <v>10932</v>
          </cell>
          <cell r="J183">
            <v>1863</v>
          </cell>
          <cell r="K183">
            <v>12454</v>
          </cell>
          <cell r="L183">
            <v>6417</v>
          </cell>
          <cell r="M183">
            <v>6047</v>
          </cell>
          <cell r="N183">
            <v>3553</v>
          </cell>
          <cell r="O183">
            <v>4525</v>
          </cell>
          <cell r="P183">
            <v>6878</v>
          </cell>
          <cell r="Q183">
            <v>26581</v>
          </cell>
          <cell r="R183">
            <v>5108</v>
          </cell>
          <cell r="S183">
            <v>308</v>
          </cell>
          <cell r="T183">
            <v>3715</v>
          </cell>
          <cell r="U183">
            <v>9047</v>
          </cell>
          <cell r="V183">
            <v>5213</v>
          </cell>
          <cell r="W183">
            <v>3447</v>
          </cell>
          <cell r="X183">
            <v>9981</v>
          </cell>
          <cell r="Y183">
            <v>18661</v>
          </cell>
          <cell r="Z183">
            <v>11645</v>
          </cell>
          <cell r="AA183">
            <v>11911</v>
          </cell>
          <cell r="AB183">
            <v>7853</v>
          </cell>
          <cell r="AC183">
            <v>4387</v>
          </cell>
          <cell r="AD183">
            <v>1215</v>
          </cell>
          <cell r="AE183">
            <v>2281</v>
          </cell>
          <cell r="AF183">
            <v>6154</v>
          </cell>
          <cell r="AG183">
            <v>13989</v>
          </cell>
          <cell r="AH183">
            <v>3213</v>
          </cell>
          <cell r="AI183">
            <v>3360</v>
          </cell>
          <cell r="AJ183">
            <v>6573</v>
          </cell>
          <cell r="AK183">
            <v>12085</v>
          </cell>
          <cell r="AL183">
            <v>9603</v>
          </cell>
          <cell r="AM183">
            <v>21232</v>
          </cell>
          <cell r="AN183">
            <v>1282</v>
          </cell>
          <cell r="AO183">
            <v>7002</v>
          </cell>
          <cell r="AP183">
            <v>8281</v>
          </cell>
          <cell r="AQ183">
            <v>2458</v>
          </cell>
          <cell r="AR183">
            <v>13991</v>
          </cell>
          <cell r="AS183">
            <v>16107</v>
          </cell>
          <cell r="AT183">
            <v>10148</v>
          </cell>
          <cell r="AU183">
            <v>16111</v>
          </cell>
          <cell r="AV183">
            <v>15273</v>
          </cell>
          <cell r="AW183">
            <v>15641</v>
          </cell>
          <cell r="AX183">
            <v>2097</v>
          </cell>
          <cell r="AY183">
            <v>6021</v>
          </cell>
          <cell r="AZ183">
            <v>27455</v>
          </cell>
          <cell r="BA183">
            <v>260332</v>
          </cell>
          <cell r="BB183">
            <v>23507</v>
          </cell>
          <cell r="BC183">
            <v>-50</v>
          </cell>
          <cell r="BD183">
            <v>283528</v>
          </cell>
          <cell r="BE183">
            <v>-10</v>
          </cell>
          <cell r="BF183">
            <v>-4.0999999999999996</v>
          </cell>
          <cell r="BG183">
            <v>-8.8000000000000007</v>
          </cell>
          <cell r="BH183">
            <v>0.6</v>
          </cell>
          <cell r="BI183">
            <v>-1.9</v>
          </cell>
          <cell r="BJ183">
            <v>9.9</v>
          </cell>
          <cell r="BK183">
            <v>-0.2</v>
          </cell>
          <cell r="BL183">
            <v>-0.2</v>
          </cell>
          <cell r="BM183">
            <v>5.0999999999999996</v>
          </cell>
          <cell r="BN183">
            <v>0.3</v>
          </cell>
          <cell r="BO183">
            <v>0.9</v>
          </cell>
          <cell r="BP183">
            <v>3.1</v>
          </cell>
          <cell r="BQ183">
            <v>-0.3</v>
          </cell>
          <cell r="BR183">
            <v>1.3</v>
          </cell>
          <cell r="BS183">
            <v>0.2</v>
          </cell>
          <cell r="BT183">
            <v>0.9</v>
          </cell>
          <cell r="BU183">
            <v>0.5</v>
          </cell>
          <cell r="BV183">
            <v>1</v>
          </cell>
          <cell r="BW183">
            <v>-0.2</v>
          </cell>
          <cell r="BX183">
            <v>0.3</v>
          </cell>
          <cell r="BY183">
            <v>4.2</v>
          </cell>
          <cell r="BZ183">
            <v>3.5</v>
          </cell>
          <cell r="CA183">
            <v>5.4</v>
          </cell>
          <cell r="CB183">
            <v>4.7</v>
          </cell>
          <cell r="CC183">
            <v>1.4</v>
          </cell>
          <cell r="CD183">
            <v>1.1000000000000001</v>
          </cell>
          <cell r="CE183">
            <v>1.8</v>
          </cell>
          <cell r="CF183">
            <v>2.6</v>
          </cell>
          <cell r="CG183">
            <v>5.2</v>
          </cell>
          <cell r="CH183">
            <v>1.2</v>
          </cell>
          <cell r="CI183">
            <v>2.2999999999999998</v>
          </cell>
          <cell r="CJ183">
            <v>2.6</v>
          </cell>
          <cell r="CK183">
            <v>2.2999999999999998</v>
          </cell>
          <cell r="CL183">
            <v>0.3</v>
          </cell>
          <cell r="CM183">
            <v>1.8</v>
          </cell>
          <cell r="CN183">
            <v>0.8</v>
          </cell>
          <cell r="CO183">
            <v>-0.3</v>
          </cell>
          <cell r="CP183">
            <v>0.5</v>
          </cell>
          <cell r="CQ183">
            <v>2.8</v>
          </cell>
          <cell r="CR183">
            <v>2.8</v>
          </cell>
          <cell r="CS183">
            <v>2.8</v>
          </cell>
          <cell r="CT183">
            <v>1</v>
          </cell>
          <cell r="CU183">
            <v>-0.8</v>
          </cell>
          <cell r="CV183">
            <v>-0.3</v>
          </cell>
          <cell r="CW183">
            <v>-0.2</v>
          </cell>
          <cell r="CX183">
            <v>-1</v>
          </cell>
          <cell r="CY183">
            <v>0.5</v>
          </cell>
          <cell r="CZ183">
            <v>0.9</v>
          </cell>
          <cell r="DA183">
            <v>0.6</v>
          </cell>
          <cell r="DB183">
            <v>1</v>
          </cell>
          <cell r="DC183">
            <v>0.3</v>
          </cell>
          <cell r="DD183">
            <v>0.6</v>
          </cell>
          <cell r="DE183">
            <v>1.2</v>
          </cell>
          <cell r="DF183">
            <v>0.8</v>
          </cell>
          <cell r="DG183">
            <v>6452</v>
          </cell>
          <cell r="DH183">
            <v>1092</v>
          </cell>
          <cell r="DI183">
            <v>7503</v>
          </cell>
          <cell r="DJ183">
            <v>2424</v>
          </cell>
          <cell r="DK183">
            <v>3594</v>
          </cell>
          <cell r="DL183">
            <v>2048</v>
          </cell>
          <cell r="DM183">
            <v>3831</v>
          </cell>
          <cell r="DN183">
            <v>10958</v>
          </cell>
          <cell r="DO183">
            <v>1847</v>
          </cell>
          <cell r="DP183">
            <v>12463</v>
          </cell>
          <cell r="DQ183">
            <v>6446</v>
          </cell>
          <cell r="DR183">
            <v>6010</v>
          </cell>
          <cell r="DS183">
            <v>3533</v>
          </cell>
          <cell r="DT183">
            <v>4398</v>
          </cell>
          <cell r="DU183">
            <v>6905</v>
          </cell>
          <cell r="DV183">
            <v>26430</v>
          </cell>
          <cell r="DW183">
            <v>5097</v>
          </cell>
          <cell r="DX183">
            <v>312</v>
          </cell>
          <cell r="DY183">
            <v>3795</v>
          </cell>
          <cell r="DZ183">
            <v>9104</v>
          </cell>
          <cell r="EA183">
            <v>5239</v>
          </cell>
          <cell r="EB183">
            <v>3446</v>
          </cell>
          <cell r="EC183">
            <v>9558</v>
          </cell>
          <cell r="ED183">
            <v>18225</v>
          </cell>
          <cell r="EE183">
            <v>11752</v>
          </cell>
          <cell r="EF183">
            <v>11919</v>
          </cell>
          <cell r="EG183">
            <v>7845</v>
          </cell>
          <cell r="EH183">
            <v>4418</v>
          </cell>
          <cell r="EI183">
            <v>1216</v>
          </cell>
          <cell r="EJ183">
            <v>2329</v>
          </cell>
          <cell r="EK183">
            <v>6294</v>
          </cell>
          <cell r="EL183">
            <v>14206</v>
          </cell>
          <cell r="EM183">
            <v>3223</v>
          </cell>
          <cell r="EN183">
            <v>3399</v>
          </cell>
          <cell r="EO183">
            <v>6602</v>
          </cell>
          <cell r="EP183">
            <v>12013</v>
          </cell>
          <cell r="EQ183">
            <v>9703</v>
          </cell>
          <cell r="ER183">
            <v>21222</v>
          </cell>
          <cell r="ES183">
            <v>1288</v>
          </cell>
          <cell r="ET183">
            <v>7004</v>
          </cell>
          <cell r="EU183">
            <v>8291</v>
          </cell>
          <cell r="EV183">
            <v>2499</v>
          </cell>
          <cell r="EW183">
            <v>14177</v>
          </cell>
          <cell r="EX183">
            <v>16336</v>
          </cell>
          <cell r="EY183">
            <v>10278</v>
          </cell>
          <cell r="EZ183">
            <v>15703</v>
          </cell>
          <cell r="FA183">
            <v>15273</v>
          </cell>
          <cell r="FB183">
            <v>15791</v>
          </cell>
          <cell r="FC183">
            <v>2095</v>
          </cell>
          <cell r="FD183">
            <v>5997</v>
          </cell>
          <cell r="FE183">
            <v>27460</v>
          </cell>
          <cell r="FF183">
            <v>259926</v>
          </cell>
          <cell r="FG183">
            <v>23668</v>
          </cell>
          <cell r="FH183">
            <v>-164</v>
          </cell>
          <cell r="FI183">
            <v>283180</v>
          </cell>
          <cell r="FJ183">
            <v>-11</v>
          </cell>
          <cell r="FK183">
            <v>-13.9</v>
          </cell>
          <cell r="FL183">
            <v>-11.6</v>
          </cell>
          <cell r="FM183">
            <v>-4.8</v>
          </cell>
          <cell r="FN183">
            <v>-0.3</v>
          </cell>
          <cell r="FO183">
            <v>22.6</v>
          </cell>
          <cell r="FP183">
            <v>0.1</v>
          </cell>
          <cell r="FQ183">
            <v>0.6</v>
          </cell>
          <cell r="FR183">
            <v>10.7</v>
          </cell>
          <cell r="FS183">
            <v>1.7</v>
          </cell>
          <cell r="FT183">
            <v>1.3</v>
          </cell>
          <cell r="FU183">
            <v>1.1000000000000001</v>
          </cell>
          <cell r="FV183">
            <v>2</v>
          </cell>
          <cell r="FW183">
            <v>-4.8</v>
          </cell>
          <cell r="FX183">
            <v>0.7</v>
          </cell>
          <cell r="FY183">
            <v>0.1</v>
          </cell>
          <cell r="FZ183">
            <v>-0.1</v>
          </cell>
          <cell r="GA183">
            <v>3.8</v>
          </cell>
          <cell r="GB183">
            <v>5.2</v>
          </cell>
          <cell r="GC183">
            <v>1.9</v>
          </cell>
          <cell r="GD183">
            <v>5.2</v>
          </cell>
          <cell r="GE183">
            <v>6.7</v>
          </cell>
          <cell r="GF183">
            <v>-2.7</v>
          </cell>
          <cell r="GG183">
            <v>0.7</v>
          </cell>
          <cell r="GH183">
            <v>1.5</v>
          </cell>
          <cell r="GI183">
            <v>0.9</v>
          </cell>
          <cell r="GJ183">
            <v>0.5</v>
          </cell>
          <cell r="GK183">
            <v>5.3</v>
          </cell>
          <cell r="GL183">
            <v>9.1</v>
          </cell>
          <cell r="GM183">
            <v>2.8</v>
          </cell>
          <cell r="GN183">
            <v>5.9</v>
          </cell>
          <cell r="GO183">
            <v>5.6</v>
          </cell>
          <cell r="GP183">
            <v>3</v>
          </cell>
          <cell r="GQ183">
            <v>2.5</v>
          </cell>
          <cell r="GR183">
            <v>2.8</v>
          </cell>
          <cell r="GS183">
            <v>-1.5</v>
          </cell>
          <cell r="GT183">
            <v>0.7</v>
          </cell>
          <cell r="GU183">
            <v>-0.7</v>
          </cell>
          <cell r="GV183">
            <v>6.1</v>
          </cell>
          <cell r="GW183">
            <v>4.2</v>
          </cell>
          <cell r="GX183">
            <v>4.5999999999999996</v>
          </cell>
          <cell r="GY183">
            <v>2.4</v>
          </cell>
          <cell r="GZ183">
            <v>0</v>
          </cell>
          <cell r="HA183">
            <v>0.6</v>
          </cell>
          <cell r="HB183">
            <v>1.6</v>
          </cell>
          <cell r="HC183">
            <v>-3.8</v>
          </cell>
          <cell r="HD183">
            <v>0.5</v>
          </cell>
          <cell r="HE183">
            <v>2</v>
          </cell>
          <cell r="HF183">
            <v>2.8</v>
          </cell>
          <cell r="HG183">
            <v>0.4</v>
          </cell>
          <cell r="HH183">
            <v>0.4</v>
          </cell>
          <cell r="HI183">
            <v>0.3</v>
          </cell>
          <cell r="HJ183">
            <v>2.4</v>
          </cell>
          <cell r="HK183">
            <v>0.3</v>
          </cell>
          <cell r="HL183">
            <v>5145</v>
          </cell>
          <cell r="HM183">
            <v>1096</v>
          </cell>
          <cell r="HN183">
            <v>6293</v>
          </cell>
          <cell r="HO183">
            <v>2501</v>
          </cell>
          <cell r="HP183">
            <v>3809</v>
          </cell>
          <cell r="HQ183">
            <v>2112</v>
          </cell>
          <cell r="HR183">
            <v>3854</v>
          </cell>
          <cell r="HS183">
            <v>11408</v>
          </cell>
          <cell r="HT183">
            <v>1825</v>
          </cell>
          <cell r="HU183">
            <v>12900</v>
          </cell>
          <cell r="HV183">
            <v>6323</v>
          </cell>
          <cell r="HW183">
            <v>6152</v>
          </cell>
          <cell r="HX183">
            <v>3578</v>
          </cell>
          <cell r="HY183">
            <v>4574</v>
          </cell>
          <cell r="HZ183">
            <v>7177</v>
          </cell>
          <cell r="IA183">
            <v>26908</v>
          </cell>
          <cell r="IB183">
            <v>5251</v>
          </cell>
          <cell r="IC183">
            <v>356</v>
          </cell>
          <cell r="ID183">
            <v>3768</v>
          </cell>
          <cell r="IE183">
            <v>9312</v>
          </cell>
          <cell r="IF183">
            <v>5464</v>
          </cell>
          <cell r="IG183">
            <v>3216</v>
          </cell>
          <cell r="IH183">
            <v>10080</v>
          </cell>
          <cell r="II183">
            <v>18838</v>
          </cell>
          <cell r="IJ183">
            <v>11892</v>
          </cell>
          <cell r="IK183">
            <v>11656</v>
          </cell>
          <cell r="IL183">
            <v>7823</v>
          </cell>
          <cell r="IM183">
            <v>4466</v>
          </cell>
          <cell r="IN183">
            <v>1276</v>
          </cell>
          <cell r="IO183">
            <v>2393</v>
          </cell>
          <cell r="IP183">
            <v>6331</v>
          </cell>
          <cell r="IQ183">
            <v>14428</v>
          </cell>
        </row>
        <row r="184">
          <cell r="B184">
            <v>5825</v>
          </cell>
          <cell r="C184">
            <v>1165</v>
          </cell>
          <cell r="D184">
            <v>7003</v>
          </cell>
          <cell r="E184">
            <v>2528</v>
          </cell>
          <cell r="F184">
            <v>3425</v>
          </cell>
          <cell r="G184">
            <v>2135</v>
          </cell>
          <cell r="H184">
            <v>3887</v>
          </cell>
          <cell r="I184">
            <v>10870</v>
          </cell>
          <cell r="J184">
            <v>1924</v>
          </cell>
          <cell r="K184">
            <v>12431</v>
          </cell>
          <cell r="L184">
            <v>6390</v>
          </cell>
          <cell r="M184">
            <v>6151</v>
          </cell>
          <cell r="N184">
            <v>3633</v>
          </cell>
          <cell r="O184">
            <v>4666</v>
          </cell>
          <cell r="P184">
            <v>6883</v>
          </cell>
          <cell r="Q184">
            <v>26919</v>
          </cell>
          <cell r="R184">
            <v>5091</v>
          </cell>
          <cell r="S184">
            <v>310</v>
          </cell>
          <cell r="T184">
            <v>3680</v>
          </cell>
          <cell r="U184">
            <v>9006</v>
          </cell>
          <cell r="V184">
            <v>5336</v>
          </cell>
          <cell r="W184">
            <v>3557</v>
          </cell>
          <cell r="X184">
            <v>10236</v>
          </cell>
          <cell r="Y184">
            <v>19163</v>
          </cell>
          <cell r="Z184">
            <v>11687</v>
          </cell>
          <cell r="AA184">
            <v>11964</v>
          </cell>
          <cell r="AB184">
            <v>7820</v>
          </cell>
          <cell r="AC184">
            <v>4442</v>
          </cell>
          <cell r="AD184">
            <v>1265</v>
          </cell>
          <cell r="AE184">
            <v>2205</v>
          </cell>
          <cell r="AF184">
            <v>6079</v>
          </cell>
          <cell r="AG184">
            <v>13972</v>
          </cell>
          <cell r="AH184">
            <v>3260</v>
          </cell>
          <cell r="AI184">
            <v>3365</v>
          </cell>
          <cell r="AJ184">
            <v>6693</v>
          </cell>
          <cell r="AK184">
            <v>12136</v>
          </cell>
          <cell r="AL184">
            <v>9559</v>
          </cell>
          <cell r="AM184">
            <v>21269</v>
          </cell>
          <cell r="AN184">
            <v>1326</v>
          </cell>
          <cell r="AO184">
            <v>7173</v>
          </cell>
          <cell r="AP184">
            <v>8501</v>
          </cell>
          <cell r="AQ184">
            <v>2460</v>
          </cell>
          <cell r="AR184">
            <v>13887</v>
          </cell>
          <cell r="AS184">
            <v>16024</v>
          </cell>
          <cell r="AT184">
            <v>10085</v>
          </cell>
          <cell r="AU184">
            <v>16226</v>
          </cell>
          <cell r="AV184">
            <v>15345</v>
          </cell>
          <cell r="AW184">
            <v>15753</v>
          </cell>
          <cell r="AX184">
            <v>2148</v>
          </cell>
          <cell r="AY184">
            <v>6106</v>
          </cell>
          <cell r="AZ184">
            <v>27564</v>
          </cell>
          <cell r="BA184">
            <v>261139</v>
          </cell>
          <cell r="BB184">
            <v>23586</v>
          </cell>
          <cell r="BC184">
            <v>155</v>
          </cell>
          <cell r="BD184">
            <v>284617</v>
          </cell>
          <cell r="BE184">
            <v>-11.2</v>
          </cell>
          <cell r="BF184">
            <v>0.4</v>
          </cell>
          <cell r="BG184">
            <v>-9</v>
          </cell>
          <cell r="BH184">
            <v>1</v>
          </cell>
          <cell r="BI184">
            <v>-3.9</v>
          </cell>
          <cell r="BJ184">
            <v>9</v>
          </cell>
          <cell r="BK184">
            <v>1.5</v>
          </cell>
          <cell r="BL184">
            <v>-0.6</v>
          </cell>
          <cell r="BM184">
            <v>3.3</v>
          </cell>
          <cell r="BN184">
            <v>-0.2</v>
          </cell>
          <cell r="BO184">
            <v>-0.4</v>
          </cell>
          <cell r="BP184">
            <v>1.7</v>
          </cell>
          <cell r="BQ184">
            <v>2.2999999999999998</v>
          </cell>
          <cell r="BR184">
            <v>3.1</v>
          </cell>
          <cell r="BS184">
            <v>0.1</v>
          </cell>
          <cell r="BT184">
            <v>1.3</v>
          </cell>
          <cell r="BU184">
            <v>-0.3</v>
          </cell>
          <cell r="BV184">
            <v>0.5</v>
          </cell>
          <cell r="BW184">
            <v>-0.9</v>
          </cell>
          <cell r="BX184">
            <v>-0.5</v>
          </cell>
          <cell r="BY184">
            <v>2.4</v>
          </cell>
          <cell r="BZ184">
            <v>3.2</v>
          </cell>
          <cell r="CA184">
            <v>2.6</v>
          </cell>
          <cell r="CB184">
            <v>2.7</v>
          </cell>
          <cell r="CC184">
            <v>0.4</v>
          </cell>
          <cell r="CD184">
            <v>0.4</v>
          </cell>
          <cell r="CE184">
            <v>-0.4</v>
          </cell>
          <cell r="CF184">
            <v>1.3</v>
          </cell>
          <cell r="CG184">
            <v>4.0999999999999996</v>
          </cell>
          <cell r="CH184">
            <v>-3.3</v>
          </cell>
          <cell r="CI184">
            <v>-1.2</v>
          </cell>
          <cell r="CJ184">
            <v>-0.1</v>
          </cell>
          <cell r="CK184">
            <v>1.5</v>
          </cell>
          <cell r="CL184">
            <v>0.1</v>
          </cell>
          <cell r="CM184">
            <v>1.8</v>
          </cell>
          <cell r="CN184">
            <v>0.4</v>
          </cell>
          <cell r="CO184">
            <v>-0.5</v>
          </cell>
          <cell r="CP184">
            <v>0.2</v>
          </cell>
          <cell r="CQ184">
            <v>3.4</v>
          </cell>
          <cell r="CR184">
            <v>2.5</v>
          </cell>
          <cell r="CS184">
            <v>2.7</v>
          </cell>
          <cell r="CT184">
            <v>0.1</v>
          </cell>
          <cell r="CU184">
            <v>-0.7</v>
          </cell>
          <cell r="CV184">
            <v>-0.5</v>
          </cell>
          <cell r="CW184">
            <v>-0.6</v>
          </cell>
          <cell r="CX184">
            <v>0.7</v>
          </cell>
          <cell r="CY184">
            <v>0.5</v>
          </cell>
          <cell r="CZ184">
            <v>0.7</v>
          </cell>
          <cell r="DA184">
            <v>2.5</v>
          </cell>
          <cell r="DB184">
            <v>1.4</v>
          </cell>
          <cell r="DC184">
            <v>0.4</v>
          </cell>
          <cell r="DD184">
            <v>0.3</v>
          </cell>
          <cell r="DE184">
            <v>0.3</v>
          </cell>
          <cell r="DF184">
            <v>0.4</v>
          </cell>
          <cell r="DG184">
            <v>5973</v>
          </cell>
          <cell r="DH184">
            <v>1169</v>
          </cell>
          <cell r="DI184">
            <v>7148</v>
          </cell>
          <cell r="DJ184">
            <v>2528</v>
          </cell>
          <cell r="DK184">
            <v>3453</v>
          </cell>
          <cell r="DL184">
            <v>2097</v>
          </cell>
          <cell r="DM184">
            <v>3888</v>
          </cell>
          <cell r="DN184">
            <v>10883</v>
          </cell>
          <cell r="DO184">
            <v>2024</v>
          </cell>
          <cell r="DP184">
            <v>12527</v>
          </cell>
          <cell r="DQ184">
            <v>6363</v>
          </cell>
          <cell r="DR184">
            <v>5981</v>
          </cell>
          <cell r="DS184">
            <v>3714</v>
          </cell>
          <cell r="DT184">
            <v>4632</v>
          </cell>
          <cell r="DU184">
            <v>6860</v>
          </cell>
          <cell r="DV184">
            <v>26849</v>
          </cell>
          <cell r="DW184">
            <v>5150</v>
          </cell>
          <cell r="DX184">
            <v>310</v>
          </cell>
          <cell r="DY184">
            <v>3700</v>
          </cell>
          <cell r="DZ184">
            <v>9101</v>
          </cell>
          <cell r="EA184">
            <v>5316</v>
          </cell>
          <cell r="EB184">
            <v>3583</v>
          </cell>
          <cell r="EC184">
            <v>10815</v>
          </cell>
          <cell r="ED184">
            <v>19765</v>
          </cell>
          <cell r="EE184">
            <v>11646</v>
          </cell>
          <cell r="EF184">
            <v>11987</v>
          </cell>
          <cell r="EG184">
            <v>7874</v>
          </cell>
          <cell r="EH184">
            <v>4542</v>
          </cell>
          <cell r="EI184">
            <v>1283</v>
          </cell>
          <cell r="EJ184">
            <v>2178</v>
          </cell>
          <cell r="EK184">
            <v>6063</v>
          </cell>
          <cell r="EL184">
            <v>14040</v>
          </cell>
          <cell r="EM184">
            <v>3272</v>
          </cell>
          <cell r="EN184">
            <v>3358</v>
          </cell>
          <cell r="EO184">
            <v>6625</v>
          </cell>
          <cell r="EP184">
            <v>12132</v>
          </cell>
          <cell r="EQ184">
            <v>9367</v>
          </cell>
          <cell r="ER184">
            <v>21122</v>
          </cell>
          <cell r="ES184">
            <v>1330</v>
          </cell>
          <cell r="ET184">
            <v>7201</v>
          </cell>
          <cell r="EU184">
            <v>8532</v>
          </cell>
          <cell r="EV184">
            <v>2415</v>
          </cell>
          <cell r="EW184">
            <v>13634</v>
          </cell>
          <cell r="EX184">
            <v>15732</v>
          </cell>
          <cell r="EY184">
            <v>9952</v>
          </cell>
          <cell r="EZ184">
            <v>16260</v>
          </cell>
          <cell r="FA184">
            <v>15345</v>
          </cell>
          <cell r="FB184">
            <v>15665</v>
          </cell>
          <cell r="FC184">
            <v>2183</v>
          </cell>
          <cell r="FD184">
            <v>6121</v>
          </cell>
          <cell r="FE184">
            <v>27561</v>
          </cell>
          <cell r="FF184">
            <v>261528</v>
          </cell>
          <cell r="FG184">
            <v>23659</v>
          </cell>
          <cell r="FH184">
            <v>196</v>
          </cell>
          <cell r="FI184">
            <v>285126</v>
          </cell>
          <cell r="FJ184">
            <v>-7.4</v>
          </cell>
          <cell r="FK184">
            <v>7</v>
          </cell>
          <cell r="FL184">
            <v>-4.7</v>
          </cell>
          <cell r="FM184">
            <v>4.3</v>
          </cell>
          <cell r="FN184">
            <v>-3.9</v>
          </cell>
          <cell r="FO184">
            <v>2.4</v>
          </cell>
          <cell r="FP184">
            <v>1.5</v>
          </cell>
          <cell r="FQ184">
            <v>-0.7</v>
          </cell>
          <cell r="FR184">
            <v>9.6</v>
          </cell>
          <cell r="FS184">
            <v>0.5</v>
          </cell>
          <cell r="FT184">
            <v>-1.3</v>
          </cell>
          <cell r="FU184">
            <v>-0.5</v>
          </cell>
          <cell r="FV184">
            <v>5.0999999999999996</v>
          </cell>
          <cell r="FW184">
            <v>5.3</v>
          </cell>
          <cell r="FX184">
            <v>-0.7</v>
          </cell>
          <cell r="FY184">
            <v>1.6</v>
          </cell>
          <cell r="FZ184">
            <v>1</v>
          </cell>
          <cell r="GA184">
            <v>-0.6</v>
          </cell>
          <cell r="GB184">
            <v>-2.5</v>
          </cell>
          <cell r="GC184">
            <v>0</v>
          </cell>
          <cell r="GD184">
            <v>1.5</v>
          </cell>
          <cell r="GE184">
            <v>4</v>
          </cell>
          <cell r="GF184">
            <v>13.1</v>
          </cell>
          <cell r="GG184">
            <v>8.5</v>
          </cell>
          <cell r="GH184">
            <v>-0.9</v>
          </cell>
          <cell r="GI184">
            <v>0.6</v>
          </cell>
          <cell r="GJ184">
            <v>0.4</v>
          </cell>
          <cell r="GK184">
            <v>2.8</v>
          </cell>
          <cell r="GL184">
            <v>5.5</v>
          </cell>
          <cell r="GM184">
            <v>-6.5</v>
          </cell>
          <cell r="GN184">
            <v>-3.7</v>
          </cell>
          <cell r="GO184">
            <v>-1.2</v>
          </cell>
          <cell r="GP184">
            <v>1.5</v>
          </cell>
          <cell r="GQ184">
            <v>-1.2</v>
          </cell>
          <cell r="GR184">
            <v>0.3</v>
          </cell>
          <cell r="GS184">
            <v>1</v>
          </cell>
          <cell r="GT184">
            <v>-3.5</v>
          </cell>
          <cell r="GU184">
            <v>-0.5</v>
          </cell>
          <cell r="GV184">
            <v>3.2</v>
          </cell>
          <cell r="GW184">
            <v>2.8</v>
          </cell>
          <cell r="GX184">
            <v>2.9</v>
          </cell>
          <cell r="GY184">
            <v>-3.3</v>
          </cell>
          <cell r="GZ184">
            <v>-3.8</v>
          </cell>
          <cell r="HA184">
            <v>-3.7</v>
          </cell>
          <cell r="HB184">
            <v>-3.2</v>
          </cell>
          <cell r="HC184">
            <v>3.5</v>
          </cell>
          <cell r="HD184">
            <v>0.5</v>
          </cell>
          <cell r="HE184">
            <v>-0.8</v>
          </cell>
          <cell r="HF184">
            <v>4.2</v>
          </cell>
          <cell r="HG184">
            <v>2.1</v>
          </cell>
          <cell r="HH184">
            <v>0.4</v>
          </cell>
          <cell r="HI184">
            <v>0.6</v>
          </cell>
          <cell r="HJ184">
            <v>0</v>
          </cell>
          <cell r="HK184">
            <v>0.7</v>
          </cell>
          <cell r="HL184">
            <v>8932</v>
          </cell>
          <cell r="HM184">
            <v>1175</v>
          </cell>
          <cell r="HN184">
            <v>9936</v>
          </cell>
          <cell r="HO184">
            <v>2498</v>
          </cell>
          <cell r="HP184">
            <v>3406</v>
          </cell>
          <cell r="HQ184">
            <v>2140</v>
          </cell>
          <cell r="HR184">
            <v>3952</v>
          </cell>
          <cell r="HS184">
            <v>10838</v>
          </cell>
          <cell r="HT184">
            <v>2069</v>
          </cell>
          <cell r="HU184">
            <v>12520</v>
          </cell>
          <cell r="HV184">
            <v>6868</v>
          </cell>
          <cell r="HW184">
            <v>6004</v>
          </cell>
          <cell r="HX184">
            <v>3767</v>
          </cell>
          <cell r="HY184">
            <v>4657</v>
          </cell>
          <cell r="HZ184">
            <v>7109</v>
          </cell>
          <cell r="IA184">
            <v>27655</v>
          </cell>
          <cell r="IB184">
            <v>5021</v>
          </cell>
          <cell r="IC184">
            <v>290</v>
          </cell>
          <cell r="ID184">
            <v>3742</v>
          </cell>
          <cell r="IE184">
            <v>8953</v>
          </cell>
          <cell r="IF184">
            <v>5563</v>
          </cell>
          <cell r="IG184">
            <v>3669</v>
          </cell>
          <cell r="IH184">
            <v>11296</v>
          </cell>
          <cell r="II184">
            <v>20617</v>
          </cell>
          <cell r="IJ184">
            <v>11948</v>
          </cell>
          <cell r="IK184">
            <v>13205</v>
          </cell>
          <cell r="IL184">
            <v>8298</v>
          </cell>
          <cell r="IM184">
            <v>4819</v>
          </cell>
          <cell r="IN184">
            <v>1314</v>
          </cell>
          <cell r="IO184">
            <v>2193</v>
          </cell>
          <cell r="IP184">
            <v>6396</v>
          </cell>
          <cell r="IQ184">
            <v>14676</v>
          </cell>
        </row>
        <row r="185">
          <cell r="B185">
            <v>5497</v>
          </cell>
          <cell r="C185">
            <v>1227</v>
          </cell>
          <cell r="D185">
            <v>6769</v>
          </cell>
          <cell r="E185">
            <v>2563</v>
          </cell>
          <cell r="F185">
            <v>3289</v>
          </cell>
          <cell r="G185">
            <v>2210</v>
          </cell>
          <cell r="H185">
            <v>4007</v>
          </cell>
          <cell r="I185">
            <v>10806</v>
          </cell>
          <cell r="J185">
            <v>1894</v>
          </cell>
          <cell r="K185">
            <v>12346</v>
          </cell>
          <cell r="L185">
            <v>6293</v>
          </cell>
          <cell r="M185">
            <v>6067</v>
          </cell>
          <cell r="N185">
            <v>3744</v>
          </cell>
          <cell r="O185">
            <v>4867</v>
          </cell>
          <cell r="P185">
            <v>6846</v>
          </cell>
          <cell r="Q185">
            <v>27141</v>
          </cell>
          <cell r="R185">
            <v>5032</v>
          </cell>
          <cell r="S185">
            <v>308</v>
          </cell>
          <cell r="T185">
            <v>3591</v>
          </cell>
          <cell r="U185">
            <v>8859</v>
          </cell>
          <cell r="V185">
            <v>5332</v>
          </cell>
          <cell r="W185">
            <v>3641</v>
          </cell>
          <cell r="X185">
            <v>10423</v>
          </cell>
          <cell r="Y185">
            <v>19466</v>
          </cell>
          <cell r="Z185">
            <v>11652</v>
          </cell>
          <cell r="AA185">
            <v>12021</v>
          </cell>
          <cell r="AB185">
            <v>7743</v>
          </cell>
          <cell r="AC185">
            <v>4450</v>
          </cell>
          <cell r="AD185">
            <v>1293</v>
          </cell>
          <cell r="AE185">
            <v>2092</v>
          </cell>
          <cell r="AF185">
            <v>5840</v>
          </cell>
          <cell r="AG185">
            <v>13673</v>
          </cell>
          <cell r="AH185">
            <v>3307</v>
          </cell>
          <cell r="AI185">
            <v>3389</v>
          </cell>
          <cell r="AJ185">
            <v>6800</v>
          </cell>
          <cell r="AK185">
            <v>12199</v>
          </cell>
          <cell r="AL185">
            <v>9695</v>
          </cell>
          <cell r="AM185">
            <v>21445</v>
          </cell>
          <cell r="AN185">
            <v>1336</v>
          </cell>
          <cell r="AO185">
            <v>7144</v>
          </cell>
          <cell r="AP185">
            <v>8488</v>
          </cell>
          <cell r="AQ185">
            <v>2485</v>
          </cell>
          <cell r="AR185">
            <v>14001</v>
          </cell>
          <cell r="AS185">
            <v>16164</v>
          </cell>
          <cell r="AT185">
            <v>10031</v>
          </cell>
          <cell r="AU185">
            <v>16434</v>
          </cell>
          <cell r="AV185">
            <v>15416</v>
          </cell>
          <cell r="AW185">
            <v>15860</v>
          </cell>
          <cell r="AX185">
            <v>2206</v>
          </cell>
          <cell r="AY185">
            <v>6213</v>
          </cell>
          <cell r="AZ185">
            <v>27689</v>
          </cell>
          <cell r="BA185">
            <v>261916</v>
          </cell>
          <cell r="BB185">
            <v>23583</v>
          </cell>
          <cell r="BC185">
            <v>15</v>
          </cell>
          <cell r="BD185">
            <v>285239</v>
          </cell>
          <cell r="BE185">
            <v>-5.6</v>
          </cell>
          <cell r="BF185">
            <v>5.3</v>
          </cell>
          <cell r="BG185">
            <v>-3.3</v>
          </cell>
          <cell r="BH185">
            <v>1.4</v>
          </cell>
          <cell r="BI185">
            <v>-4</v>
          </cell>
          <cell r="BJ185">
            <v>3.5</v>
          </cell>
          <cell r="BK185">
            <v>3.1</v>
          </cell>
          <cell r="BL185">
            <v>-0.6</v>
          </cell>
          <cell r="BM185">
            <v>-1.6</v>
          </cell>
          <cell r="BN185">
            <v>-0.7</v>
          </cell>
          <cell r="BO185">
            <v>-1.5</v>
          </cell>
          <cell r="BP185">
            <v>-1.4</v>
          </cell>
          <cell r="BQ185">
            <v>3</v>
          </cell>
          <cell r="BR185">
            <v>4.3</v>
          </cell>
          <cell r="BS185">
            <v>-0.5</v>
          </cell>
          <cell r="BT185">
            <v>0.8</v>
          </cell>
          <cell r="BU185">
            <v>-1.2</v>
          </cell>
          <cell r="BV185">
            <v>-0.5</v>
          </cell>
          <cell r="BW185">
            <v>-2.4</v>
          </cell>
          <cell r="BX185">
            <v>-1.6</v>
          </cell>
          <cell r="BY185">
            <v>-0.1</v>
          </cell>
          <cell r="BZ185">
            <v>2.4</v>
          </cell>
          <cell r="CA185">
            <v>1.8</v>
          </cell>
          <cell r="CB185">
            <v>1.6</v>
          </cell>
          <cell r="CC185">
            <v>-0.3</v>
          </cell>
          <cell r="CD185">
            <v>0.5</v>
          </cell>
          <cell r="CE185">
            <v>-1</v>
          </cell>
          <cell r="CF185">
            <v>0.2</v>
          </cell>
          <cell r="CG185">
            <v>2.2000000000000002</v>
          </cell>
          <cell r="CH185">
            <v>-5.0999999999999996</v>
          </cell>
          <cell r="CI185">
            <v>-3.9</v>
          </cell>
          <cell r="CJ185">
            <v>-2.1</v>
          </cell>
          <cell r="CK185">
            <v>1.4</v>
          </cell>
          <cell r="CL185">
            <v>0.7</v>
          </cell>
          <cell r="CM185">
            <v>1.6</v>
          </cell>
          <cell r="CN185">
            <v>0.5</v>
          </cell>
          <cell r="CO185">
            <v>1.4</v>
          </cell>
          <cell r="CP185">
            <v>0.8</v>
          </cell>
          <cell r="CQ185">
            <v>0.8</v>
          </cell>
          <cell r="CR185">
            <v>-0.4</v>
          </cell>
          <cell r="CS185">
            <v>-0.1</v>
          </cell>
          <cell r="CT185">
            <v>1</v>
          </cell>
          <cell r="CU185">
            <v>0.8</v>
          </cell>
          <cell r="CV185">
            <v>0.9</v>
          </cell>
          <cell r="CW185">
            <v>-0.5</v>
          </cell>
          <cell r="CX185">
            <v>1.3</v>
          </cell>
          <cell r="CY185">
            <v>0.5</v>
          </cell>
          <cell r="CZ185">
            <v>0.7</v>
          </cell>
          <cell r="DA185">
            <v>2.7</v>
          </cell>
          <cell r="DB185">
            <v>1.8</v>
          </cell>
          <cell r="DC185">
            <v>0.5</v>
          </cell>
          <cell r="DD185">
            <v>0.3</v>
          </cell>
          <cell r="DE185">
            <v>0</v>
          </cell>
          <cell r="DF185">
            <v>0.2</v>
          </cell>
          <cell r="DG185">
            <v>5407</v>
          </cell>
          <cell r="DH185">
            <v>1218</v>
          </cell>
          <cell r="DI185">
            <v>6674</v>
          </cell>
          <cell r="DJ185">
            <v>2638</v>
          </cell>
          <cell r="DK185">
            <v>3244</v>
          </cell>
          <cell r="DL185">
            <v>2243</v>
          </cell>
          <cell r="DM185">
            <v>3917</v>
          </cell>
          <cell r="DN185">
            <v>10793</v>
          </cell>
          <cell r="DO185">
            <v>1871</v>
          </cell>
          <cell r="DP185">
            <v>12312</v>
          </cell>
          <cell r="DQ185">
            <v>6352</v>
          </cell>
          <cell r="DR185">
            <v>6489</v>
          </cell>
          <cell r="DS185">
            <v>3647</v>
          </cell>
          <cell r="DT185">
            <v>4921</v>
          </cell>
          <cell r="DU185">
            <v>6879</v>
          </cell>
          <cell r="DV185">
            <v>27429</v>
          </cell>
          <cell r="DW185">
            <v>4997</v>
          </cell>
          <cell r="DX185">
            <v>312</v>
          </cell>
          <cell r="DY185">
            <v>3555</v>
          </cell>
          <cell r="DZ185">
            <v>8786</v>
          </cell>
          <cell r="EA185">
            <v>5446</v>
          </cell>
          <cell r="EB185">
            <v>3638</v>
          </cell>
          <cell r="EC185">
            <v>9941</v>
          </cell>
          <cell r="ED185">
            <v>19079</v>
          </cell>
          <cell r="EE185">
            <v>11611</v>
          </cell>
          <cell r="EF185">
            <v>11983</v>
          </cell>
          <cell r="EG185">
            <v>7692</v>
          </cell>
          <cell r="EH185">
            <v>4362</v>
          </cell>
          <cell r="EI185">
            <v>1306</v>
          </cell>
          <cell r="EJ185">
            <v>2104</v>
          </cell>
          <cell r="EK185">
            <v>5862</v>
          </cell>
          <cell r="EL185">
            <v>13650</v>
          </cell>
          <cell r="EM185">
            <v>3291</v>
          </cell>
          <cell r="EN185">
            <v>3650</v>
          </cell>
          <cell r="EO185">
            <v>6900</v>
          </cell>
          <cell r="EP185">
            <v>12194</v>
          </cell>
          <cell r="EQ185">
            <v>9764</v>
          </cell>
          <cell r="ER185">
            <v>21489</v>
          </cell>
          <cell r="ES185">
            <v>1373</v>
          </cell>
          <cell r="ET185">
            <v>7287</v>
          </cell>
          <cell r="EU185">
            <v>8673</v>
          </cell>
          <cell r="EV185">
            <v>2478</v>
          </cell>
          <cell r="EW185">
            <v>13971</v>
          </cell>
          <cell r="EX185">
            <v>16127</v>
          </cell>
          <cell r="EY185">
            <v>10094</v>
          </cell>
          <cell r="EZ185">
            <v>16735</v>
          </cell>
          <cell r="FA185">
            <v>15416</v>
          </cell>
          <cell r="FB185">
            <v>15819</v>
          </cell>
          <cell r="FC185">
            <v>2169</v>
          </cell>
          <cell r="FD185">
            <v>6204</v>
          </cell>
          <cell r="FE185">
            <v>27688</v>
          </cell>
          <cell r="FF185">
            <v>262000</v>
          </cell>
          <cell r="FG185">
            <v>23441</v>
          </cell>
          <cell r="FH185">
            <v>81</v>
          </cell>
          <cell r="FI185">
            <v>285241</v>
          </cell>
          <cell r="FJ185">
            <v>-9.5</v>
          </cell>
          <cell r="FK185">
            <v>4.2</v>
          </cell>
          <cell r="FL185">
            <v>-6.6</v>
          </cell>
          <cell r="FM185">
            <v>4.3</v>
          </cell>
          <cell r="FN185">
            <v>-6.1</v>
          </cell>
          <cell r="FO185">
            <v>7</v>
          </cell>
          <cell r="FP185">
            <v>0.7</v>
          </cell>
          <cell r="FQ185">
            <v>-0.8</v>
          </cell>
          <cell r="FR185">
            <v>-7.6</v>
          </cell>
          <cell r="FS185">
            <v>-1.7</v>
          </cell>
          <cell r="FT185">
            <v>-0.2</v>
          </cell>
          <cell r="FU185">
            <v>8.5</v>
          </cell>
          <cell r="FV185">
            <v>-1.8</v>
          </cell>
          <cell r="FW185">
            <v>6.2</v>
          </cell>
          <cell r="FX185">
            <v>0.3</v>
          </cell>
          <cell r="FY185">
            <v>2.2000000000000002</v>
          </cell>
          <cell r="FZ185">
            <v>-3</v>
          </cell>
          <cell r="GA185">
            <v>0.8</v>
          </cell>
          <cell r="GB185">
            <v>-3.9</v>
          </cell>
          <cell r="GC185">
            <v>-3.5</v>
          </cell>
          <cell r="GD185">
            <v>2.4</v>
          </cell>
          <cell r="GE185">
            <v>1.5</v>
          </cell>
          <cell r="GF185">
            <v>-8.1</v>
          </cell>
          <cell r="GG185">
            <v>-3.5</v>
          </cell>
          <cell r="GH185">
            <v>-0.3</v>
          </cell>
          <cell r="GI185">
            <v>0</v>
          </cell>
          <cell r="GJ185">
            <v>-2.2999999999999998</v>
          </cell>
          <cell r="GK185">
            <v>-4</v>
          </cell>
          <cell r="GL185">
            <v>1.8</v>
          </cell>
          <cell r="GM185">
            <v>-3.4</v>
          </cell>
          <cell r="GN185">
            <v>-3.3</v>
          </cell>
          <cell r="GO185">
            <v>-2.8</v>
          </cell>
          <cell r="GP185">
            <v>0.6</v>
          </cell>
          <cell r="GQ185">
            <v>8.6999999999999993</v>
          </cell>
          <cell r="GR185">
            <v>4.0999999999999996</v>
          </cell>
          <cell r="GS185">
            <v>0.5</v>
          </cell>
          <cell r="GT185">
            <v>4.2</v>
          </cell>
          <cell r="GU185">
            <v>1.7</v>
          </cell>
          <cell r="GV185">
            <v>3.3</v>
          </cell>
          <cell r="GW185">
            <v>1.2</v>
          </cell>
          <cell r="GX185">
            <v>1.6</v>
          </cell>
          <cell r="GY185">
            <v>2.6</v>
          </cell>
          <cell r="GZ185">
            <v>2.5</v>
          </cell>
          <cell r="HA185">
            <v>2.5</v>
          </cell>
          <cell r="HB185">
            <v>1.4</v>
          </cell>
          <cell r="HC185">
            <v>2.9</v>
          </cell>
          <cell r="HD185">
            <v>0.5</v>
          </cell>
          <cell r="HE185">
            <v>1</v>
          </cell>
          <cell r="HF185">
            <v>-0.7</v>
          </cell>
          <cell r="HG185">
            <v>1.4</v>
          </cell>
          <cell r="HH185">
            <v>0.5</v>
          </cell>
          <cell r="HI185">
            <v>0.2</v>
          </cell>
          <cell r="HJ185">
            <v>-0.9</v>
          </cell>
          <cell r="HK185">
            <v>0</v>
          </cell>
          <cell r="HL185">
            <v>5009</v>
          </cell>
          <cell r="HM185">
            <v>1217</v>
          </cell>
          <cell r="HN185">
            <v>6294</v>
          </cell>
          <cell r="HO185">
            <v>2577</v>
          </cell>
          <cell r="HP185">
            <v>3116</v>
          </cell>
          <cell r="HQ185">
            <v>2123</v>
          </cell>
          <cell r="HR185">
            <v>3844</v>
          </cell>
          <cell r="HS185">
            <v>10427</v>
          </cell>
          <cell r="HT185">
            <v>1801</v>
          </cell>
          <cell r="HU185">
            <v>11889</v>
          </cell>
          <cell r="HV185">
            <v>6194</v>
          </cell>
          <cell r="HW185">
            <v>6378</v>
          </cell>
          <cell r="HX185">
            <v>3522</v>
          </cell>
          <cell r="HY185">
            <v>4567</v>
          </cell>
          <cell r="HZ185">
            <v>6444</v>
          </cell>
          <cell r="IA185">
            <v>26265</v>
          </cell>
          <cell r="IB185">
            <v>4976</v>
          </cell>
          <cell r="IC185">
            <v>268</v>
          </cell>
          <cell r="ID185">
            <v>3635</v>
          </cell>
          <cell r="IE185">
            <v>8787</v>
          </cell>
          <cell r="IF185">
            <v>4978</v>
          </cell>
          <cell r="IG185">
            <v>3470</v>
          </cell>
          <cell r="IH185">
            <v>9332</v>
          </cell>
          <cell r="II185">
            <v>17780</v>
          </cell>
          <cell r="IJ185">
            <v>11135</v>
          </cell>
          <cell r="IK185">
            <v>11402</v>
          </cell>
          <cell r="IL185">
            <v>7494</v>
          </cell>
          <cell r="IM185">
            <v>4162</v>
          </cell>
          <cell r="IN185">
            <v>1247</v>
          </cell>
          <cell r="IO185">
            <v>2040</v>
          </cell>
          <cell r="IP185">
            <v>5629</v>
          </cell>
          <cell r="IQ185">
            <v>13098</v>
          </cell>
        </row>
        <row r="186">
          <cell r="B186">
            <v>5741</v>
          </cell>
          <cell r="C186">
            <v>1297</v>
          </cell>
          <cell r="D186">
            <v>7093</v>
          </cell>
          <cell r="E186">
            <v>2584</v>
          </cell>
          <cell r="F186">
            <v>3193</v>
          </cell>
          <cell r="G186">
            <v>2168</v>
          </cell>
          <cell r="H186">
            <v>4095</v>
          </cell>
          <cell r="I186">
            <v>10719</v>
          </cell>
          <cell r="J186">
            <v>1772</v>
          </cell>
          <cell r="K186">
            <v>12168</v>
          </cell>
          <cell r="L186">
            <v>6198</v>
          </cell>
          <cell r="M186">
            <v>5870</v>
          </cell>
          <cell r="N186">
            <v>3792</v>
          </cell>
          <cell r="O186">
            <v>5021</v>
          </cell>
          <cell r="P186">
            <v>6821</v>
          </cell>
          <cell r="Q186">
            <v>27142</v>
          </cell>
          <cell r="R186">
            <v>5002</v>
          </cell>
          <cell r="S186">
            <v>307</v>
          </cell>
          <cell r="T186">
            <v>3499</v>
          </cell>
          <cell r="U186">
            <v>8741</v>
          </cell>
          <cell r="V186">
            <v>5306</v>
          </cell>
          <cell r="W186">
            <v>3653</v>
          </cell>
          <cell r="X186">
            <v>10676</v>
          </cell>
          <cell r="Y186">
            <v>19736</v>
          </cell>
          <cell r="Z186">
            <v>11715</v>
          </cell>
          <cell r="AA186">
            <v>12173</v>
          </cell>
          <cell r="AB186">
            <v>7755</v>
          </cell>
          <cell r="AC186">
            <v>4472</v>
          </cell>
          <cell r="AD186">
            <v>1291</v>
          </cell>
          <cell r="AE186">
            <v>2042</v>
          </cell>
          <cell r="AF186">
            <v>5639</v>
          </cell>
          <cell r="AG186">
            <v>13435</v>
          </cell>
          <cell r="AH186">
            <v>3342</v>
          </cell>
          <cell r="AI186">
            <v>3444</v>
          </cell>
          <cell r="AJ186">
            <v>6858</v>
          </cell>
          <cell r="AK186">
            <v>12326</v>
          </cell>
          <cell r="AL186">
            <v>10040</v>
          </cell>
          <cell r="AM186">
            <v>21845</v>
          </cell>
          <cell r="AN186">
            <v>1318</v>
          </cell>
          <cell r="AO186">
            <v>6994</v>
          </cell>
          <cell r="AP186">
            <v>8325</v>
          </cell>
          <cell r="AQ186">
            <v>2549</v>
          </cell>
          <cell r="AR186">
            <v>14358</v>
          </cell>
          <cell r="AS186">
            <v>16577</v>
          </cell>
          <cell r="AT186">
            <v>10031</v>
          </cell>
          <cell r="AU186">
            <v>16451</v>
          </cell>
          <cell r="AV186">
            <v>15486</v>
          </cell>
          <cell r="AW186">
            <v>16028</v>
          </cell>
          <cell r="AX186">
            <v>2268</v>
          </cell>
          <cell r="AY186">
            <v>6326</v>
          </cell>
          <cell r="AZ186">
            <v>27836</v>
          </cell>
          <cell r="BA186">
            <v>263592</v>
          </cell>
          <cell r="BB186">
            <v>23763</v>
          </cell>
          <cell r="BC186">
            <v>97</v>
          </cell>
          <cell r="BD186">
            <v>287179</v>
          </cell>
          <cell r="BE186">
            <v>4.4000000000000004</v>
          </cell>
          <cell r="BF186">
            <v>5.7</v>
          </cell>
          <cell r="BG186">
            <v>4.8</v>
          </cell>
          <cell r="BH186">
            <v>0.8</v>
          </cell>
          <cell r="BI186">
            <v>-2.9</v>
          </cell>
          <cell r="BJ186">
            <v>-1.9</v>
          </cell>
          <cell r="BK186">
            <v>2.2000000000000002</v>
          </cell>
          <cell r="BL186">
            <v>-0.8</v>
          </cell>
          <cell r="BM186">
            <v>-6.4</v>
          </cell>
          <cell r="BN186">
            <v>-1.4</v>
          </cell>
          <cell r="BO186">
            <v>-1.5</v>
          </cell>
          <cell r="BP186">
            <v>-3.2</v>
          </cell>
          <cell r="BQ186">
            <v>1.3</v>
          </cell>
          <cell r="BR186">
            <v>3.2</v>
          </cell>
          <cell r="BS186">
            <v>-0.4</v>
          </cell>
          <cell r="BT186">
            <v>0</v>
          </cell>
          <cell r="BU186">
            <v>-0.6</v>
          </cell>
          <cell r="BV186">
            <v>-0.4</v>
          </cell>
          <cell r="BW186">
            <v>-2.6</v>
          </cell>
          <cell r="BX186">
            <v>-1.3</v>
          </cell>
          <cell r="BY186">
            <v>-0.5</v>
          </cell>
          <cell r="BZ186">
            <v>0.3</v>
          </cell>
          <cell r="CA186">
            <v>2.4</v>
          </cell>
          <cell r="CB186">
            <v>1.4</v>
          </cell>
          <cell r="CC186">
            <v>0.5</v>
          </cell>
          <cell r="CD186">
            <v>1.3</v>
          </cell>
          <cell r="CE186">
            <v>0.2</v>
          </cell>
          <cell r="CF186">
            <v>0.5</v>
          </cell>
          <cell r="CG186">
            <v>-0.1</v>
          </cell>
          <cell r="CH186">
            <v>-2.4</v>
          </cell>
          <cell r="CI186">
            <v>-3.4</v>
          </cell>
          <cell r="CJ186">
            <v>-1.7</v>
          </cell>
          <cell r="CK186">
            <v>1.1000000000000001</v>
          </cell>
          <cell r="CL186">
            <v>1.6</v>
          </cell>
          <cell r="CM186">
            <v>0.8</v>
          </cell>
          <cell r="CN186">
            <v>1</v>
          </cell>
          <cell r="CO186">
            <v>3.6</v>
          </cell>
          <cell r="CP186">
            <v>1.9</v>
          </cell>
          <cell r="CQ186">
            <v>-1.4</v>
          </cell>
          <cell r="CR186">
            <v>-2.1</v>
          </cell>
          <cell r="CS186">
            <v>-1.9</v>
          </cell>
          <cell r="CT186">
            <v>2.6</v>
          </cell>
          <cell r="CU186">
            <v>2.5</v>
          </cell>
          <cell r="CV186">
            <v>2.6</v>
          </cell>
          <cell r="CW186">
            <v>0</v>
          </cell>
          <cell r="CX186">
            <v>0.1</v>
          </cell>
          <cell r="CY186">
            <v>0.5</v>
          </cell>
          <cell r="CZ186">
            <v>1.1000000000000001</v>
          </cell>
          <cell r="DA186">
            <v>2.8</v>
          </cell>
          <cell r="DB186">
            <v>1.8</v>
          </cell>
          <cell r="DC186">
            <v>0.5</v>
          </cell>
          <cell r="DD186">
            <v>0.6</v>
          </cell>
          <cell r="DE186">
            <v>0.8</v>
          </cell>
          <cell r="DF186">
            <v>0.7</v>
          </cell>
          <cell r="DG186">
            <v>5471</v>
          </cell>
          <cell r="DH186">
            <v>1343</v>
          </cell>
          <cell r="DI186">
            <v>6892</v>
          </cell>
          <cell r="DJ186">
            <v>2525</v>
          </cell>
          <cell r="DK186">
            <v>3153</v>
          </cell>
          <cell r="DL186">
            <v>2205</v>
          </cell>
          <cell r="DM186">
            <v>4237</v>
          </cell>
          <cell r="DN186">
            <v>10683</v>
          </cell>
          <cell r="DO186">
            <v>1784</v>
          </cell>
          <cell r="DP186">
            <v>12135</v>
          </cell>
          <cell r="DQ186">
            <v>6164</v>
          </cell>
          <cell r="DR186">
            <v>5607</v>
          </cell>
          <cell r="DS186">
            <v>3869</v>
          </cell>
          <cell r="DT186">
            <v>5074</v>
          </cell>
          <cell r="DU186">
            <v>6790</v>
          </cell>
          <cell r="DV186">
            <v>27079</v>
          </cell>
          <cell r="DW186">
            <v>4963</v>
          </cell>
          <cell r="DX186">
            <v>298</v>
          </cell>
          <cell r="DY186">
            <v>3501</v>
          </cell>
          <cell r="DZ186">
            <v>8701</v>
          </cell>
          <cell r="EA186">
            <v>5205</v>
          </cell>
          <cell r="EB186">
            <v>3696</v>
          </cell>
          <cell r="EC186">
            <v>10741</v>
          </cell>
          <cell r="ED186">
            <v>19752</v>
          </cell>
          <cell r="EE186">
            <v>11701</v>
          </cell>
          <cell r="EF186">
            <v>12141</v>
          </cell>
          <cell r="EG186">
            <v>7703</v>
          </cell>
          <cell r="EH186">
            <v>4439</v>
          </cell>
          <cell r="EI186">
            <v>1277</v>
          </cell>
          <cell r="EJ186">
            <v>2006</v>
          </cell>
          <cell r="EK186">
            <v>5590</v>
          </cell>
          <cell r="EL186">
            <v>13304</v>
          </cell>
          <cell r="EM186">
            <v>3324</v>
          </cell>
          <cell r="EN186">
            <v>3486</v>
          </cell>
          <cell r="EO186">
            <v>6800</v>
          </cell>
          <cell r="EP186">
            <v>12348</v>
          </cell>
          <cell r="EQ186">
            <v>9964</v>
          </cell>
          <cell r="ER186">
            <v>21819</v>
          </cell>
          <cell r="ES186">
            <v>1274</v>
          </cell>
          <cell r="ET186">
            <v>6878</v>
          </cell>
          <cell r="EU186">
            <v>8156</v>
          </cell>
          <cell r="EV186">
            <v>2558</v>
          </cell>
          <cell r="EW186">
            <v>14457</v>
          </cell>
          <cell r="EX186">
            <v>16674</v>
          </cell>
          <cell r="EY186">
            <v>10001</v>
          </cell>
          <cell r="EZ186">
            <v>16455</v>
          </cell>
          <cell r="FA186">
            <v>15487</v>
          </cell>
          <cell r="FB186">
            <v>16075</v>
          </cell>
          <cell r="FC186">
            <v>2295</v>
          </cell>
          <cell r="FD186">
            <v>6307</v>
          </cell>
          <cell r="FE186">
            <v>27843</v>
          </cell>
          <cell r="FF186">
            <v>262935</v>
          </cell>
          <cell r="FG186">
            <v>23663</v>
          </cell>
          <cell r="FH186">
            <v>-113</v>
          </cell>
          <cell r="FI186">
            <v>286188</v>
          </cell>
          <cell r="FJ186">
            <v>1.2</v>
          </cell>
          <cell r="FK186">
            <v>10.3</v>
          </cell>
          <cell r="FL186">
            <v>3.3</v>
          </cell>
          <cell r="FM186">
            <v>-4.2</v>
          </cell>
          <cell r="FN186">
            <v>-2.8</v>
          </cell>
          <cell r="FO186">
            <v>-1.7</v>
          </cell>
          <cell r="FP186">
            <v>8.1999999999999993</v>
          </cell>
          <cell r="FQ186">
            <v>-1</v>
          </cell>
          <cell r="FR186">
            <v>-4.5999999999999996</v>
          </cell>
          <cell r="FS186">
            <v>-1.4</v>
          </cell>
          <cell r="FT186">
            <v>-3</v>
          </cell>
          <cell r="FU186">
            <v>-13.6</v>
          </cell>
          <cell r="FV186">
            <v>6.1</v>
          </cell>
          <cell r="FW186">
            <v>3.1</v>
          </cell>
          <cell r="FX186">
            <v>-1.3</v>
          </cell>
          <cell r="FY186">
            <v>-1.3</v>
          </cell>
          <cell r="FZ186">
            <v>-0.7</v>
          </cell>
          <cell r="GA186">
            <v>-4.5</v>
          </cell>
          <cell r="GB186">
            <v>-1.5</v>
          </cell>
          <cell r="GC186">
            <v>-1</v>
          </cell>
          <cell r="GD186">
            <v>-4.4000000000000004</v>
          </cell>
          <cell r="GE186">
            <v>1.6</v>
          </cell>
          <cell r="GF186">
            <v>8</v>
          </cell>
          <cell r="GG186">
            <v>3.5</v>
          </cell>
          <cell r="GH186">
            <v>0.8</v>
          </cell>
          <cell r="GI186">
            <v>1.3</v>
          </cell>
          <cell r="GJ186">
            <v>0.2</v>
          </cell>
          <cell r="GK186">
            <v>1.8</v>
          </cell>
          <cell r="GL186">
            <v>-2.2000000000000002</v>
          </cell>
          <cell r="GM186">
            <v>-4.7</v>
          </cell>
          <cell r="GN186">
            <v>-4.5999999999999996</v>
          </cell>
          <cell r="GO186">
            <v>-2.5</v>
          </cell>
          <cell r="GP186">
            <v>1</v>
          </cell>
          <cell r="GQ186">
            <v>-4.5</v>
          </cell>
          <cell r="GR186">
            <v>-1.4</v>
          </cell>
          <cell r="GS186">
            <v>1.3</v>
          </cell>
          <cell r="GT186">
            <v>2.1</v>
          </cell>
          <cell r="GU186">
            <v>1.5</v>
          </cell>
          <cell r="GV186">
            <v>-7.2</v>
          </cell>
          <cell r="GW186">
            <v>-5.6</v>
          </cell>
          <cell r="GX186">
            <v>-6</v>
          </cell>
          <cell r="GY186">
            <v>3.2</v>
          </cell>
          <cell r="GZ186">
            <v>3.5</v>
          </cell>
          <cell r="HA186">
            <v>3.4</v>
          </cell>
          <cell r="HB186">
            <v>-0.9</v>
          </cell>
          <cell r="HC186">
            <v>-1.7</v>
          </cell>
          <cell r="HD186">
            <v>0.5</v>
          </cell>
          <cell r="HE186">
            <v>1.6</v>
          </cell>
          <cell r="HF186">
            <v>5.8</v>
          </cell>
          <cell r="HG186">
            <v>1.7</v>
          </cell>
          <cell r="HH186">
            <v>0.6</v>
          </cell>
          <cell r="HI186">
            <v>0.4</v>
          </cell>
          <cell r="HJ186">
            <v>0.9</v>
          </cell>
          <cell r="HK186">
            <v>0.3</v>
          </cell>
          <cell r="HL186">
            <v>4217</v>
          </cell>
          <cell r="HM186">
            <v>1335</v>
          </cell>
          <cell r="HN186">
            <v>5693</v>
          </cell>
          <cell r="HO186">
            <v>2539</v>
          </cell>
          <cell r="HP186">
            <v>3114</v>
          </cell>
          <cell r="HQ186">
            <v>2218</v>
          </cell>
          <cell r="HR186">
            <v>4224</v>
          </cell>
          <cell r="HS186">
            <v>10644</v>
          </cell>
          <cell r="HT186">
            <v>1830</v>
          </cell>
          <cell r="HU186">
            <v>12128</v>
          </cell>
          <cell r="HV186">
            <v>5939</v>
          </cell>
          <cell r="HW186">
            <v>5552</v>
          </cell>
          <cell r="HX186">
            <v>3896</v>
          </cell>
          <cell r="HY186">
            <v>5226</v>
          </cell>
          <cell r="HZ186">
            <v>6705</v>
          </cell>
          <cell r="IA186">
            <v>26959</v>
          </cell>
          <cell r="IB186">
            <v>4959</v>
          </cell>
          <cell r="IC186">
            <v>317</v>
          </cell>
          <cell r="ID186">
            <v>3407</v>
          </cell>
          <cell r="IE186">
            <v>8639</v>
          </cell>
          <cell r="IF186">
            <v>5200</v>
          </cell>
          <cell r="IG186">
            <v>4007</v>
          </cell>
          <cell r="IH186">
            <v>10346</v>
          </cell>
          <cell r="II186">
            <v>19586</v>
          </cell>
          <cell r="IJ186">
            <v>11735</v>
          </cell>
          <cell r="IK186">
            <v>11767</v>
          </cell>
          <cell r="IL186">
            <v>7500</v>
          </cell>
          <cell r="IM186">
            <v>4314</v>
          </cell>
          <cell r="IN186">
            <v>1243</v>
          </cell>
          <cell r="IO186">
            <v>1991</v>
          </cell>
          <cell r="IP186">
            <v>5453</v>
          </cell>
          <cell r="IQ186">
            <v>12999</v>
          </cell>
        </row>
        <row r="187">
          <cell r="B187">
            <v>6535</v>
          </cell>
          <cell r="C187">
            <v>1333</v>
          </cell>
          <cell r="D187">
            <v>7897</v>
          </cell>
          <cell r="E187">
            <v>2587</v>
          </cell>
          <cell r="F187">
            <v>3152</v>
          </cell>
          <cell r="G187">
            <v>2075</v>
          </cell>
          <cell r="H187">
            <v>4092</v>
          </cell>
          <cell r="I187">
            <v>10636</v>
          </cell>
          <cell r="J187">
            <v>1687</v>
          </cell>
          <cell r="K187">
            <v>12022</v>
          </cell>
          <cell r="L187">
            <v>6205</v>
          </cell>
          <cell r="M187">
            <v>5746</v>
          </cell>
          <cell r="N187">
            <v>3783</v>
          </cell>
          <cell r="O187">
            <v>5049</v>
          </cell>
          <cell r="P187">
            <v>6858</v>
          </cell>
          <cell r="Q187">
            <v>27112</v>
          </cell>
          <cell r="R187">
            <v>5032</v>
          </cell>
          <cell r="S187">
            <v>309</v>
          </cell>
          <cell r="T187">
            <v>3477</v>
          </cell>
          <cell r="U187">
            <v>8760</v>
          </cell>
          <cell r="V187">
            <v>5401</v>
          </cell>
          <cell r="W187">
            <v>3688</v>
          </cell>
          <cell r="X187">
            <v>10894</v>
          </cell>
          <cell r="Y187">
            <v>20078</v>
          </cell>
          <cell r="Z187">
            <v>11912</v>
          </cell>
          <cell r="AA187">
            <v>12391</v>
          </cell>
          <cell r="AB187">
            <v>7860</v>
          </cell>
          <cell r="AC187">
            <v>4571</v>
          </cell>
          <cell r="AD187">
            <v>1304</v>
          </cell>
          <cell r="AE187">
            <v>2081</v>
          </cell>
          <cell r="AF187">
            <v>5678</v>
          </cell>
          <cell r="AG187">
            <v>13609</v>
          </cell>
          <cell r="AH187">
            <v>3360</v>
          </cell>
          <cell r="AI187">
            <v>3527</v>
          </cell>
          <cell r="AJ187">
            <v>6888</v>
          </cell>
          <cell r="AK187">
            <v>12468</v>
          </cell>
          <cell r="AL187">
            <v>10395</v>
          </cell>
          <cell r="AM187">
            <v>22268</v>
          </cell>
          <cell r="AN187">
            <v>1307</v>
          </cell>
          <cell r="AO187">
            <v>6889</v>
          </cell>
          <cell r="AP187">
            <v>8213</v>
          </cell>
          <cell r="AQ187">
            <v>2602</v>
          </cell>
          <cell r="AR187">
            <v>14706</v>
          </cell>
          <cell r="AS187">
            <v>16964</v>
          </cell>
          <cell r="AT187">
            <v>10059</v>
          </cell>
          <cell r="AU187">
            <v>16387</v>
          </cell>
          <cell r="AV187">
            <v>15558</v>
          </cell>
          <cell r="AW187">
            <v>16240</v>
          </cell>
          <cell r="AX187">
            <v>2306</v>
          </cell>
          <cell r="AY187">
            <v>6399</v>
          </cell>
          <cell r="AZ187">
            <v>28017</v>
          </cell>
          <cell r="BA187">
            <v>266643</v>
          </cell>
          <cell r="BB187">
            <v>24137</v>
          </cell>
          <cell r="BC187">
            <v>204</v>
          </cell>
          <cell r="BD187">
            <v>290721</v>
          </cell>
          <cell r="BE187">
            <v>13.8</v>
          </cell>
          <cell r="BF187">
            <v>2.8</v>
          </cell>
          <cell r="BG187">
            <v>11.3</v>
          </cell>
          <cell r="BH187">
            <v>0.1</v>
          </cell>
          <cell r="BI187">
            <v>-1.3</v>
          </cell>
          <cell r="BJ187">
            <v>-4.2</v>
          </cell>
          <cell r="BK187">
            <v>-0.1</v>
          </cell>
          <cell r="BL187">
            <v>-0.8</v>
          </cell>
          <cell r="BM187">
            <v>-4.8</v>
          </cell>
          <cell r="BN187">
            <v>-1.2</v>
          </cell>
          <cell r="BO187">
            <v>0.1</v>
          </cell>
          <cell r="BP187">
            <v>-2.1</v>
          </cell>
          <cell r="BQ187">
            <v>-0.2</v>
          </cell>
          <cell r="BR187">
            <v>0.6</v>
          </cell>
          <cell r="BS187">
            <v>0.5</v>
          </cell>
          <cell r="BT187">
            <v>-0.1</v>
          </cell>
          <cell r="BU187">
            <v>0.6</v>
          </cell>
          <cell r="BV187">
            <v>0.6</v>
          </cell>
          <cell r="BW187">
            <v>-0.7</v>
          </cell>
          <cell r="BX187">
            <v>0.2</v>
          </cell>
          <cell r="BY187">
            <v>1.8</v>
          </cell>
          <cell r="BZ187">
            <v>1</v>
          </cell>
          <cell r="CA187">
            <v>2</v>
          </cell>
          <cell r="CB187">
            <v>1.7</v>
          </cell>
          <cell r="CC187">
            <v>1.7</v>
          </cell>
          <cell r="CD187">
            <v>1.8</v>
          </cell>
          <cell r="CE187">
            <v>1.4</v>
          </cell>
          <cell r="CF187">
            <v>2.2000000000000002</v>
          </cell>
          <cell r="CG187">
            <v>1</v>
          </cell>
          <cell r="CH187">
            <v>1.9</v>
          </cell>
          <cell r="CI187">
            <v>0.7</v>
          </cell>
          <cell r="CJ187">
            <v>1.3</v>
          </cell>
          <cell r="CK187">
            <v>0.5</v>
          </cell>
          <cell r="CL187">
            <v>2.4</v>
          </cell>
          <cell r="CM187">
            <v>0.4</v>
          </cell>
          <cell r="CN187">
            <v>1.2</v>
          </cell>
          <cell r="CO187">
            <v>3.5</v>
          </cell>
          <cell r="CP187">
            <v>1.9</v>
          </cell>
          <cell r="CQ187">
            <v>-0.8</v>
          </cell>
          <cell r="CR187">
            <v>-1.5</v>
          </cell>
          <cell r="CS187">
            <v>-1.3</v>
          </cell>
          <cell r="CT187">
            <v>2.1</v>
          </cell>
          <cell r="CU187">
            <v>2.4</v>
          </cell>
          <cell r="CV187">
            <v>2.2999999999999998</v>
          </cell>
          <cell r="CW187">
            <v>0.3</v>
          </cell>
          <cell r="CX187">
            <v>-0.4</v>
          </cell>
          <cell r="CY187">
            <v>0.5</v>
          </cell>
          <cell r="CZ187">
            <v>1.3</v>
          </cell>
          <cell r="DA187">
            <v>1.7</v>
          </cell>
          <cell r="DB187">
            <v>1.2</v>
          </cell>
          <cell r="DC187">
            <v>0.6</v>
          </cell>
          <cell r="DD187">
            <v>1.2</v>
          </cell>
          <cell r="DE187">
            <v>1.6</v>
          </cell>
          <cell r="DF187">
            <v>1.2</v>
          </cell>
          <cell r="DG187">
            <v>6670</v>
          </cell>
          <cell r="DH187">
            <v>1294</v>
          </cell>
          <cell r="DI187">
            <v>7981</v>
          </cell>
          <cell r="DJ187">
            <v>2588</v>
          </cell>
          <cell r="DK187">
            <v>3247</v>
          </cell>
          <cell r="DL187">
            <v>2009</v>
          </cell>
          <cell r="DM187">
            <v>4052</v>
          </cell>
          <cell r="DN187">
            <v>10720</v>
          </cell>
          <cell r="DO187">
            <v>1631</v>
          </cell>
          <cell r="DP187">
            <v>12071</v>
          </cell>
          <cell r="DQ187">
            <v>6135</v>
          </cell>
          <cell r="DR187">
            <v>5625</v>
          </cell>
          <cell r="DS187">
            <v>3800</v>
          </cell>
          <cell r="DT187">
            <v>5009</v>
          </cell>
          <cell r="DU187">
            <v>6854</v>
          </cell>
          <cell r="DV187">
            <v>26941</v>
          </cell>
          <cell r="DW187">
            <v>5074</v>
          </cell>
          <cell r="DX187">
            <v>315</v>
          </cell>
          <cell r="DY187">
            <v>3468</v>
          </cell>
          <cell r="DZ187">
            <v>8786</v>
          </cell>
          <cell r="EA187">
            <v>5325</v>
          </cell>
          <cell r="EB187">
            <v>3611</v>
          </cell>
          <cell r="EC187">
            <v>11083</v>
          </cell>
          <cell r="ED187">
            <v>20136</v>
          </cell>
          <cell r="EE187">
            <v>11956</v>
          </cell>
          <cell r="EF187">
            <v>12403</v>
          </cell>
          <cell r="EG187">
            <v>7899</v>
          </cell>
          <cell r="EH187">
            <v>4643</v>
          </cell>
          <cell r="EI187">
            <v>1289</v>
          </cell>
          <cell r="EJ187">
            <v>2066</v>
          </cell>
          <cell r="EK187">
            <v>5588</v>
          </cell>
          <cell r="EL187">
            <v>13541</v>
          </cell>
          <cell r="EM187">
            <v>3424</v>
          </cell>
          <cell r="EN187">
            <v>3497</v>
          </cell>
          <cell r="EO187">
            <v>6919</v>
          </cell>
          <cell r="EP187">
            <v>12451</v>
          </cell>
          <cell r="EQ187">
            <v>10462</v>
          </cell>
          <cell r="ER187">
            <v>22294</v>
          </cell>
          <cell r="ES187">
            <v>1320</v>
          </cell>
          <cell r="ET187">
            <v>6827</v>
          </cell>
          <cell r="EU187">
            <v>8174</v>
          </cell>
          <cell r="EV187">
            <v>2605</v>
          </cell>
          <cell r="EW187">
            <v>14692</v>
          </cell>
          <cell r="EX187">
            <v>16958</v>
          </cell>
          <cell r="EY187">
            <v>10052</v>
          </cell>
          <cell r="EZ187">
            <v>16038</v>
          </cell>
          <cell r="FA187">
            <v>15557</v>
          </cell>
          <cell r="FB187">
            <v>16258</v>
          </cell>
          <cell r="FC187">
            <v>2279</v>
          </cell>
          <cell r="FD187">
            <v>6447</v>
          </cell>
          <cell r="FE187">
            <v>28012</v>
          </cell>
          <cell r="FF187">
            <v>266448</v>
          </cell>
          <cell r="FG187">
            <v>24215</v>
          </cell>
          <cell r="FH187">
            <v>205</v>
          </cell>
          <cell r="FI187">
            <v>290628</v>
          </cell>
          <cell r="FJ187">
            <v>21.9</v>
          </cell>
          <cell r="FK187">
            <v>-3.6</v>
          </cell>
          <cell r="FL187">
            <v>15.8</v>
          </cell>
          <cell r="FM187">
            <v>2.5</v>
          </cell>
          <cell r="FN187">
            <v>3</v>
          </cell>
          <cell r="FO187">
            <v>-8.9</v>
          </cell>
          <cell r="FP187">
            <v>-4.4000000000000004</v>
          </cell>
          <cell r="FQ187">
            <v>0.3</v>
          </cell>
          <cell r="FR187">
            <v>-8.6</v>
          </cell>
          <cell r="FS187">
            <v>-0.5</v>
          </cell>
          <cell r="FT187">
            <v>-0.5</v>
          </cell>
          <cell r="FU187">
            <v>0.3</v>
          </cell>
          <cell r="FV187">
            <v>-1.8</v>
          </cell>
          <cell r="FW187">
            <v>-1.3</v>
          </cell>
          <cell r="FX187">
            <v>0.9</v>
          </cell>
          <cell r="FY187">
            <v>-0.5</v>
          </cell>
          <cell r="FZ187">
            <v>2.2000000000000002</v>
          </cell>
          <cell r="GA187">
            <v>5.5</v>
          </cell>
          <cell r="GB187">
            <v>-1</v>
          </cell>
          <cell r="GC187">
            <v>1</v>
          </cell>
          <cell r="GD187">
            <v>2.2999999999999998</v>
          </cell>
          <cell r="GE187">
            <v>-2.2999999999999998</v>
          </cell>
          <cell r="GF187">
            <v>3.2</v>
          </cell>
          <cell r="GG187">
            <v>1.9</v>
          </cell>
          <cell r="GH187">
            <v>2.2000000000000002</v>
          </cell>
          <cell r="GI187">
            <v>2.2000000000000002</v>
          </cell>
          <cell r="GJ187">
            <v>2.5</v>
          </cell>
          <cell r="GK187">
            <v>4.5999999999999996</v>
          </cell>
          <cell r="GL187">
            <v>1</v>
          </cell>
          <cell r="GM187">
            <v>3</v>
          </cell>
          <cell r="GN187">
            <v>0</v>
          </cell>
          <cell r="GO187">
            <v>1.8</v>
          </cell>
          <cell r="GP187">
            <v>3</v>
          </cell>
          <cell r="GQ187">
            <v>0.3</v>
          </cell>
          <cell r="GR187">
            <v>1.8</v>
          </cell>
          <cell r="GS187">
            <v>0.8</v>
          </cell>
          <cell r="GT187">
            <v>5</v>
          </cell>
          <cell r="GU187">
            <v>2.2000000000000002</v>
          </cell>
          <cell r="GV187">
            <v>3.6</v>
          </cell>
          <cell r="GW187">
            <v>-0.7</v>
          </cell>
          <cell r="GX187">
            <v>0.2</v>
          </cell>
          <cell r="GY187">
            <v>1.8</v>
          </cell>
          <cell r="GZ187">
            <v>1.6</v>
          </cell>
          <cell r="HA187">
            <v>1.7</v>
          </cell>
          <cell r="HB187">
            <v>0.5</v>
          </cell>
          <cell r="HC187">
            <v>-2.5</v>
          </cell>
          <cell r="HD187">
            <v>0.4</v>
          </cell>
          <cell r="HE187">
            <v>1.1000000000000001</v>
          </cell>
          <cell r="HF187">
            <v>-0.7</v>
          </cell>
          <cell r="HG187">
            <v>2.2000000000000002</v>
          </cell>
          <cell r="HH187">
            <v>0.6</v>
          </cell>
          <cell r="HI187">
            <v>1.3</v>
          </cell>
          <cell r="HJ187">
            <v>2.2999999999999998</v>
          </cell>
          <cell r="HK187">
            <v>1.6</v>
          </cell>
          <cell r="HL187">
            <v>3561</v>
          </cell>
          <cell r="HM187">
            <v>1300</v>
          </cell>
          <cell r="HN187">
            <v>5001</v>
          </cell>
          <cell r="HO187">
            <v>2663</v>
          </cell>
          <cell r="HP187">
            <v>3447</v>
          </cell>
          <cell r="HQ187">
            <v>2055</v>
          </cell>
          <cell r="HR187">
            <v>4074</v>
          </cell>
          <cell r="HS187">
            <v>11138</v>
          </cell>
          <cell r="HT187">
            <v>1602</v>
          </cell>
          <cell r="HU187">
            <v>12477</v>
          </cell>
          <cell r="HV187">
            <v>6021</v>
          </cell>
          <cell r="HW187">
            <v>5780</v>
          </cell>
          <cell r="HX187">
            <v>3842</v>
          </cell>
          <cell r="HY187">
            <v>5203</v>
          </cell>
          <cell r="HZ187">
            <v>7118</v>
          </cell>
          <cell r="IA187">
            <v>27443</v>
          </cell>
          <cell r="IB187">
            <v>5217</v>
          </cell>
          <cell r="IC187">
            <v>359</v>
          </cell>
          <cell r="ID187">
            <v>3469</v>
          </cell>
          <cell r="IE187">
            <v>9028</v>
          </cell>
          <cell r="IF187">
            <v>5536</v>
          </cell>
          <cell r="IG187">
            <v>3504</v>
          </cell>
          <cell r="IH187">
            <v>11238</v>
          </cell>
          <cell r="II187">
            <v>20381</v>
          </cell>
          <cell r="IJ187">
            <v>12102</v>
          </cell>
          <cell r="IK187">
            <v>12150</v>
          </cell>
          <cell r="IL187">
            <v>7865</v>
          </cell>
          <cell r="IM187">
            <v>4676</v>
          </cell>
          <cell r="IN187">
            <v>1354</v>
          </cell>
          <cell r="IO187">
            <v>2117</v>
          </cell>
          <cell r="IP187">
            <v>5661</v>
          </cell>
          <cell r="IQ187">
            <v>13786</v>
          </cell>
        </row>
        <row r="188">
          <cell r="B188">
            <v>7448</v>
          </cell>
          <cell r="C188">
            <v>1331</v>
          </cell>
          <cell r="D188">
            <v>8768</v>
          </cell>
          <cell r="E188">
            <v>2596</v>
          </cell>
          <cell r="F188">
            <v>3125</v>
          </cell>
          <cell r="G188">
            <v>1975</v>
          </cell>
          <cell r="H188">
            <v>3991</v>
          </cell>
          <cell r="I188">
            <v>10523</v>
          </cell>
          <cell r="J188">
            <v>1717</v>
          </cell>
          <cell r="K188">
            <v>11931</v>
          </cell>
          <cell r="L188">
            <v>6304</v>
          </cell>
          <cell r="M188">
            <v>5767</v>
          </cell>
          <cell r="N188">
            <v>3740</v>
          </cell>
          <cell r="O188">
            <v>5061</v>
          </cell>
          <cell r="P188">
            <v>6961</v>
          </cell>
          <cell r="Q188">
            <v>27253</v>
          </cell>
          <cell r="R188">
            <v>5107</v>
          </cell>
          <cell r="S188">
            <v>311</v>
          </cell>
          <cell r="T188">
            <v>3497</v>
          </cell>
          <cell r="U188">
            <v>8873</v>
          </cell>
          <cell r="V188">
            <v>5601</v>
          </cell>
          <cell r="W188">
            <v>3768</v>
          </cell>
          <cell r="X188">
            <v>11086</v>
          </cell>
          <cell r="Y188">
            <v>20526</v>
          </cell>
          <cell r="Z188">
            <v>12166</v>
          </cell>
          <cell r="AA188">
            <v>12595</v>
          </cell>
          <cell r="AB188">
            <v>8007</v>
          </cell>
          <cell r="AC188">
            <v>4722</v>
          </cell>
          <cell r="AD188">
            <v>1335</v>
          </cell>
          <cell r="AE188">
            <v>2177</v>
          </cell>
          <cell r="AF188">
            <v>5905</v>
          </cell>
          <cell r="AG188">
            <v>14100</v>
          </cell>
          <cell r="AH188">
            <v>3371</v>
          </cell>
          <cell r="AI188">
            <v>3616</v>
          </cell>
          <cell r="AJ188">
            <v>6947</v>
          </cell>
          <cell r="AK188">
            <v>12642</v>
          </cell>
          <cell r="AL188">
            <v>10629</v>
          </cell>
          <cell r="AM188">
            <v>22643</v>
          </cell>
          <cell r="AN188">
            <v>1320</v>
          </cell>
          <cell r="AO188">
            <v>7005</v>
          </cell>
          <cell r="AP188">
            <v>8338</v>
          </cell>
          <cell r="AQ188">
            <v>2588</v>
          </cell>
          <cell r="AR188">
            <v>14854</v>
          </cell>
          <cell r="AS188">
            <v>17057</v>
          </cell>
          <cell r="AT188">
            <v>10052</v>
          </cell>
          <cell r="AU188">
            <v>16563</v>
          </cell>
          <cell r="AV188">
            <v>15632</v>
          </cell>
          <cell r="AW188">
            <v>16447</v>
          </cell>
          <cell r="AX188">
            <v>2323</v>
          </cell>
          <cell r="AY188">
            <v>6432</v>
          </cell>
          <cell r="AZ188">
            <v>28245</v>
          </cell>
          <cell r="BA188">
            <v>270676</v>
          </cell>
          <cell r="BB188">
            <v>24446</v>
          </cell>
          <cell r="BC188">
            <v>114</v>
          </cell>
          <cell r="BD188">
            <v>294964</v>
          </cell>
          <cell r="BE188">
            <v>14</v>
          </cell>
          <cell r="BF188">
            <v>-0.2</v>
          </cell>
          <cell r="BG188">
            <v>11</v>
          </cell>
          <cell r="BH188">
            <v>0.4</v>
          </cell>
          <cell r="BI188">
            <v>-0.8</v>
          </cell>
          <cell r="BJ188">
            <v>-4.9000000000000004</v>
          </cell>
          <cell r="BK188">
            <v>-2.5</v>
          </cell>
          <cell r="BL188">
            <v>-1.1000000000000001</v>
          </cell>
          <cell r="BM188">
            <v>1.8</v>
          </cell>
          <cell r="BN188">
            <v>-0.8</v>
          </cell>
          <cell r="BO188">
            <v>1.6</v>
          </cell>
          <cell r="BP188">
            <v>0.4</v>
          </cell>
          <cell r="BQ188">
            <v>-1.1000000000000001</v>
          </cell>
          <cell r="BR188">
            <v>0.2</v>
          </cell>
          <cell r="BS188">
            <v>1.5</v>
          </cell>
          <cell r="BT188">
            <v>0.5</v>
          </cell>
          <cell r="BU188">
            <v>1.5</v>
          </cell>
          <cell r="BV188">
            <v>0.9</v>
          </cell>
          <cell r="BW188">
            <v>0.6</v>
          </cell>
          <cell r="BX188">
            <v>1.3</v>
          </cell>
          <cell r="BY188">
            <v>3.7</v>
          </cell>
          <cell r="BZ188">
            <v>2.2000000000000002</v>
          </cell>
          <cell r="CA188">
            <v>1.8</v>
          </cell>
          <cell r="CB188">
            <v>2.2000000000000002</v>
          </cell>
          <cell r="CC188">
            <v>2.1</v>
          </cell>
          <cell r="CD188">
            <v>1.7</v>
          </cell>
          <cell r="CE188">
            <v>1.9</v>
          </cell>
          <cell r="CF188">
            <v>3.3</v>
          </cell>
          <cell r="CG188">
            <v>2.2999999999999998</v>
          </cell>
          <cell r="CH188">
            <v>4.5999999999999996</v>
          </cell>
          <cell r="CI188">
            <v>4</v>
          </cell>
          <cell r="CJ188">
            <v>3.6</v>
          </cell>
          <cell r="CK188">
            <v>0.3</v>
          </cell>
          <cell r="CL188">
            <v>2.5</v>
          </cell>
          <cell r="CM188">
            <v>0.9</v>
          </cell>
          <cell r="CN188">
            <v>1.4</v>
          </cell>
          <cell r="CO188">
            <v>2.2999999999999998</v>
          </cell>
          <cell r="CP188">
            <v>1.7</v>
          </cell>
          <cell r="CQ188">
            <v>0.9</v>
          </cell>
          <cell r="CR188">
            <v>1.7</v>
          </cell>
          <cell r="CS188">
            <v>1.5</v>
          </cell>
          <cell r="CT188">
            <v>-0.5</v>
          </cell>
          <cell r="CU188">
            <v>1</v>
          </cell>
          <cell r="CV188">
            <v>0.6</v>
          </cell>
          <cell r="CW188">
            <v>-0.1</v>
          </cell>
          <cell r="CX188">
            <v>1.1000000000000001</v>
          </cell>
          <cell r="CY188">
            <v>0.5</v>
          </cell>
          <cell r="CZ188">
            <v>1.3</v>
          </cell>
          <cell r="DA188">
            <v>0.7</v>
          </cell>
          <cell r="DB188">
            <v>0.5</v>
          </cell>
          <cell r="DC188">
            <v>0.8</v>
          </cell>
          <cell r="DD188">
            <v>1.5</v>
          </cell>
          <cell r="DE188">
            <v>1.3</v>
          </cell>
          <cell r="DF188">
            <v>1.5</v>
          </cell>
          <cell r="DG188">
            <v>7493</v>
          </cell>
          <cell r="DH188">
            <v>1352</v>
          </cell>
          <cell r="DI188">
            <v>8835</v>
          </cell>
          <cell r="DJ188">
            <v>2619</v>
          </cell>
          <cell r="DK188">
            <v>3052</v>
          </cell>
          <cell r="DL188">
            <v>2026</v>
          </cell>
          <cell r="DM188">
            <v>3970</v>
          </cell>
          <cell r="DN188">
            <v>10467</v>
          </cell>
          <cell r="DO188">
            <v>1740</v>
          </cell>
          <cell r="DP188">
            <v>11891</v>
          </cell>
          <cell r="DQ188">
            <v>6334</v>
          </cell>
          <cell r="DR188">
            <v>5925</v>
          </cell>
          <cell r="DS188">
            <v>3674</v>
          </cell>
          <cell r="DT188">
            <v>5028</v>
          </cell>
          <cell r="DU188">
            <v>6922</v>
          </cell>
          <cell r="DV188">
            <v>27219</v>
          </cell>
          <cell r="DW188">
            <v>5074</v>
          </cell>
          <cell r="DX188">
            <v>311</v>
          </cell>
          <cell r="DY188">
            <v>3499</v>
          </cell>
          <cell r="DZ188">
            <v>8853</v>
          </cell>
          <cell r="EA188">
            <v>5671</v>
          </cell>
          <cell r="EB188">
            <v>3791</v>
          </cell>
          <cell r="EC188">
            <v>10970</v>
          </cell>
          <cell r="ED188">
            <v>20484</v>
          </cell>
          <cell r="EE188">
            <v>12051</v>
          </cell>
          <cell r="EF188">
            <v>12669</v>
          </cell>
          <cell r="EG188">
            <v>8042</v>
          </cell>
          <cell r="EH188">
            <v>4658</v>
          </cell>
          <cell r="EI188">
            <v>1352</v>
          </cell>
          <cell r="EJ188">
            <v>2203</v>
          </cell>
          <cell r="EK188">
            <v>5949</v>
          </cell>
          <cell r="EL188">
            <v>14136</v>
          </cell>
          <cell r="EM188">
            <v>3314</v>
          </cell>
          <cell r="EN188">
            <v>3633</v>
          </cell>
          <cell r="EO188">
            <v>6912</v>
          </cell>
          <cell r="EP188">
            <v>12647</v>
          </cell>
          <cell r="EQ188">
            <v>10718</v>
          </cell>
          <cell r="ER188">
            <v>22709</v>
          </cell>
          <cell r="ES188">
            <v>1316</v>
          </cell>
          <cell r="ET188">
            <v>7069</v>
          </cell>
          <cell r="EU188">
            <v>8391</v>
          </cell>
          <cell r="EV188">
            <v>2624</v>
          </cell>
          <cell r="EW188">
            <v>14929</v>
          </cell>
          <cell r="EX188">
            <v>17187</v>
          </cell>
          <cell r="EY188">
            <v>10121</v>
          </cell>
          <cell r="EZ188">
            <v>16764</v>
          </cell>
          <cell r="FA188">
            <v>15632</v>
          </cell>
          <cell r="FB188">
            <v>16384</v>
          </cell>
          <cell r="FC188">
            <v>2398</v>
          </cell>
          <cell r="FD188">
            <v>6418</v>
          </cell>
          <cell r="FE188">
            <v>28242</v>
          </cell>
          <cell r="FF188">
            <v>271028</v>
          </cell>
          <cell r="FG188">
            <v>24560</v>
          </cell>
          <cell r="FH188">
            <v>478</v>
          </cell>
          <cell r="FI188">
            <v>295804</v>
          </cell>
          <cell r="FJ188">
            <v>12.3</v>
          </cell>
          <cell r="FK188">
            <v>4.5</v>
          </cell>
          <cell r="FL188">
            <v>10.7</v>
          </cell>
          <cell r="FM188">
            <v>1.2</v>
          </cell>
          <cell r="FN188">
            <v>-6</v>
          </cell>
          <cell r="FO188">
            <v>0.8</v>
          </cell>
          <cell r="FP188">
            <v>-2</v>
          </cell>
          <cell r="FQ188">
            <v>-2.4</v>
          </cell>
          <cell r="FR188">
            <v>6.7</v>
          </cell>
          <cell r="FS188">
            <v>-1.5</v>
          </cell>
          <cell r="FT188">
            <v>3.2</v>
          </cell>
          <cell r="FU188">
            <v>5.3</v>
          </cell>
          <cell r="FV188">
            <v>-3.3</v>
          </cell>
          <cell r="FW188">
            <v>0.4</v>
          </cell>
          <cell r="FX188">
            <v>1</v>
          </cell>
          <cell r="FY188">
            <v>1</v>
          </cell>
          <cell r="FZ188">
            <v>0</v>
          </cell>
          <cell r="GA188">
            <v>-1.2</v>
          </cell>
          <cell r="GB188">
            <v>0.9</v>
          </cell>
          <cell r="GC188">
            <v>0.8</v>
          </cell>
          <cell r="GD188">
            <v>6.5</v>
          </cell>
          <cell r="GE188">
            <v>5</v>
          </cell>
          <cell r="GF188">
            <v>-1</v>
          </cell>
          <cell r="GG188">
            <v>1.7</v>
          </cell>
          <cell r="GH188">
            <v>0.8</v>
          </cell>
          <cell r="GI188">
            <v>2.1</v>
          </cell>
          <cell r="GJ188">
            <v>1.8</v>
          </cell>
          <cell r="GK188">
            <v>0.3</v>
          </cell>
          <cell r="GL188">
            <v>4.8</v>
          </cell>
          <cell r="GM188">
            <v>6.6</v>
          </cell>
          <cell r="GN188">
            <v>6.5</v>
          </cell>
          <cell r="GO188">
            <v>4.4000000000000004</v>
          </cell>
          <cell r="GP188">
            <v>-3.2</v>
          </cell>
          <cell r="GQ188">
            <v>3.9</v>
          </cell>
          <cell r="GR188">
            <v>-0.1</v>
          </cell>
          <cell r="GS188">
            <v>1.6</v>
          </cell>
          <cell r="GT188">
            <v>2.5</v>
          </cell>
          <cell r="GU188">
            <v>1.9</v>
          </cell>
          <cell r="GV188">
            <v>-0.3</v>
          </cell>
          <cell r="GW188">
            <v>3.6</v>
          </cell>
          <cell r="GX188">
            <v>2.7</v>
          </cell>
          <cell r="GY188">
            <v>0.7</v>
          </cell>
          <cell r="GZ188">
            <v>1.6</v>
          </cell>
          <cell r="HA188">
            <v>1.4</v>
          </cell>
          <cell r="HB188">
            <v>0.7</v>
          </cell>
          <cell r="HC188">
            <v>4.5</v>
          </cell>
          <cell r="HD188">
            <v>0.5</v>
          </cell>
          <cell r="HE188">
            <v>0.8</v>
          </cell>
          <cell r="HF188">
            <v>5.2</v>
          </cell>
          <cell r="HG188">
            <v>-0.4</v>
          </cell>
          <cell r="HH188">
            <v>0.8</v>
          </cell>
          <cell r="HI188">
            <v>1.7</v>
          </cell>
          <cell r="HJ188">
            <v>1.4</v>
          </cell>
          <cell r="HK188">
            <v>1.8</v>
          </cell>
          <cell r="HL188">
            <v>13394</v>
          </cell>
          <cell r="HM188">
            <v>1361</v>
          </cell>
          <cell r="HN188">
            <v>14532</v>
          </cell>
          <cell r="HO188">
            <v>2601</v>
          </cell>
          <cell r="HP188">
            <v>3031</v>
          </cell>
          <cell r="HQ188">
            <v>2062</v>
          </cell>
          <cell r="HR188">
            <v>4053</v>
          </cell>
          <cell r="HS188">
            <v>10482</v>
          </cell>
          <cell r="HT188">
            <v>1766</v>
          </cell>
          <cell r="HU188">
            <v>11923</v>
          </cell>
          <cell r="HV188">
            <v>6818</v>
          </cell>
          <cell r="HW188">
            <v>5945</v>
          </cell>
          <cell r="HX188">
            <v>3731</v>
          </cell>
          <cell r="HY188">
            <v>5037</v>
          </cell>
          <cell r="HZ188">
            <v>7181</v>
          </cell>
          <cell r="IA188">
            <v>28030</v>
          </cell>
          <cell r="IB188">
            <v>4954</v>
          </cell>
          <cell r="IC188">
            <v>291</v>
          </cell>
          <cell r="ID188">
            <v>3517</v>
          </cell>
          <cell r="IE188">
            <v>8697</v>
          </cell>
          <cell r="IF188">
            <v>5944</v>
          </cell>
          <cell r="IG188">
            <v>3899</v>
          </cell>
          <cell r="IH188">
            <v>11493</v>
          </cell>
          <cell r="II188">
            <v>21393</v>
          </cell>
          <cell r="IJ188">
            <v>12385</v>
          </cell>
          <cell r="IK188">
            <v>13958</v>
          </cell>
          <cell r="IL188">
            <v>8462</v>
          </cell>
          <cell r="IM188">
            <v>4952</v>
          </cell>
          <cell r="IN188">
            <v>1387</v>
          </cell>
          <cell r="IO188">
            <v>2222</v>
          </cell>
          <cell r="IP188">
            <v>6277</v>
          </cell>
          <cell r="IQ188">
            <v>14802</v>
          </cell>
        </row>
        <row r="189">
          <cell r="B189">
            <v>7947</v>
          </cell>
          <cell r="C189">
            <v>1335</v>
          </cell>
          <cell r="D189">
            <v>9249</v>
          </cell>
          <cell r="E189">
            <v>2607</v>
          </cell>
          <cell r="F189">
            <v>3116</v>
          </cell>
          <cell r="G189">
            <v>1958</v>
          </cell>
          <cell r="H189">
            <v>3886</v>
          </cell>
          <cell r="I189">
            <v>10461</v>
          </cell>
          <cell r="J189">
            <v>1822</v>
          </cell>
          <cell r="K189">
            <v>11943</v>
          </cell>
          <cell r="L189">
            <v>6402</v>
          </cell>
          <cell r="M189">
            <v>5889</v>
          </cell>
          <cell r="N189">
            <v>3679</v>
          </cell>
          <cell r="O189">
            <v>5061</v>
          </cell>
          <cell r="P189">
            <v>7067</v>
          </cell>
          <cell r="Q189">
            <v>27431</v>
          </cell>
          <cell r="R189">
            <v>5170</v>
          </cell>
          <cell r="S189">
            <v>312</v>
          </cell>
          <cell r="T189">
            <v>3537</v>
          </cell>
          <cell r="U189">
            <v>8988</v>
          </cell>
          <cell r="V189">
            <v>5767</v>
          </cell>
          <cell r="W189">
            <v>3911</v>
          </cell>
          <cell r="X189">
            <v>11071</v>
          </cell>
          <cell r="Y189">
            <v>20798</v>
          </cell>
          <cell r="Z189">
            <v>12374</v>
          </cell>
          <cell r="AA189">
            <v>12780</v>
          </cell>
          <cell r="AB189">
            <v>8179</v>
          </cell>
          <cell r="AC189">
            <v>4825</v>
          </cell>
          <cell r="AD189">
            <v>1375</v>
          </cell>
          <cell r="AE189">
            <v>2237</v>
          </cell>
          <cell r="AF189">
            <v>6170</v>
          </cell>
          <cell r="AG189">
            <v>14573</v>
          </cell>
          <cell r="AH189">
            <v>3392</v>
          </cell>
          <cell r="AI189">
            <v>3698</v>
          </cell>
          <cell r="AJ189">
            <v>7057</v>
          </cell>
          <cell r="AK189">
            <v>12877</v>
          </cell>
          <cell r="AL189">
            <v>10751</v>
          </cell>
          <cell r="AM189">
            <v>23004</v>
          </cell>
          <cell r="AN189">
            <v>1339</v>
          </cell>
          <cell r="AO189">
            <v>7240</v>
          </cell>
          <cell r="AP189">
            <v>8580</v>
          </cell>
          <cell r="AQ189">
            <v>2545</v>
          </cell>
          <cell r="AR189">
            <v>14904</v>
          </cell>
          <cell r="AS189">
            <v>17015</v>
          </cell>
          <cell r="AT189">
            <v>10081</v>
          </cell>
          <cell r="AU189">
            <v>16694</v>
          </cell>
          <cell r="AV189">
            <v>15710</v>
          </cell>
          <cell r="AW189">
            <v>16636</v>
          </cell>
          <cell r="AX189">
            <v>2346</v>
          </cell>
          <cell r="AY189">
            <v>6433</v>
          </cell>
          <cell r="AZ189">
            <v>28539</v>
          </cell>
          <cell r="BA189">
            <v>274168</v>
          </cell>
          <cell r="BB189">
            <v>24579</v>
          </cell>
          <cell r="BC189">
            <v>-64</v>
          </cell>
          <cell r="BD189">
            <v>298379</v>
          </cell>
          <cell r="BE189">
            <v>6.7</v>
          </cell>
          <cell r="BF189">
            <v>0.3</v>
          </cell>
          <cell r="BG189">
            <v>5.5</v>
          </cell>
          <cell r="BH189">
            <v>0.4</v>
          </cell>
          <cell r="BI189">
            <v>-0.3</v>
          </cell>
          <cell r="BJ189">
            <v>-0.9</v>
          </cell>
          <cell r="BK189">
            <v>-2.6</v>
          </cell>
          <cell r="BL189">
            <v>-0.6</v>
          </cell>
          <cell r="BM189">
            <v>6.1</v>
          </cell>
          <cell r="BN189">
            <v>0.1</v>
          </cell>
          <cell r="BO189">
            <v>1.6</v>
          </cell>
          <cell r="BP189">
            <v>2.1</v>
          </cell>
          <cell r="BQ189">
            <v>-1.6</v>
          </cell>
          <cell r="BR189">
            <v>0</v>
          </cell>
          <cell r="BS189">
            <v>1.5</v>
          </cell>
          <cell r="BT189">
            <v>0.7</v>
          </cell>
          <cell r="BU189">
            <v>1.2</v>
          </cell>
          <cell r="BV189">
            <v>0.2</v>
          </cell>
          <cell r="BW189">
            <v>1.2</v>
          </cell>
          <cell r="BX189">
            <v>1.3</v>
          </cell>
          <cell r="BY189">
            <v>3</v>
          </cell>
          <cell r="BZ189">
            <v>3.8</v>
          </cell>
          <cell r="CA189">
            <v>-0.1</v>
          </cell>
          <cell r="CB189">
            <v>1.3</v>
          </cell>
          <cell r="CC189">
            <v>1.7</v>
          </cell>
          <cell r="CD189">
            <v>1.5</v>
          </cell>
          <cell r="CE189">
            <v>2.1</v>
          </cell>
          <cell r="CF189">
            <v>2.2000000000000002</v>
          </cell>
          <cell r="CG189">
            <v>3</v>
          </cell>
          <cell r="CH189">
            <v>2.8</v>
          </cell>
          <cell r="CI189">
            <v>4.5</v>
          </cell>
          <cell r="CJ189">
            <v>3.4</v>
          </cell>
          <cell r="CK189">
            <v>0.6</v>
          </cell>
          <cell r="CL189">
            <v>2.2000000000000002</v>
          </cell>
          <cell r="CM189">
            <v>1.6</v>
          </cell>
          <cell r="CN189">
            <v>1.9</v>
          </cell>
          <cell r="CO189">
            <v>1.1000000000000001</v>
          </cell>
          <cell r="CP189">
            <v>1.6</v>
          </cell>
          <cell r="CQ189">
            <v>1.4</v>
          </cell>
          <cell r="CR189">
            <v>3.4</v>
          </cell>
          <cell r="CS189">
            <v>2.9</v>
          </cell>
          <cell r="CT189">
            <v>-1.7</v>
          </cell>
          <cell r="CU189">
            <v>0.3</v>
          </cell>
          <cell r="CV189">
            <v>-0.2</v>
          </cell>
          <cell r="CW189">
            <v>0.3</v>
          </cell>
          <cell r="CX189">
            <v>0.8</v>
          </cell>
          <cell r="CY189">
            <v>0.5</v>
          </cell>
          <cell r="CZ189">
            <v>1.2</v>
          </cell>
          <cell r="DA189">
            <v>1</v>
          </cell>
          <cell r="DB189">
            <v>0</v>
          </cell>
          <cell r="DC189">
            <v>1</v>
          </cell>
          <cell r="DD189">
            <v>1.3</v>
          </cell>
          <cell r="DE189">
            <v>0.5</v>
          </cell>
          <cell r="DF189">
            <v>1.2</v>
          </cell>
          <cell r="DG189">
            <v>8094</v>
          </cell>
          <cell r="DH189">
            <v>1351</v>
          </cell>
          <cell r="DI189">
            <v>9408</v>
          </cell>
          <cell r="DJ189">
            <v>2603</v>
          </cell>
          <cell r="DK189">
            <v>3153</v>
          </cell>
          <cell r="DL189">
            <v>1924</v>
          </cell>
          <cell r="DM189">
            <v>3921</v>
          </cell>
          <cell r="DN189">
            <v>10505</v>
          </cell>
          <cell r="DO189">
            <v>1778</v>
          </cell>
          <cell r="DP189">
            <v>11955</v>
          </cell>
          <cell r="DQ189">
            <v>6464</v>
          </cell>
          <cell r="DR189">
            <v>5919</v>
          </cell>
          <cell r="DS189">
            <v>3716</v>
          </cell>
          <cell r="DT189">
            <v>5076</v>
          </cell>
          <cell r="DU189">
            <v>7116</v>
          </cell>
          <cell r="DV189">
            <v>27625</v>
          </cell>
          <cell r="DW189">
            <v>5191</v>
          </cell>
          <cell r="DX189">
            <v>312</v>
          </cell>
          <cell r="DY189">
            <v>3537</v>
          </cell>
          <cell r="DZ189">
            <v>9009</v>
          </cell>
          <cell r="EA189">
            <v>5828</v>
          </cell>
          <cell r="EB189">
            <v>3946</v>
          </cell>
          <cell r="EC189">
            <v>11051</v>
          </cell>
          <cell r="ED189">
            <v>20860</v>
          </cell>
          <cell r="EE189">
            <v>12530</v>
          </cell>
          <cell r="EF189">
            <v>12717</v>
          </cell>
          <cell r="EG189">
            <v>8114</v>
          </cell>
          <cell r="EH189">
            <v>4858</v>
          </cell>
          <cell r="EI189">
            <v>1377</v>
          </cell>
          <cell r="EJ189">
            <v>2236</v>
          </cell>
          <cell r="EK189">
            <v>6227</v>
          </cell>
          <cell r="EL189">
            <v>14663</v>
          </cell>
          <cell r="EM189">
            <v>3391</v>
          </cell>
          <cell r="EN189">
            <v>3678</v>
          </cell>
          <cell r="EO189">
            <v>7040</v>
          </cell>
          <cell r="EP189">
            <v>12884</v>
          </cell>
          <cell r="EQ189">
            <v>10578</v>
          </cell>
          <cell r="ER189">
            <v>22890</v>
          </cell>
          <cell r="ES189">
            <v>1337</v>
          </cell>
          <cell r="ET189">
            <v>7086</v>
          </cell>
          <cell r="EU189">
            <v>8438</v>
          </cell>
          <cell r="EV189">
            <v>2524</v>
          </cell>
          <cell r="EW189">
            <v>14827</v>
          </cell>
          <cell r="EX189">
            <v>16912</v>
          </cell>
          <cell r="EY189">
            <v>10012</v>
          </cell>
          <cell r="EZ189">
            <v>16706</v>
          </cell>
          <cell r="FA189">
            <v>15709</v>
          </cell>
          <cell r="FB189">
            <v>16693</v>
          </cell>
          <cell r="FC189">
            <v>2241</v>
          </cell>
          <cell r="FD189">
            <v>6404</v>
          </cell>
          <cell r="FE189">
            <v>28532</v>
          </cell>
          <cell r="FF189">
            <v>274324</v>
          </cell>
          <cell r="FG189">
            <v>24506</v>
          </cell>
          <cell r="FH189">
            <v>-178</v>
          </cell>
          <cell r="FI189">
            <v>298344</v>
          </cell>
          <cell r="FJ189">
            <v>8</v>
          </cell>
          <cell r="FK189">
            <v>-0.1</v>
          </cell>
          <cell r="FL189">
            <v>6.5</v>
          </cell>
          <cell r="FM189">
            <v>-0.6</v>
          </cell>
          <cell r="FN189">
            <v>3.3</v>
          </cell>
          <cell r="FO189">
            <v>-5</v>
          </cell>
          <cell r="FP189">
            <v>-1.2</v>
          </cell>
          <cell r="FQ189">
            <v>0.4</v>
          </cell>
          <cell r="FR189">
            <v>2.2000000000000002</v>
          </cell>
          <cell r="FS189">
            <v>0.5</v>
          </cell>
          <cell r="FT189">
            <v>2</v>
          </cell>
          <cell r="FU189">
            <v>-0.1</v>
          </cell>
          <cell r="FV189">
            <v>1.1000000000000001</v>
          </cell>
          <cell r="FW189">
            <v>1</v>
          </cell>
          <cell r="FX189">
            <v>2.8</v>
          </cell>
          <cell r="FY189">
            <v>1.5</v>
          </cell>
          <cell r="FZ189">
            <v>2.2999999999999998</v>
          </cell>
          <cell r="GA189">
            <v>0.3</v>
          </cell>
          <cell r="GB189">
            <v>1.1000000000000001</v>
          </cell>
          <cell r="GC189">
            <v>1.8</v>
          </cell>
          <cell r="GD189">
            <v>2.8</v>
          </cell>
          <cell r="GE189">
            <v>4.0999999999999996</v>
          </cell>
          <cell r="GF189">
            <v>0.7</v>
          </cell>
          <cell r="GG189">
            <v>1.8</v>
          </cell>
          <cell r="GH189">
            <v>4</v>
          </cell>
          <cell r="GI189">
            <v>0.4</v>
          </cell>
          <cell r="GJ189">
            <v>0.9</v>
          </cell>
          <cell r="GK189">
            <v>4.3</v>
          </cell>
          <cell r="GL189">
            <v>1.9</v>
          </cell>
          <cell r="GM189">
            <v>1.5</v>
          </cell>
          <cell r="GN189">
            <v>4.7</v>
          </cell>
          <cell r="GO189">
            <v>3.7</v>
          </cell>
          <cell r="GP189">
            <v>2.2999999999999998</v>
          </cell>
          <cell r="GQ189">
            <v>1.2</v>
          </cell>
          <cell r="GR189">
            <v>1.8</v>
          </cell>
          <cell r="GS189">
            <v>1.9</v>
          </cell>
          <cell r="GT189">
            <v>-1.3</v>
          </cell>
          <cell r="GU189">
            <v>0.8</v>
          </cell>
          <cell r="GV189">
            <v>1.6</v>
          </cell>
          <cell r="GW189">
            <v>0.2</v>
          </cell>
          <cell r="GX189">
            <v>0.6</v>
          </cell>
          <cell r="GY189">
            <v>-3.8</v>
          </cell>
          <cell r="GZ189">
            <v>-0.7</v>
          </cell>
          <cell r="HA189">
            <v>-1.6</v>
          </cell>
          <cell r="HB189">
            <v>-1.1000000000000001</v>
          </cell>
          <cell r="HC189">
            <v>-0.3</v>
          </cell>
          <cell r="HD189">
            <v>0.5</v>
          </cell>
          <cell r="HE189">
            <v>1.9</v>
          </cell>
          <cell r="HF189">
            <v>-6.6</v>
          </cell>
          <cell r="HG189">
            <v>-0.2</v>
          </cell>
          <cell r="HH189">
            <v>1</v>
          </cell>
          <cell r="HI189">
            <v>1.2</v>
          </cell>
          <cell r="HJ189">
            <v>-0.2</v>
          </cell>
          <cell r="HK189">
            <v>0.9</v>
          </cell>
          <cell r="HL189">
            <v>7283</v>
          </cell>
          <cell r="HM189">
            <v>1348</v>
          </cell>
          <cell r="HN189">
            <v>8620</v>
          </cell>
          <cell r="HO189">
            <v>2532</v>
          </cell>
          <cell r="HP189">
            <v>2990</v>
          </cell>
          <cell r="HQ189">
            <v>1815</v>
          </cell>
          <cell r="HR189">
            <v>3846</v>
          </cell>
          <cell r="HS189">
            <v>10080</v>
          </cell>
          <cell r="HT189">
            <v>1710</v>
          </cell>
          <cell r="HU189">
            <v>11474</v>
          </cell>
          <cell r="HV189">
            <v>6307</v>
          </cell>
          <cell r="HW189">
            <v>5811</v>
          </cell>
          <cell r="HX189">
            <v>3576</v>
          </cell>
          <cell r="HY189">
            <v>4710</v>
          </cell>
          <cell r="HZ189">
            <v>6658</v>
          </cell>
          <cell r="IA189">
            <v>26392</v>
          </cell>
          <cell r="IB189">
            <v>5177</v>
          </cell>
          <cell r="IC189">
            <v>268</v>
          </cell>
          <cell r="ID189">
            <v>3586</v>
          </cell>
          <cell r="IE189">
            <v>8975</v>
          </cell>
          <cell r="IF189">
            <v>5337</v>
          </cell>
          <cell r="IG189">
            <v>3701</v>
          </cell>
          <cell r="IH189">
            <v>10524</v>
          </cell>
          <cell r="II189">
            <v>19632</v>
          </cell>
          <cell r="IJ189">
            <v>12030</v>
          </cell>
          <cell r="IK189">
            <v>12190</v>
          </cell>
          <cell r="IL189">
            <v>7933</v>
          </cell>
          <cell r="IM189">
            <v>4653</v>
          </cell>
          <cell r="IN189">
            <v>1317</v>
          </cell>
          <cell r="IO189">
            <v>2183</v>
          </cell>
          <cell r="IP189">
            <v>6003</v>
          </cell>
          <cell r="IQ189">
            <v>14118</v>
          </cell>
        </row>
        <row r="190">
          <cell r="B190">
            <v>7950</v>
          </cell>
          <cell r="C190">
            <v>1368</v>
          </cell>
          <cell r="D190">
            <v>9288</v>
          </cell>
          <cell r="E190">
            <v>2598</v>
          </cell>
          <cell r="F190">
            <v>3148</v>
          </cell>
          <cell r="G190">
            <v>2039</v>
          </cell>
          <cell r="H190">
            <v>3854</v>
          </cell>
          <cell r="I190">
            <v>10504</v>
          </cell>
          <cell r="J190">
            <v>1908</v>
          </cell>
          <cell r="K190">
            <v>12047</v>
          </cell>
          <cell r="L190">
            <v>6433</v>
          </cell>
          <cell r="M190">
            <v>5927</v>
          </cell>
          <cell r="N190">
            <v>3642</v>
          </cell>
          <cell r="O190">
            <v>5002</v>
          </cell>
          <cell r="P190">
            <v>7068</v>
          </cell>
          <cell r="Q190">
            <v>27372</v>
          </cell>
          <cell r="R190">
            <v>5192</v>
          </cell>
          <cell r="S190">
            <v>312</v>
          </cell>
          <cell r="T190">
            <v>3563</v>
          </cell>
          <cell r="U190">
            <v>9036</v>
          </cell>
          <cell r="V190">
            <v>5839</v>
          </cell>
          <cell r="W190">
            <v>4079</v>
          </cell>
          <cell r="X190">
            <v>11033</v>
          </cell>
          <cell r="Y190">
            <v>20984</v>
          </cell>
          <cell r="Z190">
            <v>12491</v>
          </cell>
          <cell r="AA190">
            <v>12983</v>
          </cell>
          <cell r="AB190">
            <v>8349</v>
          </cell>
          <cell r="AC190">
            <v>4886</v>
          </cell>
          <cell r="AD190">
            <v>1411</v>
          </cell>
          <cell r="AE190">
            <v>2238</v>
          </cell>
          <cell r="AF190">
            <v>6321</v>
          </cell>
          <cell r="AG190">
            <v>14838</v>
          </cell>
          <cell r="AH190">
            <v>3430</v>
          </cell>
          <cell r="AI190">
            <v>3765</v>
          </cell>
          <cell r="AJ190">
            <v>7161</v>
          </cell>
          <cell r="AK190">
            <v>13181</v>
          </cell>
          <cell r="AL190">
            <v>10754</v>
          </cell>
          <cell r="AM190">
            <v>23354</v>
          </cell>
          <cell r="AN190">
            <v>1329</v>
          </cell>
          <cell r="AO190">
            <v>7309</v>
          </cell>
          <cell r="AP190">
            <v>8629</v>
          </cell>
          <cell r="AQ190">
            <v>2526</v>
          </cell>
          <cell r="AR190">
            <v>14927</v>
          </cell>
          <cell r="AS190">
            <v>16997</v>
          </cell>
          <cell r="AT190">
            <v>10146</v>
          </cell>
          <cell r="AU190">
            <v>16690</v>
          </cell>
          <cell r="AV190">
            <v>15788</v>
          </cell>
          <cell r="AW190">
            <v>16860</v>
          </cell>
          <cell r="AX190">
            <v>2388</v>
          </cell>
          <cell r="AY190">
            <v>6414</v>
          </cell>
          <cell r="AZ190">
            <v>28896</v>
          </cell>
          <cell r="BA190">
            <v>276383</v>
          </cell>
          <cell r="BB190">
            <v>24618</v>
          </cell>
          <cell r="BC190">
            <v>6</v>
          </cell>
          <cell r="BD190">
            <v>300688</v>
          </cell>
          <cell r="BE190">
            <v>0</v>
          </cell>
          <cell r="BF190">
            <v>2.5</v>
          </cell>
          <cell r="BG190">
            <v>0.4</v>
          </cell>
          <cell r="BH190">
            <v>-0.4</v>
          </cell>
          <cell r="BI190">
            <v>1</v>
          </cell>
          <cell r="BJ190">
            <v>4.2</v>
          </cell>
          <cell r="BK190">
            <v>-0.8</v>
          </cell>
          <cell r="BL190">
            <v>0.4</v>
          </cell>
          <cell r="BM190">
            <v>4.8</v>
          </cell>
          <cell r="BN190">
            <v>0.9</v>
          </cell>
          <cell r="BO190">
            <v>0.5</v>
          </cell>
          <cell r="BP190">
            <v>0.6</v>
          </cell>
          <cell r="BQ190">
            <v>-1</v>
          </cell>
          <cell r="BR190">
            <v>-1.2</v>
          </cell>
          <cell r="BS190">
            <v>0</v>
          </cell>
          <cell r="BT190">
            <v>-0.2</v>
          </cell>
          <cell r="BU190">
            <v>0.4</v>
          </cell>
          <cell r="BV190">
            <v>-0.1</v>
          </cell>
          <cell r="BW190">
            <v>0.7</v>
          </cell>
          <cell r="BX190">
            <v>0.5</v>
          </cell>
          <cell r="BY190">
            <v>1.2</v>
          </cell>
          <cell r="BZ190">
            <v>4.3</v>
          </cell>
          <cell r="CA190">
            <v>-0.3</v>
          </cell>
          <cell r="CB190">
            <v>0.9</v>
          </cell>
          <cell r="CC190">
            <v>0.9</v>
          </cell>
          <cell r="CD190">
            <v>1.6</v>
          </cell>
          <cell r="CE190">
            <v>2.1</v>
          </cell>
          <cell r="CF190">
            <v>1.3</v>
          </cell>
          <cell r="CG190">
            <v>2.6</v>
          </cell>
          <cell r="CH190">
            <v>0.1</v>
          </cell>
          <cell r="CI190">
            <v>2.4</v>
          </cell>
          <cell r="CJ190">
            <v>1.8</v>
          </cell>
          <cell r="CK190">
            <v>1.1000000000000001</v>
          </cell>
          <cell r="CL190">
            <v>1.8</v>
          </cell>
          <cell r="CM190">
            <v>1.5</v>
          </cell>
          <cell r="CN190">
            <v>2.4</v>
          </cell>
          <cell r="CO190">
            <v>0</v>
          </cell>
          <cell r="CP190">
            <v>1.5</v>
          </cell>
          <cell r="CQ190">
            <v>-0.7</v>
          </cell>
          <cell r="CR190">
            <v>1</v>
          </cell>
          <cell r="CS190">
            <v>0.6</v>
          </cell>
          <cell r="CT190">
            <v>-0.7</v>
          </cell>
          <cell r="CU190">
            <v>0.2</v>
          </cell>
          <cell r="CV190">
            <v>-0.1</v>
          </cell>
          <cell r="CW190">
            <v>0.6</v>
          </cell>
          <cell r="CX190">
            <v>0</v>
          </cell>
          <cell r="CY190">
            <v>0.5</v>
          </cell>
          <cell r="CZ190">
            <v>1.3</v>
          </cell>
          <cell r="DA190">
            <v>1.8</v>
          </cell>
          <cell r="DB190">
            <v>-0.3</v>
          </cell>
          <cell r="DC190">
            <v>1.3</v>
          </cell>
          <cell r="DD190">
            <v>0.8</v>
          </cell>
          <cell r="DE190">
            <v>0.2</v>
          </cell>
          <cell r="DF190">
            <v>0.8</v>
          </cell>
          <cell r="DG190">
            <v>7955</v>
          </cell>
          <cell r="DH190">
            <v>1282</v>
          </cell>
          <cell r="DI190">
            <v>9191</v>
          </cell>
          <cell r="DJ190">
            <v>2576</v>
          </cell>
          <cell r="DK190">
            <v>3120</v>
          </cell>
          <cell r="DL190">
            <v>2002</v>
          </cell>
          <cell r="DM190">
            <v>3788</v>
          </cell>
          <cell r="DN190">
            <v>10390</v>
          </cell>
          <cell r="DO190">
            <v>1984</v>
          </cell>
          <cell r="DP190">
            <v>11986</v>
          </cell>
          <cell r="DQ190">
            <v>6399</v>
          </cell>
          <cell r="DR190">
            <v>5773</v>
          </cell>
          <cell r="DS190">
            <v>3659</v>
          </cell>
          <cell r="DT190">
            <v>5099</v>
          </cell>
          <cell r="DU190">
            <v>7086</v>
          </cell>
          <cell r="DV190">
            <v>27374</v>
          </cell>
          <cell r="DW190">
            <v>5201</v>
          </cell>
          <cell r="DX190">
            <v>312</v>
          </cell>
          <cell r="DY190">
            <v>3564</v>
          </cell>
          <cell r="DZ190">
            <v>9046</v>
          </cell>
          <cell r="EA190">
            <v>5797</v>
          </cell>
          <cell r="EB190">
            <v>4017</v>
          </cell>
          <cell r="EC190">
            <v>11123</v>
          </cell>
          <cell r="ED190">
            <v>20990</v>
          </cell>
          <cell r="EE190">
            <v>12444</v>
          </cell>
          <cell r="EF190">
            <v>12942</v>
          </cell>
          <cell r="EG190">
            <v>8334</v>
          </cell>
          <cell r="EH190">
            <v>4948</v>
          </cell>
          <cell r="EI190">
            <v>1394</v>
          </cell>
          <cell r="EJ190">
            <v>2298</v>
          </cell>
          <cell r="EK190">
            <v>6307</v>
          </cell>
          <cell r="EL190">
            <v>14902</v>
          </cell>
          <cell r="EM190">
            <v>3451</v>
          </cell>
          <cell r="EN190">
            <v>3794</v>
          </cell>
          <cell r="EO190">
            <v>7210</v>
          </cell>
          <cell r="EP190">
            <v>13122</v>
          </cell>
          <cell r="EQ190">
            <v>10911</v>
          </cell>
          <cell r="ER190">
            <v>23402</v>
          </cell>
          <cell r="ES190">
            <v>1344</v>
          </cell>
          <cell r="ET190">
            <v>7589</v>
          </cell>
          <cell r="EU190">
            <v>8908</v>
          </cell>
          <cell r="EV190">
            <v>2490</v>
          </cell>
          <cell r="EW190">
            <v>14937</v>
          </cell>
          <cell r="EX190">
            <v>16936</v>
          </cell>
          <cell r="EY190">
            <v>10133</v>
          </cell>
          <cell r="EZ190">
            <v>16948</v>
          </cell>
          <cell r="FA190">
            <v>15787</v>
          </cell>
          <cell r="FB190">
            <v>16860</v>
          </cell>
          <cell r="FC190">
            <v>2438</v>
          </cell>
          <cell r="FD190">
            <v>6448</v>
          </cell>
          <cell r="FE190">
            <v>28886</v>
          </cell>
          <cell r="FF190">
            <v>276817</v>
          </cell>
          <cell r="FG190">
            <v>24587</v>
          </cell>
          <cell r="FH190">
            <v>-506</v>
          </cell>
          <cell r="FI190">
            <v>300562</v>
          </cell>
          <cell r="FJ190">
            <v>-1.7</v>
          </cell>
          <cell r="FK190">
            <v>-5.0999999999999996</v>
          </cell>
          <cell r="FL190">
            <v>-2.2999999999999998</v>
          </cell>
          <cell r="FM190">
            <v>-1</v>
          </cell>
          <cell r="FN190">
            <v>-1</v>
          </cell>
          <cell r="FO190">
            <v>4.0999999999999996</v>
          </cell>
          <cell r="FP190">
            <v>-3.4</v>
          </cell>
          <cell r="FQ190">
            <v>-1.1000000000000001</v>
          </cell>
          <cell r="FR190">
            <v>11.6</v>
          </cell>
          <cell r="FS190">
            <v>0.3</v>
          </cell>
          <cell r="FT190">
            <v>-1</v>
          </cell>
          <cell r="FU190">
            <v>-2.5</v>
          </cell>
          <cell r="FV190">
            <v>-1.5</v>
          </cell>
          <cell r="FW190">
            <v>0.5</v>
          </cell>
          <cell r="FX190">
            <v>-0.4</v>
          </cell>
          <cell r="FY190">
            <v>-0.9</v>
          </cell>
          <cell r="FZ190">
            <v>0.2</v>
          </cell>
          <cell r="GA190">
            <v>0.2</v>
          </cell>
          <cell r="GB190">
            <v>0.7</v>
          </cell>
          <cell r="GC190">
            <v>0.4</v>
          </cell>
          <cell r="GD190">
            <v>-0.5</v>
          </cell>
          <cell r="GE190">
            <v>1.8</v>
          </cell>
          <cell r="GF190">
            <v>0.7</v>
          </cell>
          <cell r="GG190">
            <v>0.6</v>
          </cell>
          <cell r="GH190">
            <v>-0.7</v>
          </cell>
          <cell r="GI190">
            <v>1.8</v>
          </cell>
          <cell r="GJ190">
            <v>2.7</v>
          </cell>
          <cell r="GK190">
            <v>1.9</v>
          </cell>
          <cell r="GL190">
            <v>1.2</v>
          </cell>
          <cell r="GM190">
            <v>2.8</v>
          </cell>
          <cell r="GN190">
            <v>1.3</v>
          </cell>
          <cell r="GO190">
            <v>1.6</v>
          </cell>
          <cell r="GP190">
            <v>1.8</v>
          </cell>
          <cell r="GQ190">
            <v>3.1</v>
          </cell>
          <cell r="GR190">
            <v>2.4</v>
          </cell>
          <cell r="GS190">
            <v>1.8</v>
          </cell>
          <cell r="GT190">
            <v>3.1</v>
          </cell>
          <cell r="GU190">
            <v>2.2000000000000002</v>
          </cell>
          <cell r="GV190">
            <v>0.5</v>
          </cell>
          <cell r="GW190">
            <v>7.1</v>
          </cell>
          <cell r="GX190">
            <v>5.6</v>
          </cell>
          <cell r="GY190">
            <v>-1.4</v>
          </cell>
          <cell r="GZ190">
            <v>0.7</v>
          </cell>
          <cell r="HA190">
            <v>0.1</v>
          </cell>
          <cell r="HB190">
            <v>1.2</v>
          </cell>
          <cell r="HC190">
            <v>1.4</v>
          </cell>
          <cell r="HD190">
            <v>0.5</v>
          </cell>
          <cell r="HE190">
            <v>1</v>
          </cell>
          <cell r="HF190">
            <v>8.8000000000000007</v>
          </cell>
          <cell r="HG190">
            <v>0.7</v>
          </cell>
          <cell r="HH190">
            <v>1.2</v>
          </cell>
          <cell r="HI190">
            <v>0.9</v>
          </cell>
          <cell r="HJ190">
            <v>0.3</v>
          </cell>
          <cell r="HK190">
            <v>0.7</v>
          </cell>
          <cell r="HL190">
            <v>5973</v>
          </cell>
          <cell r="HM190">
            <v>1270</v>
          </cell>
          <cell r="HN190">
            <v>7262</v>
          </cell>
          <cell r="HO190">
            <v>2590</v>
          </cell>
          <cell r="HP190">
            <v>3103</v>
          </cell>
          <cell r="HQ190">
            <v>2029</v>
          </cell>
          <cell r="HR190">
            <v>3758</v>
          </cell>
          <cell r="HS190">
            <v>10380</v>
          </cell>
          <cell r="HT190">
            <v>2055</v>
          </cell>
          <cell r="HU190">
            <v>12029</v>
          </cell>
          <cell r="HV190">
            <v>6186</v>
          </cell>
          <cell r="HW190">
            <v>5707</v>
          </cell>
          <cell r="HX190">
            <v>3700</v>
          </cell>
          <cell r="HY190">
            <v>5262</v>
          </cell>
          <cell r="HZ190">
            <v>7020</v>
          </cell>
          <cell r="IA190">
            <v>27294</v>
          </cell>
          <cell r="IB190">
            <v>5192</v>
          </cell>
          <cell r="IC190">
            <v>332</v>
          </cell>
          <cell r="ID190">
            <v>3496</v>
          </cell>
          <cell r="IE190">
            <v>8994</v>
          </cell>
          <cell r="IF190">
            <v>5804</v>
          </cell>
          <cell r="IG190">
            <v>4261</v>
          </cell>
          <cell r="IH190">
            <v>10973</v>
          </cell>
          <cell r="II190">
            <v>21064</v>
          </cell>
          <cell r="IJ190">
            <v>12463</v>
          </cell>
          <cell r="IK190">
            <v>12433</v>
          </cell>
          <cell r="IL190">
            <v>8130</v>
          </cell>
          <cell r="IM190">
            <v>4825</v>
          </cell>
          <cell r="IN190">
            <v>1353</v>
          </cell>
          <cell r="IO190">
            <v>2280</v>
          </cell>
          <cell r="IP190">
            <v>6130</v>
          </cell>
          <cell r="IQ190">
            <v>14535</v>
          </cell>
        </row>
        <row r="191">
          <cell r="B191">
            <v>7751</v>
          </cell>
          <cell r="C191">
            <v>1388</v>
          </cell>
          <cell r="D191">
            <v>9121</v>
          </cell>
          <cell r="E191">
            <v>2584</v>
          </cell>
          <cell r="F191">
            <v>3207</v>
          </cell>
          <cell r="G191">
            <v>2201</v>
          </cell>
          <cell r="H191">
            <v>3877</v>
          </cell>
          <cell r="I191">
            <v>10643</v>
          </cell>
          <cell r="J191">
            <v>1935</v>
          </cell>
          <cell r="K191">
            <v>12211</v>
          </cell>
          <cell r="L191">
            <v>6388</v>
          </cell>
          <cell r="M191">
            <v>5913</v>
          </cell>
          <cell r="N191">
            <v>3662</v>
          </cell>
          <cell r="O191">
            <v>4930</v>
          </cell>
          <cell r="P191">
            <v>6938</v>
          </cell>
          <cell r="Q191">
            <v>27157</v>
          </cell>
          <cell r="R191">
            <v>5182</v>
          </cell>
          <cell r="S191">
            <v>314</v>
          </cell>
          <cell r="T191">
            <v>3550</v>
          </cell>
          <cell r="U191">
            <v>9006</v>
          </cell>
          <cell r="V191">
            <v>5862</v>
          </cell>
          <cell r="W191">
            <v>4291</v>
          </cell>
          <cell r="X191">
            <v>10935</v>
          </cell>
          <cell r="Y191">
            <v>21094</v>
          </cell>
          <cell r="Z191">
            <v>12514</v>
          </cell>
          <cell r="AA191">
            <v>13194</v>
          </cell>
          <cell r="AB191">
            <v>8461</v>
          </cell>
          <cell r="AC191">
            <v>4950</v>
          </cell>
          <cell r="AD191">
            <v>1447</v>
          </cell>
          <cell r="AE191">
            <v>2235</v>
          </cell>
          <cell r="AF191">
            <v>6349</v>
          </cell>
          <cell r="AG191">
            <v>14970</v>
          </cell>
          <cell r="AH191">
            <v>3450</v>
          </cell>
          <cell r="AI191">
            <v>3779</v>
          </cell>
          <cell r="AJ191">
            <v>7197</v>
          </cell>
          <cell r="AK191">
            <v>13502</v>
          </cell>
          <cell r="AL191">
            <v>10666</v>
          </cell>
          <cell r="AM191">
            <v>23648</v>
          </cell>
          <cell r="AN191">
            <v>1298</v>
          </cell>
          <cell r="AO191">
            <v>7184</v>
          </cell>
          <cell r="AP191">
            <v>8469</v>
          </cell>
          <cell r="AQ191">
            <v>2557</v>
          </cell>
          <cell r="AR191">
            <v>14988</v>
          </cell>
          <cell r="AS191">
            <v>17106</v>
          </cell>
          <cell r="AT191">
            <v>10259</v>
          </cell>
          <cell r="AU191">
            <v>16754</v>
          </cell>
          <cell r="AV191">
            <v>15863</v>
          </cell>
          <cell r="AW191">
            <v>17051</v>
          </cell>
          <cell r="AX191">
            <v>2435</v>
          </cell>
          <cell r="AY191">
            <v>6384</v>
          </cell>
          <cell r="AZ191">
            <v>29283</v>
          </cell>
          <cell r="BA191">
            <v>277727</v>
          </cell>
          <cell r="BB191">
            <v>24684</v>
          </cell>
          <cell r="BC191">
            <v>638</v>
          </cell>
          <cell r="BD191">
            <v>302735</v>
          </cell>
          <cell r="BE191">
            <v>-2.5</v>
          </cell>
          <cell r="BF191">
            <v>1.5</v>
          </cell>
          <cell r="BG191">
            <v>-1.8</v>
          </cell>
          <cell r="BH191">
            <v>-0.5</v>
          </cell>
          <cell r="BI191">
            <v>1.9</v>
          </cell>
          <cell r="BJ191">
            <v>7.9</v>
          </cell>
          <cell r="BK191">
            <v>0.6</v>
          </cell>
          <cell r="BL191">
            <v>1.3</v>
          </cell>
          <cell r="BM191">
            <v>1.4</v>
          </cell>
          <cell r="BN191">
            <v>1.4</v>
          </cell>
          <cell r="BO191">
            <v>-0.7</v>
          </cell>
          <cell r="BP191">
            <v>-0.2</v>
          </cell>
          <cell r="BQ191">
            <v>0.6</v>
          </cell>
          <cell r="BR191">
            <v>-1.4</v>
          </cell>
          <cell r="BS191">
            <v>-1.8</v>
          </cell>
          <cell r="BT191">
            <v>-0.8</v>
          </cell>
          <cell r="BU191">
            <v>-0.2</v>
          </cell>
          <cell r="BV191">
            <v>0.6</v>
          </cell>
          <cell r="BW191">
            <v>-0.4</v>
          </cell>
          <cell r="BX191">
            <v>-0.3</v>
          </cell>
          <cell r="BY191">
            <v>0.4</v>
          </cell>
          <cell r="BZ191">
            <v>5.2</v>
          </cell>
          <cell r="CA191">
            <v>-0.9</v>
          </cell>
          <cell r="CB191">
            <v>0.5</v>
          </cell>
          <cell r="CC191">
            <v>0.2</v>
          </cell>
          <cell r="CD191">
            <v>1.6</v>
          </cell>
          <cell r="CE191">
            <v>1.3</v>
          </cell>
          <cell r="CF191">
            <v>1.3</v>
          </cell>
          <cell r="CG191">
            <v>2.5</v>
          </cell>
          <cell r="CH191">
            <v>-0.2</v>
          </cell>
          <cell r="CI191">
            <v>0.4</v>
          </cell>
          <cell r="CJ191">
            <v>0.9</v>
          </cell>
          <cell r="CK191">
            <v>0.6</v>
          </cell>
          <cell r="CL191">
            <v>0.4</v>
          </cell>
          <cell r="CM191">
            <v>0.5</v>
          </cell>
          <cell r="CN191">
            <v>2.4</v>
          </cell>
          <cell r="CO191">
            <v>-0.8</v>
          </cell>
          <cell r="CP191">
            <v>1.3</v>
          </cell>
          <cell r="CQ191">
            <v>-2.2999999999999998</v>
          </cell>
          <cell r="CR191">
            <v>-1.7</v>
          </cell>
          <cell r="CS191">
            <v>-1.9</v>
          </cell>
          <cell r="CT191">
            <v>1.2</v>
          </cell>
          <cell r="CU191">
            <v>0.4</v>
          </cell>
          <cell r="CV191">
            <v>0.6</v>
          </cell>
          <cell r="CW191">
            <v>1.1000000000000001</v>
          </cell>
          <cell r="CX191">
            <v>0.4</v>
          </cell>
          <cell r="CY191">
            <v>0.5</v>
          </cell>
          <cell r="CZ191">
            <v>1.1000000000000001</v>
          </cell>
          <cell r="DA191">
            <v>2</v>
          </cell>
          <cell r="DB191">
            <v>-0.5</v>
          </cell>
          <cell r="DC191">
            <v>1.3</v>
          </cell>
          <cell r="DD191">
            <v>0.5</v>
          </cell>
          <cell r="DE191">
            <v>0.3</v>
          </cell>
          <cell r="DF191">
            <v>0.7</v>
          </cell>
          <cell r="DG191">
            <v>7671</v>
          </cell>
          <cell r="DH191">
            <v>1480</v>
          </cell>
          <cell r="DI191">
            <v>9151</v>
          </cell>
          <cell r="DJ191">
            <v>2612</v>
          </cell>
          <cell r="DK191">
            <v>3260</v>
          </cell>
          <cell r="DL191">
            <v>2238</v>
          </cell>
          <cell r="DM191">
            <v>3912</v>
          </cell>
          <cell r="DN191">
            <v>10782</v>
          </cell>
          <cell r="DO191">
            <v>1933</v>
          </cell>
          <cell r="DP191">
            <v>12350</v>
          </cell>
          <cell r="DQ191">
            <v>6380</v>
          </cell>
          <cell r="DR191">
            <v>6050</v>
          </cell>
          <cell r="DS191">
            <v>3597</v>
          </cell>
          <cell r="DT191">
            <v>4839</v>
          </cell>
          <cell r="DU191">
            <v>6965</v>
          </cell>
          <cell r="DV191">
            <v>27080</v>
          </cell>
          <cell r="DW191">
            <v>5198</v>
          </cell>
          <cell r="DX191">
            <v>311</v>
          </cell>
          <cell r="DY191">
            <v>3584</v>
          </cell>
          <cell r="DZ191">
            <v>9056</v>
          </cell>
          <cell r="EA191">
            <v>5810</v>
          </cell>
          <cell r="EB191">
            <v>4344</v>
          </cell>
          <cell r="EC191">
            <v>10921</v>
          </cell>
          <cell r="ED191">
            <v>21088</v>
          </cell>
          <cell r="EE191">
            <v>12501</v>
          </cell>
          <cell r="EF191">
            <v>13264</v>
          </cell>
          <cell r="EG191">
            <v>8583</v>
          </cell>
          <cell r="EH191">
            <v>4847</v>
          </cell>
          <cell r="EI191">
            <v>1465</v>
          </cell>
          <cell r="EJ191">
            <v>2126</v>
          </cell>
          <cell r="EK191">
            <v>6364</v>
          </cell>
          <cell r="EL191">
            <v>14832</v>
          </cell>
          <cell r="EM191">
            <v>3454</v>
          </cell>
          <cell r="EN191">
            <v>3764</v>
          </cell>
          <cell r="EO191">
            <v>7188</v>
          </cell>
          <cell r="EP191">
            <v>13556</v>
          </cell>
          <cell r="EQ191">
            <v>10639</v>
          </cell>
          <cell r="ER191">
            <v>23689</v>
          </cell>
          <cell r="ES191">
            <v>1306</v>
          </cell>
          <cell r="ET191">
            <v>7151</v>
          </cell>
          <cell r="EU191">
            <v>8450</v>
          </cell>
          <cell r="EV191">
            <v>2583</v>
          </cell>
          <cell r="EW191">
            <v>15010</v>
          </cell>
          <cell r="EX191">
            <v>17172</v>
          </cell>
          <cell r="EY191">
            <v>10326</v>
          </cell>
          <cell r="EZ191">
            <v>16166</v>
          </cell>
          <cell r="FA191">
            <v>15865</v>
          </cell>
          <cell r="FB191">
            <v>16961</v>
          </cell>
          <cell r="FC191">
            <v>2457</v>
          </cell>
          <cell r="FD191">
            <v>6378</v>
          </cell>
          <cell r="FE191">
            <v>29291</v>
          </cell>
          <cell r="FF191">
            <v>277323</v>
          </cell>
          <cell r="FG191">
            <v>24760</v>
          </cell>
          <cell r="FH191">
            <v>862</v>
          </cell>
          <cell r="FI191">
            <v>302626</v>
          </cell>
          <cell r="FJ191">
            <v>-3.6</v>
          </cell>
          <cell r="FK191">
            <v>15.5</v>
          </cell>
          <cell r="FL191">
            <v>-0.4</v>
          </cell>
          <cell r="FM191">
            <v>1.4</v>
          </cell>
          <cell r="FN191">
            <v>4.5</v>
          </cell>
          <cell r="FO191">
            <v>11.8</v>
          </cell>
          <cell r="FP191">
            <v>3.3</v>
          </cell>
          <cell r="FQ191">
            <v>3.8</v>
          </cell>
          <cell r="FR191">
            <v>-2.6</v>
          </cell>
          <cell r="FS191">
            <v>3</v>
          </cell>
          <cell r="FT191">
            <v>-0.3</v>
          </cell>
          <cell r="FU191">
            <v>4.8</v>
          </cell>
          <cell r="FV191">
            <v>-1.7</v>
          </cell>
          <cell r="FW191">
            <v>-5.0999999999999996</v>
          </cell>
          <cell r="FX191">
            <v>-1.7</v>
          </cell>
          <cell r="FY191">
            <v>-1.1000000000000001</v>
          </cell>
          <cell r="FZ191">
            <v>0</v>
          </cell>
          <cell r="GA191">
            <v>-0.6</v>
          </cell>
          <cell r="GB191">
            <v>0.6</v>
          </cell>
          <cell r="GC191">
            <v>0.1</v>
          </cell>
          <cell r="GD191">
            <v>0.2</v>
          </cell>
          <cell r="GE191">
            <v>8.1</v>
          </cell>
          <cell r="GF191">
            <v>-1.8</v>
          </cell>
          <cell r="GG191">
            <v>0.5</v>
          </cell>
          <cell r="GH191">
            <v>0.5</v>
          </cell>
          <cell r="GI191">
            <v>2.5</v>
          </cell>
          <cell r="GJ191">
            <v>3</v>
          </cell>
          <cell r="GK191">
            <v>-2</v>
          </cell>
          <cell r="GL191">
            <v>5.0999999999999996</v>
          </cell>
          <cell r="GM191">
            <v>-7.5</v>
          </cell>
          <cell r="GN191">
            <v>0.9</v>
          </cell>
          <cell r="GO191">
            <v>-0.5</v>
          </cell>
          <cell r="GP191">
            <v>0.1</v>
          </cell>
          <cell r="GQ191">
            <v>-0.8</v>
          </cell>
          <cell r="GR191">
            <v>-0.3</v>
          </cell>
          <cell r="GS191">
            <v>3.3</v>
          </cell>
          <cell r="GT191">
            <v>-2.5</v>
          </cell>
          <cell r="GU191">
            <v>1.2</v>
          </cell>
          <cell r="GV191">
            <v>-2.9</v>
          </cell>
          <cell r="GW191">
            <v>-5.8</v>
          </cell>
          <cell r="GX191">
            <v>-5.0999999999999996</v>
          </cell>
          <cell r="GY191">
            <v>3.7</v>
          </cell>
          <cell r="GZ191">
            <v>0.5</v>
          </cell>
          <cell r="HA191">
            <v>1.4</v>
          </cell>
          <cell r="HB191">
            <v>1.9</v>
          </cell>
          <cell r="HC191">
            <v>-4.5999999999999996</v>
          </cell>
          <cell r="HD191">
            <v>0.5</v>
          </cell>
          <cell r="HE191">
            <v>0.6</v>
          </cell>
          <cell r="HF191">
            <v>0.8</v>
          </cell>
          <cell r="HG191">
            <v>-1.1000000000000001</v>
          </cell>
          <cell r="HH191">
            <v>1.4</v>
          </cell>
          <cell r="HI191">
            <v>0.2</v>
          </cell>
          <cell r="HJ191">
            <v>0.7</v>
          </cell>
          <cell r="HK191">
            <v>0.7</v>
          </cell>
          <cell r="HL191">
            <v>4899</v>
          </cell>
          <cell r="HM191">
            <v>1484</v>
          </cell>
          <cell r="HN191">
            <v>6470</v>
          </cell>
          <cell r="HO191">
            <v>2680</v>
          </cell>
          <cell r="HP191">
            <v>3461</v>
          </cell>
          <cell r="HQ191">
            <v>2286</v>
          </cell>
          <cell r="HR191">
            <v>3928</v>
          </cell>
          <cell r="HS191">
            <v>11178</v>
          </cell>
          <cell r="HT191">
            <v>1901</v>
          </cell>
          <cell r="HU191">
            <v>12713</v>
          </cell>
          <cell r="HV191">
            <v>6280</v>
          </cell>
          <cell r="HW191">
            <v>6214</v>
          </cell>
          <cell r="HX191">
            <v>3646</v>
          </cell>
          <cell r="HY191">
            <v>5038</v>
          </cell>
          <cell r="HZ191">
            <v>7246</v>
          </cell>
          <cell r="IA191">
            <v>27643</v>
          </cell>
          <cell r="IB191">
            <v>5342</v>
          </cell>
          <cell r="IC191">
            <v>354</v>
          </cell>
          <cell r="ID191">
            <v>3579</v>
          </cell>
          <cell r="IE191">
            <v>9249</v>
          </cell>
          <cell r="IF191">
            <v>6041</v>
          </cell>
          <cell r="IG191">
            <v>4197</v>
          </cell>
          <cell r="IH191">
            <v>11107</v>
          </cell>
          <cell r="II191">
            <v>21358</v>
          </cell>
          <cell r="IJ191">
            <v>12636</v>
          </cell>
          <cell r="IK191">
            <v>12976</v>
          </cell>
          <cell r="IL191">
            <v>8573</v>
          </cell>
          <cell r="IM191">
            <v>4871</v>
          </cell>
          <cell r="IN191">
            <v>1541</v>
          </cell>
          <cell r="IO191">
            <v>2179</v>
          </cell>
          <cell r="IP191">
            <v>6421</v>
          </cell>
          <cell r="IQ191">
            <v>15060</v>
          </cell>
        </row>
        <row r="192">
          <cell r="B192">
            <v>7734</v>
          </cell>
          <cell r="C192">
            <v>1367</v>
          </cell>
          <cell r="D192">
            <v>9084</v>
          </cell>
          <cell r="E192">
            <v>2565</v>
          </cell>
          <cell r="F192">
            <v>3353</v>
          </cell>
          <cell r="G192">
            <v>2389</v>
          </cell>
          <cell r="H192">
            <v>3910</v>
          </cell>
          <cell r="I192">
            <v>10905</v>
          </cell>
          <cell r="J192">
            <v>1943</v>
          </cell>
          <cell r="K192">
            <v>12488</v>
          </cell>
          <cell r="L192">
            <v>6374</v>
          </cell>
          <cell r="M192">
            <v>5844</v>
          </cell>
          <cell r="N192">
            <v>3680</v>
          </cell>
          <cell r="O192">
            <v>4949</v>
          </cell>
          <cell r="P192">
            <v>6783</v>
          </cell>
          <cell r="Q192">
            <v>26994</v>
          </cell>
          <cell r="R192">
            <v>5191</v>
          </cell>
          <cell r="S192">
            <v>313</v>
          </cell>
          <cell r="T192">
            <v>3528</v>
          </cell>
          <cell r="U192">
            <v>8990</v>
          </cell>
          <cell r="V192">
            <v>5926</v>
          </cell>
          <cell r="W192">
            <v>4530</v>
          </cell>
          <cell r="X192">
            <v>10896</v>
          </cell>
          <cell r="Y192">
            <v>21317</v>
          </cell>
          <cell r="Z192">
            <v>12558</v>
          </cell>
          <cell r="AA192">
            <v>13340</v>
          </cell>
          <cell r="AB192">
            <v>8490</v>
          </cell>
          <cell r="AC192">
            <v>5033</v>
          </cell>
          <cell r="AD192">
            <v>1481</v>
          </cell>
          <cell r="AE192">
            <v>2262</v>
          </cell>
          <cell r="AF192">
            <v>6349</v>
          </cell>
          <cell r="AG192">
            <v>15110</v>
          </cell>
          <cell r="AH192">
            <v>3452</v>
          </cell>
          <cell r="AI192">
            <v>3765</v>
          </cell>
          <cell r="AJ192">
            <v>7180</v>
          </cell>
          <cell r="AK192">
            <v>13773</v>
          </cell>
          <cell r="AL192">
            <v>10556</v>
          </cell>
          <cell r="AM192">
            <v>23871</v>
          </cell>
          <cell r="AN192">
            <v>1285</v>
          </cell>
          <cell r="AO192">
            <v>7091</v>
          </cell>
          <cell r="AP192">
            <v>8367</v>
          </cell>
          <cell r="AQ192">
            <v>2603</v>
          </cell>
          <cell r="AR192">
            <v>15079</v>
          </cell>
          <cell r="AS192">
            <v>17271</v>
          </cell>
          <cell r="AT192">
            <v>10413</v>
          </cell>
          <cell r="AU192">
            <v>17098</v>
          </cell>
          <cell r="AV192">
            <v>15931</v>
          </cell>
          <cell r="AW192">
            <v>17212</v>
          </cell>
          <cell r="AX192">
            <v>2469</v>
          </cell>
          <cell r="AY192">
            <v>6325</v>
          </cell>
          <cell r="AZ192">
            <v>29654</v>
          </cell>
          <cell r="BA192">
            <v>279575</v>
          </cell>
          <cell r="BB192">
            <v>24840</v>
          </cell>
          <cell r="BC192">
            <v>705</v>
          </cell>
          <cell r="BD192">
            <v>304809</v>
          </cell>
          <cell r="BE192">
            <v>-0.2</v>
          </cell>
          <cell r="BF192">
            <v>-1.5</v>
          </cell>
          <cell r="BG192">
            <v>-0.4</v>
          </cell>
          <cell r="BH192">
            <v>-0.7</v>
          </cell>
          <cell r="BI192">
            <v>4.5999999999999996</v>
          </cell>
          <cell r="BJ192">
            <v>8.6</v>
          </cell>
          <cell r="BK192">
            <v>0.9</v>
          </cell>
          <cell r="BL192">
            <v>2.5</v>
          </cell>
          <cell r="BM192">
            <v>0.4</v>
          </cell>
          <cell r="BN192">
            <v>2.2999999999999998</v>
          </cell>
          <cell r="BO192">
            <v>-0.2</v>
          </cell>
          <cell r="BP192">
            <v>-1.2</v>
          </cell>
          <cell r="BQ192">
            <v>0.5</v>
          </cell>
          <cell r="BR192">
            <v>0.4</v>
          </cell>
          <cell r="BS192">
            <v>-2.2000000000000002</v>
          </cell>
          <cell r="BT192">
            <v>-0.6</v>
          </cell>
          <cell r="BU192">
            <v>0.2</v>
          </cell>
          <cell r="BV192">
            <v>-0.2</v>
          </cell>
          <cell r="BW192">
            <v>-0.6</v>
          </cell>
          <cell r="BX192">
            <v>-0.2</v>
          </cell>
          <cell r="BY192">
            <v>1.1000000000000001</v>
          </cell>
          <cell r="BZ192">
            <v>5.6</v>
          </cell>
          <cell r="CA192">
            <v>-0.4</v>
          </cell>
          <cell r="CB192">
            <v>1.1000000000000001</v>
          </cell>
          <cell r="CC192">
            <v>0.4</v>
          </cell>
          <cell r="CD192">
            <v>1.1000000000000001</v>
          </cell>
          <cell r="CE192">
            <v>0.3</v>
          </cell>
          <cell r="CF192">
            <v>1.7</v>
          </cell>
          <cell r="CG192">
            <v>2.4</v>
          </cell>
          <cell r="CH192">
            <v>1.2</v>
          </cell>
          <cell r="CI192">
            <v>0</v>
          </cell>
          <cell r="CJ192">
            <v>0.9</v>
          </cell>
          <cell r="CK192">
            <v>0.1</v>
          </cell>
          <cell r="CL192">
            <v>-0.4</v>
          </cell>
          <cell r="CM192">
            <v>-0.2</v>
          </cell>
          <cell r="CN192">
            <v>2</v>
          </cell>
          <cell r="CO192">
            <v>-1</v>
          </cell>
          <cell r="CP192">
            <v>0.9</v>
          </cell>
          <cell r="CQ192">
            <v>-1</v>
          </cell>
          <cell r="CR192">
            <v>-1.3</v>
          </cell>
          <cell r="CS192">
            <v>-1.2</v>
          </cell>
          <cell r="CT192">
            <v>1.8</v>
          </cell>
          <cell r="CU192">
            <v>0.6</v>
          </cell>
          <cell r="CV192">
            <v>1</v>
          </cell>
          <cell r="CW192">
            <v>1.5</v>
          </cell>
          <cell r="CX192">
            <v>2.1</v>
          </cell>
          <cell r="CY192">
            <v>0.4</v>
          </cell>
          <cell r="CZ192">
            <v>0.9</v>
          </cell>
          <cell r="DA192">
            <v>1.4</v>
          </cell>
          <cell r="DB192">
            <v>-0.9</v>
          </cell>
          <cell r="DC192">
            <v>1.3</v>
          </cell>
          <cell r="DD192">
            <v>0.7</v>
          </cell>
          <cell r="DE192">
            <v>0.6</v>
          </cell>
          <cell r="DF192">
            <v>0.7</v>
          </cell>
          <cell r="DG192">
            <v>7662</v>
          </cell>
          <cell r="DH192">
            <v>1361</v>
          </cell>
          <cell r="DI192">
            <v>9007</v>
          </cell>
          <cell r="DJ192">
            <v>2551</v>
          </cell>
          <cell r="DK192">
            <v>3306</v>
          </cell>
          <cell r="DL192">
            <v>2366</v>
          </cell>
          <cell r="DM192">
            <v>3894</v>
          </cell>
          <cell r="DN192">
            <v>10800</v>
          </cell>
          <cell r="DO192">
            <v>1879</v>
          </cell>
          <cell r="DP192">
            <v>12332</v>
          </cell>
          <cell r="DQ192">
            <v>6422</v>
          </cell>
          <cell r="DR192">
            <v>5869</v>
          </cell>
          <cell r="DS192">
            <v>3667</v>
          </cell>
          <cell r="DT192">
            <v>4904</v>
          </cell>
          <cell r="DU192">
            <v>6741</v>
          </cell>
          <cell r="DV192">
            <v>26957</v>
          </cell>
          <cell r="DW192">
            <v>5139</v>
          </cell>
          <cell r="DX192">
            <v>319</v>
          </cell>
          <cell r="DY192">
            <v>3489</v>
          </cell>
          <cell r="DZ192">
            <v>8897</v>
          </cell>
          <cell r="EA192">
            <v>6028</v>
          </cell>
          <cell r="EB192">
            <v>4441</v>
          </cell>
          <cell r="EC192">
            <v>10876</v>
          </cell>
          <cell r="ED192">
            <v>21301</v>
          </cell>
          <cell r="EE192">
            <v>12586</v>
          </cell>
          <cell r="EF192">
            <v>13331</v>
          </cell>
          <cell r="EG192">
            <v>8419</v>
          </cell>
          <cell r="EH192">
            <v>5056</v>
          </cell>
          <cell r="EI192">
            <v>1472</v>
          </cell>
          <cell r="EJ192">
            <v>2315</v>
          </cell>
          <cell r="EK192">
            <v>6336</v>
          </cell>
          <cell r="EL192">
            <v>15150</v>
          </cell>
          <cell r="EM192">
            <v>3456</v>
          </cell>
          <cell r="EN192">
            <v>3800</v>
          </cell>
          <cell r="EO192">
            <v>7224</v>
          </cell>
          <cell r="EP192">
            <v>13779</v>
          </cell>
          <cell r="EQ192">
            <v>10550</v>
          </cell>
          <cell r="ER192">
            <v>23876</v>
          </cell>
          <cell r="ES192">
            <v>1260</v>
          </cell>
          <cell r="ET192">
            <v>6906</v>
          </cell>
          <cell r="EU192">
            <v>8161</v>
          </cell>
          <cell r="EV192">
            <v>2603</v>
          </cell>
          <cell r="EW192">
            <v>15000</v>
          </cell>
          <cell r="EX192">
            <v>17205</v>
          </cell>
          <cell r="EY192">
            <v>10353</v>
          </cell>
          <cell r="EZ192">
            <v>17453</v>
          </cell>
          <cell r="FA192">
            <v>15932</v>
          </cell>
          <cell r="FB192">
            <v>17402</v>
          </cell>
          <cell r="FC192">
            <v>2425</v>
          </cell>
          <cell r="FD192">
            <v>6316</v>
          </cell>
          <cell r="FE192">
            <v>29661</v>
          </cell>
          <cell r="FF192">
            <v>279482</v>
          </cell>
          <cell r="FG192">
            <v>24745</v>
          </cell>
          <cell r="FH192">
            <v>879</v>
          </cell>
          <cell r="FI192">
            <v>304850</v>
          </cell>
          <cell r="FJ192">
            <v>-0.1</v>
          </cell>
          <cell r="FK192">
            <v>-8.1</v>
          </cell>
          <cell r="FL192">
            <v>-1.6</v>
          </cell>
          <cell r="FM192">
            <v>-2.2999999999999998</v>
          </cell>
          <cell r="FN192">
            <v>1.4</v>
          </cell>
          <cell r="FO192">
            <v>5.7</v>
          </cell>
          <cell r="FP192">
            <v>-0.4</v>
          </cell>
          <cell r="FQ192">
            <v>0.2</v>
          </cell>
          <cell r="FR192">
            <v>-2.8</v>
          </cell>
          <cell r="FS192">
            <v>-0.1</v>
          </cell>
          <cell r="FT192">
            <v>0.6</v>
          </cell>
          <cell r="FU192">
            <v>-3</v>
          </cell>
          <cell r="FV192">
            <v>2</v>
          </cell>
          <cell r="FW192">
            <v>1.3</v>
          </cell>
          <cell r="FX192">
            <v>-3.2</v>
          </cell>
          <cell r="FY192">
            <v>-0.5</v>
          </cell>
          <cell r="FZ192">
            <v>-1.1000000000000001</v>
          </cell>
          <cell r="GA192">
            <v>2.6</v>
          </cell>
          <cell r="GB192">
            <v>-2.7</v>
          </cell>
          <cell r="GC192">
            <v>-1.8</v>
          </cell>
          <cell r="GD192">
            <v>3.7</v>
          </cell>
          <cell r="GE192">
            <v>2.2000000000000002</v>
          </cell>
          <cell r="GF192">
            <v>-0.4</v>
          </cell>
          <cell r="GG192">
            <v>1</v>
          </cell>
          <cell r="GH192">
            <v>0.7</v>
          </cell>
          <cell r="GI192">
            <v>0.5</v>
          </cell>
          <cell r="GJ192">
            <v>-1.9</v>
          </cell>
          <cell r="GK192">
            <v>4.3</v>
          </cell>
          <cell r="GL192">
            <v>0.5</v>
          </cell>
          <cell r="GM192">
            <v>8.9</v>
          </cell>
          <cell r="GN192">
            <v>-0.4</v>
          </cell>
          <cell r="GO192">
            <v>2.1</v>
          </cell>
          <cell r="GP192">
            <v>0</v>
          </cell>
          <cell r="GQ192">
            <v>1</v>
          </cell>
          <cell r="GR192">
            <v>0.5</v>
          </cell>
          <cell r="GS192">
            <v>1.6</v>
          </cell>
          <cell r="GT192">
            <v>-0.8</v>
          </cell>
          <cell r="GU192">
            <v>0.8</v>
          </cell>
          <cell r="GV192">
            <v>-3.5</v>
          </cell>
          <cell r="GW192">
            <v>-3.4</v>
          </cell>
          <cell r="GX192">
            <v>-3.4</v>
          </cell>
          <cell r="GY192">
            <v>0.8</v>
          </cell>
          <cell r="GZ192">
            <v>-0.1</v>
          </cell>
          <cell r="HA192">
            <v>0.2</v>
          </cell>
          <cell r="HB192">
            <v>0.3</v>
          </cell>
          <cell r="HC192">
            <v>8</v>
          </cell>
          <cell r="HD192">
            <v>0.4</v>
          </cell>
          <cell r="HE192">
            <v>2.6</v>
          </cell>
          <cell r="HF192">
            <v>-1.3</v>
          </cell>
          <cell r="HG192">
            <v>-1</v>
          </cell>
          <cell r="HH192">
            <v>1.3</v>
          </cell>
          <cell r="HI192">
            <v>0.8</v>
          </cell>
          <cell r="HJ192">
            <v>-0.1</v>
          </cell>
          <cell r="HK192">
            <v>0.7</v>
          </cell>
          <cell r="HL192">
            <v>12380</v>
          </cell>
          <cell r="HM192">
            <v>1366</v>
          </cell>
          <cell r="HN192">
            <v>13590</v>
          </cell>
          <cell r="HO192">
            <v>2548</v>
          </cell>
          <cell r="HP192">
            <v>3310</v>
          </cell>
          <cell r="HQ192">
            <v>2419</v>
          </cell>
          <cell r="HR192">
            <v>4002</v>
          </cell>
          <cell r="HS192">
            <v>10892</v>
          </cell>
          <cell r="HT192">
            <v>1898</v>
          </cell>
          <cell r="HU192">
            <v>12440</v>
          </cell>
          <cell r="HV192">
            <v>6882</v>
          </cell>
          <cell r="HW192">
            <v>5881</v>
          </cell>
          <cell r="HX192">
            <v>3729</v>
          </cell>
          <cell r="HY192">
            <v>4913</v>
          </cell>
          <cell r="HZ192">
            <v>6978</v>
          </cell>
          <cell r="IA192">
            <v>27718</v>
          </cell>
          <cell r="IB192">
            <v>5021</v>
          </cell>
          <cell r="IC192">
            <v>298</v>
          </cell>
          <cell r="ID192">
            <v>3506</v>
          </cell>
          <cell r="IE192">
            <v>8773</v>
          </cell>
          <cell r="IF192">
            <v>6317</v>
          </cell>
          <cell r="IG192">
            <v>4587</v>
          </cell>
          <cell r="IH192">
            <v>11427</v>
          </cell>
          <cell r="II192">
            <v>22293</v>
          </cell>
          <cell r="IJ192">
            <v>12964</v>
          </cell>
          <cell r="IK192">
            <v>14680</v>
          </cell>
          <cell r="IL192">
            <v>8843</v>
          </cell>
          <cell r="IM192">
            <v>5370</v>
          </cell>
          <cell r="IN192">
            <v>1514</v>
          </cell>
          <cell r="IO192">
            <v>2333</v>
          </cell>
          <cell r="IP192">
            <v>6685</v>
          </cell>
          <cell r="IQ192">
            <v>15866</v>
          </cell>
        </row>
        <row r="193">
          <cell r="B193">
            <v>7927</v>
          </cell>
          <cell r="C193">
            <v>1312</v>
          </cell>
          <cell r="D193">
            <v>9209</v>
          </cell>
          <cell r="E193">
            <v>2528</v>
          </cell>
          <cell r="F193">
            <v>3602</v>
          </cell>
          <cell r="G193">
            <v>2495</v>
          </cell>
          <cell r="H193">
            <v>3903</v>
          </cell>
          <cell r="I193">
            <v>11211</v>
          </cell>
          <cell r="J193">
            <v>1956</v>
          </cell>
          <cell r="K193">
            <v>12809</v>
          </cell>
          <cell r="L193">
            <v>6405</v>
          </cell>
          <cell r="M193">
            <v>5758</v>
          </cell>
          <cell r="N193">
            <v>3649</v>
          </cell>
          <cell r="O193">
            <v>5107</v>
          </cell>
          <cell r="P193">
            <v>6717</v>
          </cell>
          <cell r="Q193">
            <v>27021</v>
          </cell>
          <cell r="R193">
            <v>5225</v>
          </cell>
          <cell r="S193">
            <v>310</v>
          </cell>
          <cell r="T193">
            <v>3507</v>
          </cell>
          <cell r="U193">
            <v>9004</v>
          </cell>
          <cell r="V193">
            <v>6028</v>
          </cell>
          <cell r="W193">
            <v>4712</v>
          </cell>
          <cell r="X193">
            <v>11067</v>
          </cell>
          <cell r="Y193">
            <v>21747</v>
          </cell>
          <cell r="Z193">
            <v>12703</v>
          </cell>
          <cell r="AA193">
            <v>13379</v>
          </cell>
          <cell r="AB193">
            <v>8486</v>
          </cell>
          <cell r="AC193">
            <v>5119</v>
          </cell>
          <cell r="AD193">
            <v>1507</v>
          </cell>
          <cell r="AE193">
            <v>2297</v>
          </cell>
          <cell r="AF193">
            <v>6378</v>
          </cell>
          <cell r="AG193">
            <v>15276</v>
          </cell>
          <cell r="AH193">
            <v>3470</v>
          </cell>
          <cell r="AI193">
            <v>3749</v>
          </cell>
          <cell r="AJ193">
            <v>7200</v>
          </cell>
          <cell r="AK193">
            <v>13935</v>
          </cell>
          <cell r="AL193">
            <v>10565</v>
          </cell>
          <cell r="AM193">
            <v>24067</v>
          </cell>
          <cell r="AN193">
            <v>1313</v>
          </cell>
          <cell r="AO193">
            <v>7226</v>
          </cell>
          <cell r="AP193">
            <v>8534</v>
          </cell>
          <cell r="AQ193">
            <v>2626</v>
          </cell>
          <cell r="AR193">
            <v>15088</v>
          </cell>
          <cell r="AS193">
            <v>17319</v>
          </cell>
          <cell r="AT193">
            <v>10558</v>
          </cell>
          <cell r="AU193">
            <v>17488</v>
          </cell>
          <cell r="AV193">
            <v>15987</v>
          </cell>
          <cell r="AW193">
            <v>17377</v>
          </cell>
          <cell r="AX193">
            <v>2474</v>
          </cell>
          <cell r="AY193">
            <v>6279</v>
          </cell>
          <cell r="AZ193">
            <v>29969</v>
          </cell>
          <cell r="BA193">
            <v>282217</v>
          </cell>
          <cell r="BB193">
            <v>25031</v>
          </cell>
          <cell r="BC193">
            <v>-109</v>
          </cell>
          <cell r="BD193">
            <v>306820</v>
          </cell>
          <cell r="BE193">
            <v>2.5</v>
          </cell>
          <cell r="BF193">
            <v>-4.0999999999999996</v>
          </cell>
          <cell r="BG193">
            <v>1.4</v>
          </cell>
          <cell r="BH193">
            <v>-1.4</v>
          </cell>
          <cell r="BI193">
            <v>7.4</v>
          </cell>
          <cell r="BJ193">
            <v>4.4000000000000004</v>
          </cell>
          <cell r="BK193">
            <v>-0.2</v>
          </cell>
          <cell r="BL193">
            <v>2.8</v>
          </cell>
          <cell r="BM193">
            <v>0.7</v>
          </cell>
          <cell r="BN193">
            <v>2.6</v>
          </cell>
          <cell r="BO193">
            <v>0.5</v>
          </cell>
          <cell r="BP193">
            <v>-1.5</v>
          </cell>
          <cell r="BQ193">
            <v>-0.8</v>
          </cell>
          <cell r="BR193">
            <v>3.2</v>
          </cell>
          <cell r="BS193">
            <v>-1</v>
          </cell>
          <cell r="BT193">
            <v>0.1</v>
          </cell>
          <cell r="BU193">
            <v>0.7</v>
          </cell>
          <cell r="BV193">
            <v>-1.1000000000000001</v>
          </cell>
          <cell r="BW193">
            <v>-0.6</v>
          </cell>
          <cell r="BX193">
            <v>0.2</v>
          </cell>
          <cell r="BY193">
            <v>1.7</v>
          </cell>
          <cell r="BZ193">
            <v>4</v>
          </cell>
          <cell r="CA193">
            <v>1.6</v>
          </cell>
          <cell r="CB193">
            <v>2</v>
          </cell>
          <cell r="CC193">
            <v>1.2</v>
          </cell>
          <cell r="CD193">
            <v>0.3</v>
          </cell>
          <cell r="CE193">
            <v>0</v>
          </cell>
          <cell r="CF193">
            <v>1.7</v>
          </cell>
          <cell r="CG193">
            <v>1.7</v>
          </cell>
          <cell r="CH193">
            <v>1.5</v>
          </cell>
          <cell r="CI193">
            <v>0.5</v>
          </cell>
          <cell r="CJ193">
            <v>1.1000000000000001</v>
          </cell>
          <cell r="CK193">
            <v>0.5</v>
          </cell>
          <cell r="CL193">
            <v>-0.4</v>
          </cell>
          <cell r="CM193">
            <v>0.3</v>
          </cell>
          <cell r="CN193">
            <v>1.2</v>
          </cell>
          <cell r="CO193">
            <v>0.1</v>
          </cell>
          <cell r="CP193">
            <v>0.8</v>
          </cell>
          <cell r="CQ193">
            <v>2.2000000000000002</v>
          </cell>
          <cell r="CR193">
            <v>1.9</v>
          </cell>
          <cell r="CS193">
            <v>2</v>
          </cell>
          <cell r="CT193">
            <v>0.9</v>
          </cell>
          <cell r="CU193">
            <v>0.1</v>
          </cell>
          <cell r="CV193">
            <v>0.3</v>
          </cell>
          <cell r="CW193">
            <v>1.4</v>
          </cell>
          <cell r="CX193">
            <v>2.2999999999999998</v>
          </cell>
          <cell r="CY193">
            <v>0.3</v>
          </cell>
          <cell r="CZ193">
            <v>1</v>
          </cell>
          <cell r="DA193">
            <v>0.2</v>
          </cell>
          <cell r="DB193">
            <v>-0.7</v>
          </cell>
          <cell r="DC193">
            <v>1.1000000000000001</v>
          </cell>
          <cell r="DD193">
            <v>0.9</v>
          </cell>
          <cell r="DE193">
            <v>0.8</v>
          </cell>
          <cell r="DF193">
            <v>0.7</v>
          </cell>
          <cell r="DG193">
            <v>7849</v>
          </cell>
          <cell r="DH193">
            <v>1287</v>
          </cell>
          <cell r="DI193">
            <v>9105</v>
          </cell>
          <cell r="DJ193">
            <v>2527</v>
          </cell>
          <cell r="DK193">
            <v>3503</v>
          </cell>
          <cell r="DL193">
            <v>2535</v>
          </cell>
          <cell r="DM193">
            <v>3965</v>
          </cell>
          <cell r="DN193">
            <v>11142</v>
          </cell>
          <cell r="DO193">
            <v>1994</v>
          </cell>
          <cell r="DP193">
            <v>12777</v>
          </cell>
          <cell r="DQ193">
            <v>6271</v>
          </cell>
          <cell r="DR193">
            <v>5651</v>
          </cell>
          <cell r="DS193">
            <v>3811</v>
          </cell>
          <cell r="DT193">
            <v>5155</v>
          </cell>
          <cell r="DU193">
            <v>6655</v>
          </cell>
          <cell r="DV193">
            <v>27045</v>
          </cell>
          <cell r="DW193">
            <v>5231</v>
          </cell>
          <cell r="DX193">
            <v>309</v>
          </cell>
          <cell r="DY193">
            <v>3497</v>
          </cell>
          <cell r="DZ193">
            <v>8999</v>
          </cell>
          <cell r="EA193">
            <v>5883</v>
          </cell>
          <cell r="EB193">
            <v>4841</v>
          </cell>
          <cell r="EC193">
            <v>10933</v>
          </cell>
          <cell r="ED193">
            <v>21591</v>
          </cell>
          <cell r="EE193">
            <v>12593</v>
          </cell>
          <cell r="EF193">
            <v>13383</v>
          </cell>
          <cell r="EG193">
            <v>8463</v>
          </cell>
          <cell r="EH193">
            <v>5170</v>
          </cell>
          <cell r="EI193">
            <v>1512</v>
          </cell>
          <cell r="EJ193">
            <v>2302</v>
          </cell>
          <cell r="EK193">
            <v>6342</v>
          </cell>
          <cell r="EL193">
            <v>15289</v>
          </cell>
          <cell r="EM193">
            <v>3422</v>
          </cell>
          <cell r="EN193">
            <v>3697</v>
          </cell>
          <cell r="EO193">
            <v>7093</v>
          </cell>
          <cell r="EP193">
            <v>13943</v>
          </cell>
          <cell r="EQ193">
            <v>10452</v>
          </cell>
          <cell r="ER193">
            <v>23984</v>
          </cell>
          <cell r="ES193">
            <v>1290</v>
          </cell>
          <cell r="ET193">
            <v>7208</v>
          </cell>
          <cell r="EU193">
            <v>8483</v>
          </cell>
          <cell r="EV193">
            <v>2642</v>
          </cell>
          <cell r="EW193">
            <v>15218</v>
          </cell>
          <cell r="EX193">
            <v>17458</v>
          </cell>
          <cell r="EY193">
            <v>10568</v>
          </cell>
          <cell r="EZ193">
            <v>17447</v>
          </cell>
          <cell r="FA193">
            <v>15988</v>
          </cell>
          <cell r="FB193">
            <v>17189</v>
          </cell>
          <cell r="FC193">
            <v>2506</v>
          </cell>
          <cell r="FD193">
            <v>6295</v>
          </cell>
          <cell r="FE193">
            <v>29973</v>
          </cell>
          <cell r="FF193">
            <v>281523</v>
          </cell>
          <cell r="FG193">
            <v>25027</v>
          </cell>
          <cell r="FH193">
            <v>927</v>
          </cell>
          <cell r="FI193">
            <v>307103</v>
          </cell>
          <cell r="FJ193">
            <v>2.4</v>
          </cell>
          <cell r="FK193">
            <v>-5.4</v>
          </cell>
          <cell r="FL193">
            <v>1.1000000000000001</v>
          </cell>
          <cell r="FM193">
            <v>-0.9</v>
          </cell>
          <cell r="FN193">
            <v>6</v>
          </cell>
          <cell r="FO193">
            <v>7.2</v>
          </cell>
          <cell r="FP193">
            <v>1.8</v>
          </cell>
          <cell r="FQ193">
            <v>3.2</v>
          </cell>
          <cell r="FR193">
            <v>6.1</v>
          </cell>
          <cell r="FS193">
            <v>3.6</v>
          </cell>
          <cell r="FT193">
            <v>-2.4</v>
          </cell>
          <cell r="FU193">
            <v>-3.7</v>
          </cell>
          <cell r="FV193">
            <v>3.9</v>
          </cell>
          <cell r="FW193">
            <v>5.0999999999999996</v>
          </cell>
          <cell r="FX193">
            <v>-1.3</v>
          </cell>
          <cell r="FY193">
            <v>0.3</v>
          </cell>
          <cell r="FZ193">
            <v>1.8</v>
          </cell>
          <cell r="GA193">
            <v>-3</v>
          </cell>
          <cell r="GB193">
            <v>0.2</v>
          </cell>
          <cell r="GC193">
            <v>1.1000000000000001</v>
          </cell>
          <cell r="GD193">
            <v>-2.4</v>
          </cell>
          <cell r="GE193">
            <v>9</v>
          </cell>
          <cell r="GF193">
            <v>0.5</v>
          </cell>
          <cell r="GG193">
            <v>1.4</v>
          </cell>
          <cell r="GH193">
            <v>0.1</v>
          </cell>
          <cell r="GI193">
            <v>0.4</v>
          </cell>
          <cell r="GJ193">
            <v>0.5</v>
          </cell>
          <cell r="GK193">
            <v>2.2999999999999998</v>
          </cell>
          <cell r="GL193">
            <v>2.7</v>
          </cell>
          <cell r="GM193">
            <v>-0.6</v>
          </cell>
          <cell r="GN193">
            <v>0.1</v>
          </cell>
          <cell r="GO193">
            <v>0.9</v>
          </cell>
          <cell r="GP193">
            <v>-1</v>
          </cell>
          <cell r="GQ193">
            <v>-2.7</v>
          </cell>
          <cell r="GR193">
            <v>-1.8</v>
          </cell>
          <cell r="GS193">
            <v>1.2</v>
          </cell>
          <cell r="GT193">
            <v>-0.9</v>
          </cell>
          <cell r="GU193">
            <v>0.5</v>
          </cell>
          <cell r="GV193">
            <v>2.4</v>
          </cell>
          <cell r="GW193">
            <v>4.4000000000000004</v>
          </cell>
          <cell r="GX193">
            <v>3.9</v>
          </cell>
          <cell r="GY193">
            <v>1.5</v>
          </cell>
          <cell r="GZ193">
            <v>1.5</v>
          </cell>
          <cell r="HA193">
            <v>1.5</v>
          </cell>
          <cell r="HB193">
            <v>2.1</v>
          </cell>
          <cell r="HC193">
            <v>0</v>
          </cell>
          <cell r="HD193">
            <v>0.4</v>
          </cell>
          <cell r="HE193">
            <v>-1.2</v>
          </cell>
          <cell r="HF193">
            <v>3.3</v>
          </cell>
          <cell r="HG193">
            <v>-0.3</v>
          </cell>
          <cell r="HH193">
            <v>1.1000000000000001</v>
          </cell>
          <cell r="HI193">
            <v>0.7</v>
          </cell>
          <cell r="HJ193">
            <v>1.1000000000000001</v>
          </cell>
          <cell r="HK193">
            <v>0.7</v>
          </cell>
          <cell r="HL193">
            <v>7460</v>
          </cell>
          <cell r="HM193">
            <v>1285</v>
          </cell>
          <cell r="HN193">
            <v>8724</v>
          </cell>
          <cell r="HO193">
            <v>2443</v>
          </cell>
          <cell r="HP193">
            <v>3289</v>
          </cell>
          <cell r="HQ193">
            <v>2383</v>
          </cell>
          <cell r="HR193">
            <v>3880</v>
          </cell>
          <cell r="HS193">
            <v>10618</v>
          </cell>
          <cell r="HT193">
            <v>1924</v>
          </cell>
          <cell r="HU193">
            <v>12198</v>
          </cell>
          <cell r="HV193">
            <v>6136</v>
          </cell>
          <cell r="HW193">
            <v>5546</v>
          </cell>
          <cell r="HX193">
            <v>3661</v>
          </cell>
          <cell r="HY193">
            <v>4780</v>
          </cell>
          <cell r="HZ193">
            <v>6205</v>
          </cell>
          <cell r="IA193">
            <v>25819</v>
          </cell>
          <cell r="IB193">
            <v>5266</v>
          </cell>
          <cell r="IC193">
            <v>267</v>
          </cell>
          <cell r="ID193">
            <v>3547</v>
          </cell>
          <cell r="IE193">
            <v>9035</v>
          </cell>
          <cell r="IF193">
            <v>5357</v>
          </cell>
          <cell r="IG193">
            <v>4569</v>
          </cell>
          <cell r="IH193">
            <v>10339</v>
          </cell>
          <cell r="II193">
            <v>20234</v>
          </cell>
          <cell r="IJ193">
            <v>12088</v>
          </cell>
          <cell r="IK193">
            <v>12747</v>
          </cell>
          <cell r="IL193">
            <v>8282</v>
          </cell>
          <cell r="IM193">
            <v>4950</v>
          </cell>
          <cell r="IN193">
            <v>1448</v>
          </cell>
          <cell r="IO193">
            <v>2252</v>
          </cell>
          <cell r="IP193">
            <v>6111</v>
          </cell>
          <cell r="IQ193">
            <v>14725</v>
          </cell>
        </row>
        <row r="194">
          <cell r="B194">
            <v>8191</v>
          </cell>
          <cell r="C194">
            <v>1274</v>
          </cell>
          <cell r="D194">
            <v>9421</v>
          </cell>
          <cell r="E194">
            <v>2487</v>
          </cell>
          <cell r="F194">
            <v>3876</v>
          </cell>
          <cell r="G194">
            <v>2499</v>
          </cell>
          <cell r="H194">
            <v>3871</v>
          </cell>
          <cell r="I194">
            <v>11469</v>
          </cell>
          <cell r="J194">
            <v>1966</v>
          </cell>
          <cell r="K194">
            <v>13078</v>
          </cell>
          <cell r="L194">
            <v>6428</v>
          </cell>
          <cell r="M194">
            <v>5696</v>
          </cell>
          <cell r="N194">
            <v>3548</v>
          </cell>
          <cell r="O194">
            <v>5300</v>
          </cell>
          <cell r="P194">
            <v>6721</v>
          </cell>
          <cell r="Q194">
            <v>27057</v>
          </cell>
          <cell r="R194">
            <v>5265</v>
          </cell>
          <cell r="S194">
            <v>305</v>
          </cell>
          <cell r="T194">
            <v>3476</v>
          </cell>
          <cell r="U194">
            <v>9023</v>
          </cell>
          <cell r="V194">
            <v>6075</v>
          </cell>
          <cell r="W194">
            <v>4804</v>
          </cell>
          <cell r="X194">
            <v>11406</v>
          </cell>
          <cell r="Y194">
            <v>22233</v>
          </cell>
          <cell r="Z194">
            <v>12879</v>
          </cell>
          <cell r="AA194">
            <v>13346</v>
          </cell>
          <cell r="AB194">
            <v>8523</v>
          </cell>
          <cell r="AC194">
            <v>5162</v>
          </cell>
          <cell r="AD194">
            <v>1527</v>
          </cell>
          <cell r="AE194">
            <v>2280</v>
          </cell>
          <cell r="AF194">
            <v>6434</v>
          </cell>
          <cell r="AG194">
            <v>15381</v>
          </cell>
          <cell r="AH194">
            <v>3511</v>
          </cell>
          <cell r="AI194">
            <v>3792</v>
          </cell>
          <cell r="AJ194">
            <v>7315</v>
          </cell>
          <cell r="AK194">
            <v>14019</v>
          </cell>
          <cell r="AL194">
            <v>10721</v>
          </cell>
          <cell r="AM194">
            <v>24286</v>
          </cell>
          <cell r="AN194">
            <v>1367</v>
          </cell>
          <cell r="AO194">
            <v>7526</v>
          </cell>
          <cell r="AP194">
            <v>8889</v>
          </cell>
          <cell r="AQ194">
            <v>2643</v>
          </cell>
          <cell r="AR194">
            <v>15048</v>
          </cell>
          <cell r="AS194">
            <v>17308</v>
          </cell>
          <cell r="AT194">
            <v>10717</v>
          </cell>
          <cell r="AU194">
            <v>17686</v>
          </cell>
          <cell r="AV194">
            <v>16030</v>
          </cell>
          <cell r="AW194">
            <v>17571</v>
          </cell>
          <cell r="AX194">
            <v>2488</v>
          </cell>
          <cell r="AY194">
            <v>6269</v>
          </cell>
          <cell r="AZ194">
            <v>30221</v>
          </cell>
          <cell r="BA194">
            <v>284988</v>
          </cell>
          <cell r="BB194">
            <v>25219</v>
          </cell>
          <cell r="BC194">
            <v>-759</v>
          </cell>
          <cell r="BD194">
            <v>309123</v>
          </cell>
          <cell r="BE194">
            <v>3.3</v>
          </cell>
          <cell r="BF194">
            <v>-2.8</v>
          </cell>
          <cell r="BG194">
            <v>2.2999999999999998</v>
          </cell>
          <cell r="BH194">
            <v>-1.6</v>
          </cell>
          <cell r="BI194">
            <v>7.6</v>
          </cell>
          <cell r="BJ194">
            <v>0.2</v>
          </cell>
          <cell r="BK194">
            <v>-0.8</v>
          </cell>
          <cell r="BL194">
            <v>2.2999999999999998</v>
          </cell>
          <cell r="BM194">
            <v>0.5</v>
          </cell>
          <cell r="BN194">
            <v>2.1</v>
          </cell>
          <cell r="BO194">
            <v>0.4</v>
          </cell>
          <cell r="BP194">
            <v>-1.1000000000000001</v>
          </cell>
          <cell r="BQ194">
            <v>-2.8</v>
          </cell>
          <cell r="BR194">
            <v>3.8</v>
          </cell>
          <cell r="BS194">
            <v>0.1</v>
          </cell>
          <cell r="BT194">
            <v>0.1</v>
          </cell>
          <cell r="BU194">
            <v>0.8</v>
          </cell>
          <cell r="BV194">
            <v>-1.4</v>
          </cell>
          <cell r="BW194">
            <v>-0.9</v>
          </cell>
          <cell r="BX194">
            <v>0.2</v>
          </cell>
          <cell r="BY194">
            <v>0.8</v>
          </cell>
          <cell r="BZ194">
            <v>1.9</v>
          </cell>
          <cell r="CA194">
            <v>3.1</v>
          </cell>
          <cell r="CB194">
            <v>2.2000000000000002</v>
          </cell>
          <cell r="CC194">
            <v>1.4</v>
          </cell>
          <cell r="CD194">
            <v>-0.3</v>
          </cell>
          <cell r="CE194">
            <v>0.4</v>
          </cell>
          <cell r="CF194">
            <v>0.8</v>
          </cell>
          <cell r="CG194">
            <v>1.3</v>
          </cell>
          <cell r="CH194">
            <v>-0.7</v>
          </cell>
          <cell r="CI194">
            <v>0.9</v>
          </cell>
          <cell r="CJ194">
            <v>0.7</v>
          </cell>
          <cell r="CK194">
            <v>1.2</v>
          </cell>
          <cell r="CL194">
            <v>1.1000000000000001</v>
          </cell>
          <cell r="CM194">
            <v>1.6</v>
          </cell>
          <cell r="CN194">
            <v>0.6</v>
          </cell>
          <cell r="CO194">
            <v>1.5</v>
          </cell>
          <cell r="CP194">
            <v>0.9</v>
          </cell>
          <cell r="CQ194">
            <v>4.0999999999999996</v>
          </cell>
          <cell r="CR194">
            <v>4.0999999999999996</v>
          </cell>
          <cell r="CS194">
            <v>4.2</v>
          </cell>
          <cell r="CT194">
            <v>0.7</v>
          </cell>
          <cell r="CU194">
            <v>-0.3</v>
          </cell>
          <cell r="CV194">
            <v>-0.1</v>
          </cell>
          <cell r="CW194">
            <v>1.5</v>
          </cell>
          <cell r="CX194">
            <v>1.1000000000000001</v>
          </cell>
          <cell r="CY194">
            <v>0.3</v>
          </cell>
          <cell r="CZ194">
            <v>1.1000000000000001</v>
          </cell>
          <cell r="DA194">
            <v>0.6</v>
          </cell>
          <cell r="DB194">
            <v>-0.2</v>
          </cell>
          <cell r="DC194">
            <v>0.8</v>
          </cell>
          <cell r="DD194">
            <v>1</v>
          </cell>
          <cell r="DE194">
            <v>0.8</v>
          </cell>
          <cell r="DF194">
            <v>0.8</v>
          </cell>
          <cell r="DG194">
            <v>8461</v>
          </cell>
          <cell r="DH194">
            <v>1262</v>
          </cell>
          <cell r="DI194">
            <v>9669</v>
          </cell>
          <cell r="DJ194">
            <v>2502</v>
          </cell>
          <cell r="DK194">
            <v>4034</v>
          </cell>
          <cell r="DL194">
            <v>2518</v>
          </cell>
          <cell r="DM194">
            <v>3806</v>
          </cell>
          <cell r="DN194">
            <v>11675</v>
          </cell>
          <cell r="DO194">
            <v>1985</v>
          </cell>
          <cell r="DP194">
            <v>13293</v>
          </cell>
          <cell r="DQ194">
            <v>6575</v>
          </cell>
          <cell r="DR194">
            <v>5685</v>
          </cell>
          <cell r="DS194">
            <v>3407</v>
          </cell>
          <cell r="DT194">
            <v>5266</v>
          </cell>
          <cell r="DU194">
            <v>6787</v>
          </cell>
          <cell r="DV194">
            <v>27002</v>
          </cell>
          <cell r="DW194">
            <v>5339</v>
          </cell>
          <cell r="DX194">
            <v>302</v>
          </cell>
          <cell r="DY194">
            <v>3535</v>
          </cell>
          <cell r="DZ194">
            <v>9159</v>
          </cell>
          <cell r="EA194">
            <v>6176</v>
          </cell>
          <cell r="EB194">
            <v>4751</v>
          </cell>
          <cell r="EC194">
            <v>11555</v>
          </cell>
          <cell r="ED194">
            <v>22430</v>
          </cell>
          <cell r="EE194">
            <v>12992</v>
          </cell>
          <cell r="EF194">
            <v>13350</v>
          </cell>
          <cell r="EG194">
            <v>8548</v>
          </cell>
          <cell r="EH194">
            <v>5152</v>
          </cell>
          <cell r="EI194">
            <v>1523</v>
          </cell>
          <cell r="EJ194">
            <v>2293</v>
          </cell>
          <cell r="EK194">
            <v>6454</v>
          </cell>
          <cell r="EL194">
            <v>15402</v>
          </cell>
          <cell r="EM194">
            <v>3570</v>
          </cell>
          <cell r="EN194">
            <v>3812</v>
          </cell>
          <cell r="EO194">
            <v>7358</v>
          </cell>
          <cell r="EP194">
            <v>14049</v>
          </cell>
          <cell r="EQ194">
            <v>10767</v>
          </cell>
          <cell r="ER194">
            <v>24357</v>
          </cell>
          <cell r="ES194">
            <v>1412</v>
          </cell>
          <cell r="ET194">
            <v>7633</v>
          </cell>
          <cell r="EU194">
            <v>9054</v>
          </cell>
          <cell r="EV194">
            <v>2617</v>
          </cell>
          <cell r="EW194">
            <v>15069</v>
          </cell>
          <cell r="EX194">
            <v>17283</v>
          </cell>
          <cell r="EY194">
            <v>10775</v>
          </cell>
          <cell r="EZ194">
            <v>17726</v>
          </cell>
          <cell r="FA194">
            <v>16034</v>
          </cell>
          <cell r="FB194">
            <v>17656</v>
          </cell>
          <cell r="FC194">
            <v>2474</v>
          </cell>
          <cell r="FD194">
            <v>6223</v>
          </cell>
          <cell r="FE194">
            <v>30226</v>
          </cell>
          <cell r="FF194">
            <v>286217</v>
          </cell>
          <cell r="FG194">
            <v>25332</v>
          </cell>
          <cell r="FH194">
            <v>-2668</v>
          </cell>
          <cell r="FI194">
            <v>308575</v>
          </cell>
          <cell r="FJ194">
            <v>7.8</v>
          </cell>
          <cell r="FK194">
            <v>-2</v>
          </cell>
          <cell r="FL194">
            <v>6.2</v>
          </cell>
          <cell r="FM194">
            <v>-1</v>
          </cell>
          <cell r="FN194">
            <v>15.2</v>
          </cell>
          <cell r="FO194">
            <v>-0.7</v>
          </cell>
          <cell r="FP194">
            <v>-4</v>
          </cell>
          <cell r="FQ194">
            <v>4.8</v>
          </cell>
          <cell r="FR194">
            <v>-0.5</v>
          </cell>
          <cell r="FS194">
            <v>4</v>
          </cell>
          <cell r="FT194">
            <v>4.8</v>
          </cell>
          <cell r="FU194">
            <v>0.6</v>
          </cell>
          <cell r="FV194">
            <v>-10.6</v>
          </cell>
          <cell r="FW194">
            <v>2.2000000000000002</v>
          </cell>
          <cell r="FX194">
            <v>2</v>
          </cell>
          <cell r="FY194">
            <v>-0.2</v>
          </cell>
          <cell r="FZ194">
            <v>2.1</v>
          </cell>
          <cell r="GA194">
            <v>-2.2000000000000002</v>
          </cell>
          <cell r="GB194">
            <v>1.1000000000000001</v>
          </cell>
          <cell r="GC194">
            <v>1.8</v>
          </cell>
          <cell r="GD194">
            <v>5</v>
          </cell>
          <cell r="GE194">
            <v>-1.9</v>
          </cell>
          <cell r="GF194">
            <v>5.7</v>
          </cell>
          <cell r="GG194">
            <v>3.9</v>
          </cell>
          <cell r="GH194">
            <v>3.2</v>
          </cell>
          <cell r="GI194">
            <v>-0.2</v>
          </cell>
          <cell r="GJ194">
            <v>1</v>
          </cell>
          <cell r="GK194">
            <v>-0.3</v>
          </cell>
          <cell r="GL194">
            <v>0.8</v>
          </cell>
          <cell r="GM194">
            <v>-0.4</v>
          </cell>
          <cell r="GN194">
            <v>1.8</v>
          </cell>
          <cell r="GO194">
            <v>0.7</v>
          </cell>
          <cell r="GP194">
            <v>4.4000000000000004</v>
          </cell>
          <cell r="GQ194">
            <v>3.1</v>
          </cell>
          <cell r="GR194">
            <v>3.7</v>
          </cell>
          <cell r="GS194">
            <v>0.8</v>
          </cell>
          <cell r="GT194">
            <v>3</v>
          </cell>
          <cell r="GU194">
            <v>1.6</v>
          </cell>
          <cell r="GV194">
            <v>9.4</v>
          </cell>
          <cell r="GW194">
            <v>5.9</v>
          </cell>
          <cell r="GX194">
            <v>6.7</v>
          </cell>
          <cell r="GY194">
            <v>-1</v>
          </cell>
          <cell r="GZ194">
            <v>-1</v>
          </cell>
          <cell r="HA194">
            <v>-1</v>
          </cell>
          <cell r="HB194">
            <v>2</v>
          </cell>
          <cell r="HC194">
            <v>1.6</v>
          </cell>
          <cell r="HD194">
            <v>0.3</v>
          </cell>
          <cell r="HE194">
            <v>2.7</v>
          </cell>
          <cell r="HF194">
            <v>-1.3</v>
          </cell>
          <cell r="HG194">
            <v>-1.1000000000000001</v>
          </cell>
          <cell r="HH194">
            <v>0.8</v>
          </cell>
          <cell r="HI194">
            <v>1.7</v>
          </cell>
          <cell r="HJ194">
            <v>1.2</v>
          </cell>
          <cell r="HK194">
            <v>0.5</v>
          </cell>
          <cell r="HL194">
            <v>6904</v>
          </cell>
          <cell r="HM194">
            <v>1254</v>
          </cell>
          <cell r="HN194">
            <v>8148</v>
          </cell>
          <cell r="HO194">
            <v>2522</v>
          </cell>
          <cell r="HP194">
            <v>4042</v>
          </cell>
          <cell r="HQ194">
            <v>2568</v>
          </cell>
          <cell r="HR194">
            <v>3768</v>
          </cell>
          <cell r="HS194">
            <v>11710</v>
          </cell>
          <cell r="HT194">
            <v>2068</v>
          </cell>
          <cell r="HU194">
            <v>13401</v>
          </cell>
          <cell r="HV194">
            <v>6348</v>
          </cell>
          <cell r="HW194">
            <v>5615</v>
          </cell>
          <cell r="HX194">
            <v>3445</v>
          </cell>
          <cell r="HY194">
            <v>5432</v>
          </cell>
          <cell r="HZ194">
            <v>6720</v>
          </cell>
          <cell r="IA194">
            <v>26905</v>
          </cell>
          <cell r="IB194">
            <v>5280</v>
          </cell>
          <cell r="IC194">
            <v>323</v>
          </cell>
          <cell r="ID194">
            <v>3473</v>
          </cell>
          <cell r="IE194">
            <v>9053</v>
          </cell>
          <cell r="IF194">
            <v>6181</v>
          </cell>
          <cell r="IG194">
            <v>5024</v>
          </cell>
          <cell r="IH194">
            <v>11412</v>
          </cell>
          <cell r="II194">
            <v>22525</v>
          </cell>
          <cell r="IJ194">
            <v>12984</v>
          </cell>
          <cell r="IK194">
            <v>12925</v>
          </cell>
          <cell r="IL194">
            <v>8316</v>
          </cell>
          <cell r="IM194">
            <v>5031</v>
          </cell>
          <cell r="IN194">
            <v>1470</v>
          </cell>
          <cell r="IO194">
            <v>2272</v>
          </cell>
          <cell r="IP194">
            <v>6281</v>
          </cell>
          <cell r="IQ194">
            <v>15023</v>
          </cell>
        </row>
        <row r="195">
          <cell r="B195">
            <v>8377</v>
          </cell>
          <cell r="C195">
            <v>1297</v>
          </cell>
          <cell r="D195">
            <v>9625</v>
          </cell>
          <cell r="E195">
            <v>2445</v>
          </cell>
          <cell r="F195">
            <v>4020</v>
          </cell>
          <cell r="G195">
            <v>2432</v>
          </cell>
          <cell r="H195">
            <v>3851</v>
          </cell>
          <cell r="I195">
            <v>11533</v>
          </cell>
          <cell r="J195">
            <v>1951</v>
          </cell>
          <cell r="K195">
            <v>13131</v>
          </cell>
          <cell r="L195">
            <v>6396</v>
          </cell>
          <cell r="M195">
            <v>5655</v>
          </cell>
          <cell r="N195">
            <v>3463</v>
          </cell>
          <cell r="O195">
            <v>5367</v>
          </cell>
          <cell r="P195">
            <v>6728</v>
          </cell>
          <cell r="Q195">
            <v>26949</v>
          </cell>
          <cell r="R195">
            <v>5313</v>
          </cell>
          <cell r="S195">
            <v>302</v>
          </cell>
          <cell r="T195">
            <v>3443</v>
          </cell>
          <cell r="U195">
            <v>9049</v>
          </cell>
          <cell r="V195">
            <v>5994</v>
          </cell>
          <cell r="W195">
            <v>4841</v>
          </cell>
          <cell r="X195">
            <v>11841</v>
          </cell>
          <cell r="Y195">
            <v>22658</v>
          </cell>
          <cell r="Z195">
            <v>13050</v>
          </cell>
          <cell r="AA195">
            <v>13317</v>
          </cell>
          <cell r="AB195">
            <v>8601</v>
          </cell>
          <cell r="AC195">
            <v>5184</v>
          </cell>
          <cell r="AD195">
            <v>1543</v>
          </cell>
          <cell r="AE195">
            <v>2239</v>
          </cell>
          <cell r="AF195">
            <v>6471</v>
          </cell>
          <cell r="AG195">
            <v>15423</v>
          </cell>
          <cell r="AH195">
            <v>3560</v>
          </cell>
          <cell r="AI195">
            <v>3865</v>
          </cell>
          <cell r="AJ195">
            <v>7450</v>
          </cell>
          <cell r="AK195">
            <v>14145</v>
          </cell>
          <cell r="AL195">
            <v>10890</v>
          </cell>
          <cell r="AM195">
            <v>24560</v>
          </cell>
          <cell r="AN195">
            <v>1395</v>
          </cell>
          <cell r="AO195">
            <v>7678</v>
          </cell>
          <cell r="AP195">
            <v>9069</v>
          </cell>
          <cell r="AQ195">
            <v>2673</v>
          </cell>
          <cell r="AR195">
            <v>15133</v>
          </cell>
          <cell r="AS195">
            <v>17425</v>
          </cell>
          <cell r="AT195">
            <v>10903</v>
          </cell>
          <cell r="AU195">
            <v>17546</v>
          </cell>
          <cell r="AV195">
            <v>16069</v>
          </cell>
          <cell r="AW195">
            <v>17815</v>
          </cell>
          <cell r="AX195">
            <v>2486</v>
          </cell>
          <cell r="AY195">
            <v>6279</v>
          </cell>
          <cell r="AZ195">
            <v>30424</v>
          </cell>
          <cell r="BA195">
            <v>287016</v>
          </cell>
          <cell r="BB195">
            <v>25375</v>
          </cell>
          <cell r="BC195">
            <v>-370</v>
          </cell>
          <cell r="BD195">
            <v>311698</v>
          </cell>
          <cell r="BE195">
            <v>2.2999999999999998</v>
          </cell>
          <cell r="BF195">
            <v>1.7</v>
          </cell>
          <cell r="BG195">
            <v>2.2000000000000002</v>
          </cell>
          <cell r="BH195">
            <v>-1.7</v>
          </cell>
          <cell r="BI195">
            <v>3.7</v>
          </cell>
          <cell r="BJ195">
            <v>-2.7</v>
          </cell>
          <cell r="BK195">
            <v>-0.5</v>
          </cell>
          <cell r="BL195">
            <v>0.6</v>
          </cell>
          <cell r="BM195">
            <v>-0.8</v>
          </cell>
          <cell r="BN195">
            <v>0.4</v>
          </cell>
          <cell r="BO195">
            <v>-0.5</v>
          </cell>
          <cell r="BP195">
            <v>-0.7</v>
          </cell>
          <cell r="BQ195">
            <v>-2.4</v>
          </cell>
          <cell r="BR195">
            <v>1.3</v>
          </cell>
          <cell r="BS195">
            <v>0.1</v>
          </cell>
          <cell r="BT195">
            <v>-0.4</v>
          </cell>
          <cell r="BU195">
            <v>0.9</v>
          </cell>
          <cell r="BV195">
            <v>-1.1000000000000001</v>
          </cell>
          <cell r="BW195">
            <v>-0.9</v>
          </cell>
          <cell r="BX195">
            <v>0.3</v>
          </cell>
          <cell r="BY195">
            <v>-1.3</v>
          </cell>
          <cell r="BZ195">
            <v>0.8</v>
          </cell>
          <cell r="CA195">
            <v>3.8</v>
          </cell>
          <cell r="CB195">
            <v>1.9</v>
          </cell>
          <cell r="CC195">
            <v>1.3</v>
          </cell>
          <cell r="CD195">
            <v>-0.2</v>
          </cell>
          <cell r="CE195">
            <v>0.9</v>
          </cell>
          <cell r="CF195">
            <v>0.4</v>
          </cell>
          <cell r="CG195">
            <v>1</v>
          </cell>
          <cell r="CH195">
            <v>-1.8</v>
          </cell>
          <cell r="CI195">
            <v>0.6</v>
          </cell>
          <cell r="CJ195">
            <v>0.3</v>
          </cell>
          <cell r="CK195">
            <v>1.4</v>
          </cell>
          <cell r="CL195">
            <v>1.9</v>
          </cell>
          <cell r="CM195">
            <v>1.9</v>
          </cell>
          <cell r="CN195">
            <v>0.9</v>
          </cell>
          <cell r="CO195">
            <v>1.6</v>
          </cell>
          <cell r="CP195">
            <v>1.1000000000000001</v>
          </cell>
          <cell r="CQ195">
            <v>2.1</v>
          </cell>
          <cell r="CR195">
            <v>2</v>
          </cell>
          <cell r="CS195">
            <v>2</v>
          </cell>
          <cell r="CT195">
            <v>1.1000000000000001</v>
          </cell>
          <cell r="CU195">
            <v>0.6</v>
          </cell>
          <cell r="CV195">
            <v>0.7</v>
          </cell>
          <cell r="CW195">
            <v>1.7</v>
          </cell>
          <cell r="CX195">
            <v>-0.8</v>
          </cell>
          <cell r="CY195">
            <v>0.2</v>
          </cell>
          <cell r="CZ195">
            <v>1.4</v>
          </cell>
          <cell r="DA195">
            <v>-0.1</v>
          </cell>
          <cell r="DB195">
            <v>0.1</v>
          </cell>
          <cell r="DC195">
            <v>0.7</v>
          </cell>
          <cell r="DD195">
            <v>0.7</v>
          </cell>
          <cell r="DE195">
            <v>0.6</v>
          </cell>
          <cell r="DF195">
            <v>0.8</v>
          </cell>
          <cell r="DG195">
            <v>8079</v>
          </cell>
          <cell r="DH195">
            <v>1311</v>
          </cell>
          <cell r="DI195">
            <v>9353</v>
          </cell>
          <cell r="DJ195">
            <v>2427</v>
          </cell>
          <cell r="DK195">
            <v>3943</v>
          </cell>
          <cell r="DL195">
            <v>2398</v>
          </cell>
          <cell r="DM195">
            <v>3854</v>
          </cell>
          <cell r="DN195">
            <v>11391</v>
          </cell>
          <cell r="DO195">
            <v>1944</v>
          </cell>
          <cell r="DP195">
            <v>12980</v>
          </cell>
          <cell r="DQ195">
            <v>6359</v>
          </cell>
          <cell r="DR195">
            <v>5787</v>
          </cell>
          <cell r="DS195">
            <v>3506</v>
          </cell>
          <cell r="DT195">
            <v>5446</v>
          </cell>
          <cell r="DU195">
            <v>6737</v>
          </cell>
          <cell r="DV195">
            <v>27173</v>
          </cell>
          <cell r="DW195">
            <v>5224</v>
          </cell>
          <cell r="DX195">
            <v>306</v>
          </cell>
          <cell r="DY195">
            <v>3408</v>
          </cell>
          <cell r="DZ195">
            <v>8918</v>
          </cell>
          <cell r="EA195">
            <v>6062</v>
          </cell>
          <cell r="EB195">
            <v>4828</v>
          </cell>
          <cell r="EC195">
            <v>11798</v>
          </cell>
          <cell r="ED195">
            <v>22668</v>
          </cell>
          <cell r="EE195">
            <v>12991</v>
          </cell>
          <cell r="EF195">
            <v>13336</v>
          </cell>
          <cell r="EG195">
            <v>8602</v>
          </cell>
          <cell r="EH195">
            <v>5147</v>
          </cell>
          <cell r="EI195">
            <v>1549</v>
          </cell>
          <cell r="EJ195">
            <v>2243</v>
          </cell>
          <cell r="EK195">
            <v>6495</v>
          </cell>
          <cell r="EL195">
            <v>15427</v>
          </cell>
          <cell r="EM195">
            <v>3517</v>
          </cell>
          <cell r="EN195">
            <v>3975</v>
          </cell>
          <cell r="EO195">
            <v>7448</v>
          </cell>
          <cell r="EP195">
            <v>14103</v>
          </cell>
          <cell r="EQ195">
            <v>10960</v>
          </cell>
          <cell r="ER195">
            <v>24568</v>
          </cell>
          <cell r="ES195">
            <v>1376</v>
          </cell>
          <cell r="ET195">
            <v>7721</v>
          </cell>
          <cell r="EU195">
            <v>9082</v>
          </cell>
          <cell r="EV195">
            <v>2672</v>
          </cell>
          <cell r="EW195">
            <v>14977</v>
          </cell>
          <cell r="EX195">
            <v>17287</v>
          </cell>
          <cell r="EY195">
            <v>10813</v>
          </cell>
          <cell r="EZ195">
            <v>17555</v>
          </cell>
          <cell r="FA195">
            <v>16066</v>
          </cell>
          <cell r="FB195">
            <v>17782</v>
          </cell>
          <cell r="FC195">
            <v>2493</v>
          </cell>
          <cell r="FD195">
            <v>6325</v>
          </cell>
          <cell r="FE195">
            <v>30416</v>
          </cell>
          <cell r="FF195">
            <v>286548</v>
          </cell>
          <cell r="FG195">
            <v>25284</v>
          </cell>
          <cell r="FH195">
            <v>113</v>
          </cell>
          <cell r="FI195">
            <v>311636</v>
          </cell>
          <cell r="FJ195">
            <v>-4.5</v>
          </cell>
          <cell r="FK195">
            <v>3.9</v>
          </cell>
          <cell r="FL195">
            <v>-3.3</v>
          </cell>
          <cell r="FM195">
            <v>-3</v>
          </cell>
          <cell r="FN195">
            <v>-2.2999999999999998</v>
          </cell>
          <cell r="FO195">
            <v>-4.7</v>
          </cell>
          <cell r="FP195">
            <v>1.3</v>
          </cell>
          <cell r="FQ195">
            <v>-2.4</v>
          </cell>
          <cell r="FR195">
            <v>-2.1</v>
          </cell>
          <cell r="FS195">
            <v>-2.4</v>
          </cell>
          <cell r="FT195">
            <v>-3.3</v>
          </cell>
          <cell r="FU195">
            <v>1.8</v>
          </cell>
          <cell r="FV195">
            <v>2.9</v>
          </cell>
          <cell r="FW195">
            <v>3.4</v>
          </cell>
          <cell r="FX195">
            <v>-0.7</v>
          </cell>
          <cell r="FY195">
            <v>0.6</v>
          </cell>
          <cell r="FZ195">
            <v>-2.2000000000000002</v>
          </cell>
          <cell r="GA195">
            <v>1.1000000000000001</v>
          </cell>
          <cell r="GB195">
            <v>-3.6</v>
          </cell>
          <cell r="GC195">
            <v>-2.6</v>
          </cell>
          <cell r="GD195">
            <v>-1.8</v>
          </cell>
          <cell r="GE195">
            <v>1.6</v>
          </cell>
          <cell r="GF195">
            <v>2.1</v>
          </cell>
          <cell r="GG195">
            <v>1.1000000000000001</v>
          </cell>
          <cell r="GH195">
            <v>0</v>
          </cell>
          <cell r="GI195">
            <v>-0.1</v>
          </cell>
          <cell r="GJ195">
            <v>0.6</v>
          </cell>
          <cell r="GK195">
            <v>-0.1</v>
          </cell>
          <cell r="GL195">
            <v>1.7</v>
          </cell>
          <cell r="GM195">
            <v>-2.2000000000000002</v>
          </cell>
          <cell r="GN195">
            <v>0.6</v>
          </cell>
          <cell r="GO195">
            <v>0.2</v>
          </cell>
          <cell r="GP195">
            <v>-1.5</v>
          </cell>
          <cell r="GQ195">
            <v>4.3</v>
          </cell>
          <cell r="GR195">
            <v>1.2</v>
          </cell>
          <cell r="GS195">
            <v>0.4</v>
          </cell>
          <cell r="GT195">
            <v>1.8</v>
          </cell>
          <cell r="GU195">
            <v>0.9</v>
          </cell>
          <cell r="GV195">
            <v>-2.5</v>
          </cell>
          <cell r="GW195">
            <v>1.2</v>
          </cell>
          <cell r="GX195">
            <v>0.3</v>
          </cell>
          <cell r="GY195">
            <v>2.1</v>
          </cell>
          <cell r="GZ195">
            <v>-0.6</v>
          </cell>
          <cell r="HA195">
            <v>0</v>
          </cell>
          <cell r="HB195">
            <v>0.3</v>
          </cell>
          <cell r="HC195">
            <v>-1</v>
          </cell>
          <cell r="HD195">
            <v>0.2</v>
          </cell>
          <cell r="HE195">
            <v>0.7</v>
          </cell>
          <cell r="HF195">
            <v>0.8</v>
          </cell>
          <cell r="HG195">
            <v>1.6</v>
          </cell>
          <cell r="HH195">
            <v>0.6</v>
          </cell>
          <cell r="HI195">
            <v>0.1</v>
          </cell>
          <cell r="HJ195">
            <v>-0.2</v>
          </cell>
          <cell r="HK195">
            <v>1</v>
          </cell>
          <cell r="HL195">
            <v>5222</v>
          </cell>
          <cell r="HM195">
            <v>1315</v>
          </cell>
          <cell r="HN195">
            <v>6585</v>
          </cell>
          <cell r="HO195">
            <v>2484</v>
          </cell>
          <cell r="HP195">
            <v>4163</v>
          </cell>
          <cell r="HQ195">
            <v>2441</v>
          </cell>
          <cell r="HR195">
            <v>3869</v>
          </cell>
          <cell r="HS195">
            <v>11751</v>
          </cell>
          <cell r="HT195">
            <v>1915</v>
          </cell>
          <cell r="HU195">
            <v>13336</v>
          </cell>
          <cell r="HV195">
            <v>6287</v>
          </cell>
          <cell r="HW195">
            <v>5951</v>
          </cell>
          <cell r="HX195">
            <v>3563</v>
          </cell>
          <cell r="HY195">
            <v>5660</v>
          </cell>
          <cell r="HZ195">
            <v>6998</v>
          </cell>
          <cell r="IA195">
            <v>27764</v>
          </cell>
          <cell r="IB195">
            <v>5373</v>
          </cell>
          <cell r="IC195">
            <v>346</v>
          </cell>
          <cell r="ID195">
            <v>3399</v>
          </cell>
          <cell r="IE195">
            <v>9121</v>
          </cell>
          <cell r="IF195">
            <v>6284</v>
          </cell>
          <cell r="IG195">
            <v>4688</v>
          </cell>
          <cell r="IH195">
            <v>11982</v>
          </cell>
          <cell r="II195">
            <v>22927</v>
          </cell>
          <cell r="IJ195">
            <v>13114</v>
          </cell>
          <cell r="IK195">
            <v>13089</v>
          </cell>
          <cell r="IL195">
            <v>8605</v>
          </cell>
          <cell r="IM195">
            <v>5150</v>
          </cell>
          <cell r="IN195">
            <v>1627</v>
          </cell>
          <cell r="IO195">
            <v>2295</v>
          </cell>
          <cell r="IP195">
            <v>6544</v>
          </cell>
          <cell r="IQ195">
            <v>15625</v>
          </cell>
        </row>
        <row r="196">
          <cell r="B196">
            <v>8400</v>
          </cell>
          <cell r="C196">
            <v>1350</v>
          </cell>
          <cell r="D196">
            <v>9709</v>
          </cell>
          <cell r="E196">
            <v>2414</v>
          </cell>
          <cell r="F196">
            <v>3904</v>
          </cell>
          <cell r="G196">
            <v>2360</v>
          </cell>
          <cell r="H196">
            <v>3846</v>
          </cell>
          <cell r="I196">
            <v>11319</v>
          </cell>
          <cell r="J196">
            <v>1952</v>
          </cell>
          <cell r="K196">
            <v>12913</v>
          </cell>
          <cell r="L196">
            <v>6317</v>
          </cell>
          <cell r="M196">
            <v>5614</v>
          </cell>
          <cell r="N196">
            <v>3499</v>
          </cell>
          <cell r="O196">
            <v>5292</v>
          </cell>
          <cell r="P196">
            <v>6684</v>
          </cell>
          <cell r="Q196">
            <v>26785</v>
          </cell>
          <cell r="R196">
            <v>5384</v>
          </cell>
          <cell r="S196">
            <v>305</v>
          </cell>
          <cell r="T196">
            <v>3437</v>
          </cell>
          <cell r="U196">
            <v>9120</v>
          </cell>
          <cell r="V196">
            <v>5863</v>
          </cell>
          <cell r="W196">
            <v>4903</v>
          </cell>
          <cell r="X196">
            <v>12261</v>
          </cell>
          <cell r="Y196">
            <v>23041</v>
          </cell>
          <cell r="Z196">
            <v>13113</v>
          </cell>
          <cell r="AA196">
            <v>13361</v>
          </cell>
          <cell r="AB196">
            <v>8685</v>
          </cell>
          <cell r="AC196">
            <v>5236</v>
          </cell>
          <cell r="AD196">
            <v>1556</v>
          </cell>
          <cell r="AE196">
            <v>2264</v>
          </cell>
          <cell r="AF196">
            <v>6465</v>
          </cell>
          <cell r="AG196">
            <v>15505</v>
          </cell>
          <cell r="AH196">
            <v>3595</v>
          </cell>
          <cell r="AI196">
            <v>3919</v>
          </cell>
          <cell r="AJ196">
            <v>7520</v>
          </cell>
          <cell r="AK196">
            <v>14400</v>
          </cell>
          <cell r="AL196">
            <v>10918</v>
          </cell>
          <cell r="AM196">
            <v>24861</v>
          </cell>
          <cell r="AN196">
            <v>1390</v>
          </cell>
          <cell r="AO196">
            <v>7639</v>
          </cell>
          <cell r="AP196">
            <v>9024</v>
          </cell>
          <cell r="AQ196">
            <v>2702</v>
          </cell>
          <cell r="AR196">
            <v>15476</v>
          </cell>
          <cell r="AS196">
            <v>17770</v>
          </cell>
          <cell r="AT196">
            <v>11100</v>
          </cell>
          <cell r="AU196">
            <v>17382</v>
          </cell>
          <cell r="AV196">
            <v>16116</v>
          </cell>
          <cell r="AW196">
            <v>18045</v>
          </cell>
          <cell r="AX196">
            <v>2481</v>
          </cell>
          <cell r="AY196">
            <v>6288</v>
          </cell>
          <cell r="AZ196">
            <v>30594</v>
          </cell>
          <cell r="BA196">
            <v>288416</v>
          </cell>
          <cell r="BB196">
            <v>25492</v>
          </cell>
          <cell r="BC196">
            <v>211</v>
          </cell>
          <cell r="BD196">
            <v>313798</v>
          </cell>
          <cell r="BE196">
            <v>0.3</v>
          </cell>
          <cell r="BF196">
            <v>4.0999999999999996</v>
          </cell>
          <cell r="BG196">
            <v>0.9</v>
          </cell>
          <cell r="BH196">
            <v>-1.3</v>
          </cell>
          <cell r="BI196">
            <v>-2.9</v>
          </cell>
          <cell r="BJ196">
            <v>-2.9</v>
          </cell>
          <cell r="BK196">
            <v>-0.1</v>
          </cell>
          <cell r="BL196">
            <v>-1.9</v>
          </cell>
          <cell r="BM196">
            <v>0.1</v>
          </cell>
          <cell r="BN196">
            <v>-1.7</v>
          </cell>
          <cell r="BO196">
            <v>-1.2</v>
          </cell>
          <cell r="BP196">
            <v>-0.7</v>
          </cell>
          <cell r="BQ196">
            <v>1</v>
          </cell>
          <cell r="BR196">
            <v>-1.4</v>
          </cell>
          <cell r="BS196">
            <v>-0.7</v>
          </cell>
          <cell r="BT196">
            <v>-0.6</v>
          </cell>
          <cell r="BU196">
            <v>1.3</v>
          </cell>
          <cell r="BV196">
            <v>0.9</v>
          </cell>
          <cell r="BW196">
            <v>-0.2</v>
          </cell>
          <cell r="BX196">
            <v>0.8</v>
          </cell>
          <cell r="BY196">
            <v>-2.2000000000000002</v>
          </cell>
          <cell r="BZ196">
            <v>1.3</v>
          </cell>
          <cell r="CA196">
            <v>3.5</v>
          </cell>
          <cell r="CB196">
            <v>1.7</v>
          </cell>
          <cell r="CC196">
            <v>0.5</v>
          </cell>
          <cell r="CD196">
            <v>0.3</v>
          </cell>
          <cell r="CE196">
            <v>1</v>
          </cell>
          <cell r="CF196">
            <v>1</v>
          </cell>
          <cell r="CG196">
            <v>0.9</v>
          </cell>
          <cell r="CH196">
            <v>1.1000000000000001</v>
          </cell>
          <cell r="CI196">
            <v>-0.1</v>
          </cell>
          <cell r="CJ196">
            <v>0.5</v>
          </cell>
          <cell r="CK196">
            <v>1</v>
          </cell>
          <cell r="CL196">
            <v>1.4</v>
          </cell>
          <cell r="CM196">
            <v>0.9</v>
          </cell>
          <cell r="CN196">
            <v>1.8</v>
          </cell>
          <cell r="CO196">
            <v>0.3</v>
          </cell>
          <cell r="CP196">
            <v>1.2</v>
          </cell>
          <cell r="CQ196">
            <v>-0.4</v>
          </cell>
          <cell r="CR196">
            <v>-0.5</v>
          </cell>
          <cell r="CS196">
            <v>-0.5</v>
          </cell>
          <cell r="CT196">
            <v>1.1000000000000001</v>
          </cell>
          <cell r="CU196">
            <v>2.2999999999999998</v>
          </cell>
          <cell r="CV196">
            <v>2</v>
          </cell>
          <cell r="CW196">
            <v>1.8</v>
          </cell>
          <cell r="CX196">
            <v>-0.9</v>
          </cell>
          <cell r="CY196">
            <v>0.3</v>
          </cell>
          <cell r="CZ196">
            <v>1.3</v>
          </cell>
          <cell r="DA196">
            <v>-0.2</v>
          </cell>
          <cell r="DB196">
            <v>0.2</v>
          </cell>
          <cell r="DC196">
            <v>0.6</v>
          </cell>
          <cell r="DD196">
            <v>0.5</v>
          </cell>
          <cell r="DE196">
            <v>0.5</v>
          </cell>
          <cell r="DF196">
            <v>0.7</v>
          </cell>
          <cell r="DG196">
            <v>8585</v>
          </cell>
          <cell r="DH196">
            <v>1337</v>
          </cell>
          <cell r="DI196">
            <v>9873</v>
          </cell>
          <cell r="DJ196">
            <v>2439</v>
          </cell>
          <cell r="DK196">
            <v>4059</v>
          </cell>
          <cell r="DL196">
            <v>2383</v>
          </cell>
          <cell r="DM196">
            <v>3891</v>
          </cell>
          <cell r="DN196">
            <v>11565</v>
          </cell>
          <cell r="DO196">
            <v>1915</v>
          </cell>
          <cell r="DP196">
            <v>13143</v>
          </cell>
          <cell r="DQ196">
            <v>6323</v>
          </cell>
          <cell r="DR196">
            <v>5509</v>
          </cell>
          <cell r="DS196">
            <v>3462</v>
          </cell>
          <cell r="DT196">
            <v>5293</v>
          </cell>
          <cell r="DU196">
            <v>6656</v>
          </cell>
          <cell r="DV196">
            <v>26626</v>
          </cell>
          <cell r="DW196">
            <v>5404</v>
          </cell>
          <cell r="DX196">
            <v>303</v>
          </cell>
          <cell r="DY196">
            <v>3409</v>
          </cell>
          <cell r="DZ196">
            <v>9124</v>
          </cell>
          <cell r="EA196">
            <v>5789</v>
          </cell>
          <cell r="EB196">
            <v>4905</v>
          </cell>
          <cell r="EC196">
            <v>12134</v>
          </cell>
          <cell r="ED196">
            <v>22850</v>
          </cell>
          <cell r="EE196">
            <v>13146</v>
          </cell>
          <cell r="EF196">
            <v>13292</v>
          </cell>
          <cell r="EG196">
            <v>8665</v>
          </cell>
          <cell r="EH196">
            <v>5249</v>
          </cell>
          <cell r="EI196">
            <v>1559</v>
          </cell>
          <cell r="EJ196">
            <v>2176</v>
          </cell>
          <cell r="EK196">
            <v>6469</v>
          </cell>
          <cell r="EL196">
            <v>15442</v>
          </cell>
          <cell r="EM196">
            <v>3617</v>
          </cell>
          <cell r="EN196">
            <v>3998</v>
          </cell>
          <cell r="EO196">
            <v>7577</v>
          </cell>
          <cell r="EP196">
            <v>14388</v>
          </cell>
          <cell r="EQ196">
            <v>10833</v>
          </cell>
          <cell r="ER196">
            <v>24775</v>
          </cell>
          <cell r="ES196">
            <v>1406</v>
          </cell>
          <cell r="ET196">
            <v>7597</v>
          </cell>
          <cell r="EU196">
            <v>9007</v>
          </cell>
          <cell r="EV196">
            <v>2721</v>
          </cell>
          <cell r="EW196">
            <v>15423</v>
          </cell>
          <cell r="EX196">
            <v>17753</v>
          </cell>
          <cell r="EY196">
            <v>11133</v>
          </cell>
          <cell r="EZ196">
            <v>17494</v>
          </cell>
          <cell r="FA196">
            <v>16113</v>
          </cell>
          <cell r="FB196">
            <v>18075</v>
          </cell>
          <cell r="FC196">
            <v>2488</v>
          </cell>
          <cell r="FD196">
            <v>6263</v>
          </cell>
          <cell r="FE196">
            <v>30595</v>
          </cell>
          <cell r="FF196">
            <v>288519</v>
          </cell>
          <cell r="FG196">
            <v>25508</v>
          </cell>
          <cell r="FH196">
            <v>909</v>
          </cell>
          <cell r="FI196">
            <v>314600</v>
          </cell>
          <cell r="FJ196">
            <v>6.3</v>
          </cell>
          <cell r="FK196">
            <v>2</v>
          </cell>
          <cell r="FL196">
            <v>5.6</v>
          </cell>
          <cell r="FM196">
            <v>0.5</v>
          </cell>
          <cell r="FN196">
            <v>2.9</v>
          </cell>
          <cell r="FO196">
            <v>-0.6</v>
          </cell>
          <cell r="FP196">
            <v>0.9</v>
          </cell>
          <cell r="FQ196">
            <v>1.5</v>
          </cell>
          <cell r="FR196">
            <v>-1.4</v>
          </cell>
          <cell r="FS196">
            <v>1.3</v>
          </cell>
          <cell r="FT196">
            <v>-0.6</v>
          </cell>
          <cell r="FU196">
            <v>-4.8</v>
          </cell>
          <cell r="FV196">
            <v>-1.2</v>
          </cell>
          <cell r="FW196">
            <v>-2.8</v>
          </cell>
          <cell r="FX196">
            <v>-1.2</v>
          </cell>
          <cell r="FY196">
            <v>-2</v>
          </cell>
          <cell r="FZ196">
            <v>3.4</v>
          </cell>
          <cell r="GA196">
            <v>-1</v>
          </cell>
          <cell r="GB196">
            <v>0</v>
          </cell>
          <cell r="GC196">
            <v>2.2999999999999998</v>
          </cell>
          <cell r="GD196">
            <v>-4.5</v>
          </cell>
          <cell r="GE196">
            <v>1.6</v>
          </cell>
          <cell r="GF196">
            <v>2.9</v>
          </cell>
          <cell r="GG196">
            <v>0.8</v>
          </cell>
          <cell r="GH196">
            <v>1.2</v>
          </cell>
          <cell r="GI196">
            <v>-0.3</v>
          </cell>
          <cell r="GJ196">
            <v>0.7</v>
          </cell>
          <cell r="GK196">
            <v>2</v>
          </cell>
          <cell r="GL196">
            <v>0.6</v>
          </cell>
          <cell r="GM196">
            <v>-3</v>
          </cell>
          <cell r="GN196">
            <v>-0.4</v>
          </cell>
          <cell r="GO196">
            <v>0.1</v>
          </cell>
          <cell r="GP196">
            <v>2.8</v>
          </cell>
          <cell r="GQ196">
            <v>0.6</v>
          </cell>
          <cell r="GR196">
            <v>1.7</v>
          </cell>
          <cell r="GS196">
            <v>2</v>
          </cell>
          <cell r="GT196">
            <v>-1.2</v>
          </cell>
          <cell r="GU196">
            <v>0.8</v>
          </cell>
          <cell r="GV196">
            <v>2.2000000000000002</v>
          </cell>
          <cell r="GW196">
            <v>-1.6</v>
          </cell>
          <cell r="GX196">
            <v>-0.8</v>
          </cell>
          <cell r="GY196">
            <v>1.8</v>
          </cell>
          <cell r="GZ196">
            <v>3</v>
          </cell>
          <cell r="HA196">
            <v>2.7</v>
          </cell>
          <cell r="HB196">
            <v>3</v>
          </cell>
          <cell r="HC196">
            <v>-0.4</v>
          </cell>
          <cell r="HD196">
            <v>0.3</v>
          </cell>
          <cell r="HE196">
            <v>1.6</v>
          </cell>
          <cell r="HF196">
            <v>-0.2</v>
          </cell>
          <cell r="HG196">
            <v>-1</v>
          </cell>
          <cell r="HH196">
            <v>0.6</v>
          </cell>
          <cell r="HI196">
            <v>0.7</v>
          </cell>
          <cell r="HJ196">
            <v>0.9</v>
          </cell>
          <cell r="HK196">
            <v>1</v>
          </cell>
          <cell r="HL196">
            <v>13203</v>
          </cell>
          <cell r="HM196">
            <v>1343</v>
          </cell>
          <cell r="HN196">
            <v>14351</v>
          </cell>
          <cell r="HO196">
            <v>2450</v>
          </cell>
          <cell r="HP196">
            <v>4085</v>
          </cell>
          <cell r="HQ196">
            <v>2432</v>
          </cell>
          <cell r="HR196">
            <v>4020</v>
          </cell>
          <cell r="HS196">
            <v>11705</v>
          </cell>
          <cell r="HT196">
            <v>1917</v>
          </cell>
          <cell r="HU196">
            <v>13290</v>
          </cell>
          <cell r="HV196">
            <v>6744</v>
          </cell>
          <cell r="HW196">
            <v>5514</v>
          </cell>
          <cell r="HX196">
            <v>3532</v>
          </cell>
          <cell r="HY196">
            <v>5318</v>
          </cell>
          <cell r="HZ196">
            <v>6910</v>
          </cell>
          <cell r="IA196">
            <v>27367</v>
          </cell>
          <cell r="IB196">
            <v>5278</v>
          </cell>
          <cell r="IC196">
            <v>281</v>
          </cell>
          <cell r="ID196">
            <v>3409</v>
          </cell>
          <cell r="IE196">
            <v>8947</v>
          </cell>
          <cell r="IF196">
            <v>6062</v>
          </cell>
          <cell r="IG196">
            <v>5077</v>
          </cell>
          <cell r="IH196">
            <v>12828</v>
          </cell>
          <cell r="II196">
            <v>23994</v>
          </cell>
          <cell r="IJ196">
            <v>13577</v>
          </cell>
          <cell r="IK196">
            <v>14601</v>
          </cell>
          <cell r="IL196">
            <v>9088</v>
          </cell>
          <cell r="IM196">
            <v>5563</v>
          </cell>
          <cell r="IN196">
            <v>1606</v>
          </cell>
          <cell r="IO196">
            <v>2190</v>
          </cell>
          <cell r="IP196">
            <v>6850</v>
          </cell>
          <cell r="IQ196">
            <v>16196</v>
          </cell>
        </row>
        <row r="197">
          <cell r="B197">
            <v>8198</v>
          </cell>
          <cell r="C197">
            <v>1387</v>
          </cell>
          <cell r="D197">
            <v>9557</v>
          </cell>
          <cell r="E197">
            <v>2424</v>
          </cell>
          <cell r="F197">
            <v>3773</v>
          </cell>
          <cell r="G197">
            <v>2365</v>
          </cell>
          <cell r="H197">
            <v>3852</v>
          </cell>
          <cell r="I197">
            <v>11208</v>
          </cell>
          <cell r="J197">
            <v>2011</v>
          </cell>
          <cell r="K197">
            <v>12843</v>
          </cell>
          <cell r="L197">
            <v>6311</v>
          </cell>
          <cell r="M197">
            <v>5503</v>
          </cell>
          <cell r="N197">
            <v>3634</v>
          </cell>
          <cell r="O197">
            <v>5158</v>
          </cell>
          <cell r="P197">
            <v>6615</v>
          </cell>
          <cell r="Q197">
            <v>26696</v>
          </cell>
          <cell r="R197">
            <v>5462</v>
          </cell>
          <cell r="S197">
            <v>312</v>
          </cell>
          <cell r="T197">
            <v>3475</v>
          </cell>
          <cell r="U197">
            <v>9238</v>
          </cell>
          <cell r="V197">
            <v>5765</v>
          </cell>
          <cell r="W197">
            <v>4976</v>
          </cell>
          <cell r="X197">
            <v>12457</v>
          </cell>
          <cell r="Y197">
            <v>23227</v>
          </cell>
          <cell r="Z197">
            <v>13086</v>
          </cell>
          <cell r="AA197">
            <v>13509</v>
          </cell>
          <cell r="AB197">
            <v>8770</v>
          </cell>
          <cell r="AC197">
            <v>5310</v>
          </cell>
          <cell r="AD197">
            <v>1584</v>
          </cell>
          <cell r="AE197">
            <v>2295</v>
          </cell>
          <cell r="AF197">
            <v>6460</v>
          </cell>
          <cell r="AG197">
            <v>15628</v>
          </cell>
          <cell r="AH197">
            <v>3611</v>
          </cell>
          <cell r="AI197">
            <v>3908</v>
          </cell>
          <cell r="AJ197">
            <v>7501</v>
          </cell>
          <cell r="AK197">
            <v>14862</v>
          </cell>
          <cell r="AL197">
            <v>10743</v>
          </cell>
          <cell r="AM197">
            <v>25220</v>
          </cell>
          <cell r="AN197">
            <v>1366</v>
          </cell>
          <cell r="AO197">
            <v>7529</v>
          </cell>
          <cell r="AP197">
            <v>8886</v>
          </cell>
          <cell r="AQ197">
            <v>2701</v>
          </cell>
          <cell r="AR197">
            <v>15916</v>
          </cell>
          <cell r="AS197">
            <v>18157</v>
          </cell>
          <cell r="AT197">
            <v>11276</v>
          </cell>
          <cell r="AU197">
            <v>17543</v>
          </cell>
          <cell r="AV197">
            <v>16185</v>
          </cell>
          <cell r="AW197">
            <v>18223</v>
          </cell>
          <cell r="AX197">
            <v>2493</v>
          </cell>
          <cell r="AY197">
            <v>6241</v>
          </cell>
          <cell r="AZ197">
            <v>30735</v>
          </cell>
          <cell r="BA197">
            <v>289853</v>
          </cell>
          <cell r="BB197">
            <v>25607</v>
          </cell>
          <cell r="BC197">
            <v>226</v>
          </cell>
          <cell r="BD197">
            <v>315359</v>
          </cell>
          <cell r="BE197">
            <v>-2.4</v>
          </cell>
          <cell r="BF197">
            <v>2.7</v>
          </cell>
          <cell r="BG197">
            <v>-1.6</v>
          </cell>
          <cell r="BH197">
            <v>0.4</v>
          </cell>
          <cell r="BI197">
            <v>-3.4</v>
          </cell>
          <cell r="BJ197">
            <v>0.2</v>
          </cell>
          <cell r="BK197">
            <v>0.2</v>
          </cell>
          <cell r="BL197">
            <v>-1</v>
          </cell>
          <cell r="BM197">
            <v>3</v>
          </cell>
          <cell r="BN197">
            <v>-0.5</v>
          </cell>
          <cell r="BO197">
            <v>-0.1</v>
          </cell>
          <cell r="BP197">
            <v>-2</v>
          </cell>
          <cell r="BQ197">
            <v>3.9</v>
          </cell>
          <cell r="BR197">
            <v>-2.5</v>
          </cell>
          <cell r="BS197">
            <v>-1</v>
          </cell>
          <cell r="BT197">
            <v>-0.3</v>
          </cell>
          <cell r="BU197">
            <v>1.4</v>
          </cell>
          <cell r="BV197">
            <v>2.2000000000000002</v>
          </cell>
          <cell r="BW197">
            <v>1.1000000000000001</v>
          </cell>
          <cell r="BX197">
            <v>1.3</v>
          </cell>
          <cell r="BY197">
            <v>-1.7</v>
          </cell>
          <cell r="BZ197">
            <v>1.5</v>
          </cell>
          <cell r="CA197">
            <v>1.6</v>
          </cell>
          <cell r="CB197">
            <v>0.8</v>
          </cell>
          <cell r="CC197">
            <v>-0.2</v>
          </cell>
          <cell r="CD197">
            <v>1.1000000000000001</v>
          </cell>
          <cell r="CE197">
            <v>1</v>
          </cell>
          <cell r="CF197">
            <v>1.4</v>
          </cell>
          <cell r="CG197">
            <v>1.8</v>
          </cell>
          <cell r="CH197">
            <v>1.4</v>
          </cell>
          <cell r="CI197">
            <v>-0.1</v>
          </cell>
          <cell r="CJ197">
            <v>0.8</v>
          </cell>
          <cell r="CK197">
            <v>0.4</v>
          </cell>
          <cell r="CL197">
            <v>-0.3</v>
          </cell>
          <cell r="CM197">
            <v>-0.3</v>
          </cell>
          <cell r="CN197">
            <v>3.2</v>
          </cell>
          <cell r="CO197">
            <v>-1.6</v>
          </cell>
          <cell r="CP197">
            <v>1.4</v>
          </cell>
          <cell r="CQ197">
            <v>-1.7</v>
          </cell>
          <cell r="CR197">
            <v>-1.5</v>
          </cell>
          <cell r="CS197">
            <v>-1.5</v>
          </cell>
          <cell r="CT197">
            <v>0</v>
          </cell>
          <cell r="CU197">
            <v>2.8</v>
          </cell>
          <cell r="CV197">
            <v>2.2000000000000002</v>
          </cell>
          <cell r="CW197">
            <v>1.6</v>
          </cell>
          <cell r="CX197">
            <v>0.9</v>
          </cell>
          <cell r="CY197">
            <v>0.4</v>
          </cell>
          <cell r="CZ197">
            <v>1</v>
          </cell>
          <cell r="DA197">
            <v>0.4</v>
          </cell>
          <cell r="DB197">
            <v>-0.7</v>
          </cell>
          <cell r="DC197">
            <v>0.5</v>
          </cell>
          <cell r="DD197">
            <v>0.5</v>
          </cell>
          <cell r="DE197">
            <v>0.5</v>
          </cell>
          <cell r="DF197">
            <v>0.5</v>
          </cell>
          <cell r="DG197">
            <v>8204</v>
          </cell>
          <cell r="DH197">
            <v>1383</v>
          </cell>
          <cell r="DI197">
            <v>9558</v>
          </cell>
          <cell r="DJ197">
            <v>2389</v>
          </cell>
          <cell r="DK197">
            <v>3679</v>
          </cell>
          <cell r="DL197">
            <v>2318</v>
          </cell>
          <cell r="DM197">
            <v>3812</v>
          </cell>
          <cell r="DN197">
            <v>11001</v>
          </cell>
          <cell r="DO197">
            <v>2029</v>
          </cell>
          <cell r="DP197">
            <v>12642</v>
          </cell>
          <cell r="DQ197">
            <v>6260</v>
          </cell>
          <cell r="DR197">
            <v>5478</v>
          </cell>
          <cell r="DS197">
            <v>3645</v>
          </cell>
          <cell r="DT197">
            <v>5127</v>
          </cell>
          <cell r="DU197">
            <v>6643</v>
          </cell>
          <cell r="DV197">
            <v>26641</v>
          </cell>
          <cell r="DW197">
            <v>5484</v>
          </cell>
          <cell r="DX197">
            <v>307</v>
          </cell>
          <cell r="DY197">
            <v>3498</v>
          </cell>
          <cell r="DZ197">
            <v>9271</v>
          </cell>
          <cell r="EA197">
            <v>5691</v>
          </cell>
          <cell r="EB197">
            <v>4947</v>
          </cell>
          <cell r="EC197">
            <v>12727</v>
          </cell>
          <cell r="ED197">
            <v>23403</v>
          </cell>
          <cell r="EE197">
            <v>13162</v>
          </cell>
          <cell r="EF197">
            <v>13529</v>
          </cell>
          <cell r="EG197">
            <v>8776</v>
          </cell>
          <cell r="EH197">
            <v>5351</v>
          </cell>
          <cell r="EI197">
            <v>1568</v>
          </cell>
          <cell r="EJ197">
            <v>2375</v>
          </cell>
          <cell r="EK197">
            <v>6422</v>
          </cell>
          <cell r="EL197">
            <v>15678</v>
          </cell>
          <cell r="EM197">
            <v>3622</v>
          </cell>
          <cell r="EN197">
            <v>3876</v>
          </cell>
          <cell r="EO197">
            <v>7475</v>
          </cell>
          <cell r="EP197">
            <v>14857</v>
          </cell>
          <cell r="EQ197">
            <v>10922</v>
          </cell>
          <cell r="ER197">
            <v>25368</v>
          </cell>
          <cell r="ES197">
            <v>1339</v>
          </cell>
          <cell r="ET197">
            <v>7496</v>
          </cell>
          <cell r="EU197">
            <v>8818</v>
          </cell>
          <cell r="EV197">
            <v>2695</v>
          </cell>
          <cell r="EW197">
            <v>16052</v>
          </cell>
          <cell r="EX197">
            <v>18266</v>
          </cell>
          <cell r="EY197">
            <v>11302</v>
          </cell>
          <cell r="EZ197">
            <v>17218</v>
          </cell>
          <cell r="FA197">
            <v>16182</v>
          </cell>
          <cell r="FB197">
            <v>18250</v>
          </cell>
          <cell r="FC197">
            <v>2469</v>
          </cell>
          <cell r="FD197">
            <v>6279</v>
          </cell>
          <cell r="FE197">
            <v>30739</v>
          </cell>
          <cell r="FF197">
            <v>289795</v>
          </cell>
          <cell r="FG197">
            <v>25657</v>
          </cell>
          <cell r="FH197">
            <v>317</v>
          </cell>
          <cell r="FI197">
            <v>315441</v>
          </cell>
          <cell r="FJ197">
            <v>-4.4000000000000004</v>
          </cell>
          <cell r="FK197">
            <v>3.4</v>
          </cell>
          <cell r="FL197">
            <v>-3.2</v>
          </cell>
          <cell r="FM197">
            <v>-2</v>
          </cell>
          <cell r="FN197">
            <v>-9.4</v>
          </cell>
          <cell r="FO197">
            <v>-2.8</v>
          </cell>
          <cell r="FP197">
            <v>-2</v>
          </cell>
          <cell r="FQ197">
            <v>-4.9000000000000004</v>
          </cell>
          <cell r="FR197">
            <v>5.9</v>
          </cell>
          <cell r="FS197">
            <v>-3.8</v>
          </cell>
          <cell r="FT197">
            <v>-1</v>
          </cell>
          <cell r="FU197">
            <v>-0.6</v>
          </cell>
          <cell r="FV197">
            <v>5.3</v>
          </cell>
          <cell r="FW197">
            <v>-3.1</v>
          </cell>
          <cell r="FX197">
            <v>-0.2</v>
          </cell>
          <cell r="FY197">
            <v>0.1</v>
          </cell>
          <cell r="FZ197">
            <v>1.5</v>
          </cell>
          <cell r="GA197">
            <v>1.4</v>
          </cell>
          <cell r="GB197">
            <v>2.6</v>
          </cell>
          <cell r="GC197">
            <v>1.6</v>
          </cell>
          <cell r="GD197">
            <v>-1.7</v>
          </cell>
          <cell r="GE197">
            <v>0.9</v>
          </cell>
          <cell r="GF197">
            <v>4.9000000000000004</v>
          </cell>
          <cell r="GG197">
            <v>2.4</v>
          </cell>
          <cell r="GH197">
            <v>0.1</v>
          </cell>
          <cell r="GI197">
            <v>1.8</v>
          </cell>
          <cell r="GJ197">
            <v>1.3</v>
          </cell>
          <cell r="GK197">
            <v>1.9</v>
          </cell>
          <cell r="GL197">
            <v>0.6</v>
          </cell>
          <cell r="GM197">
            <v>9.1999999999999993</v>
          </cell>
          <cell r="GN197">
            <v>-0.7</v>
          </cell>
          <cell r="GO197">
            <v>1.5</v>
          </cell>
          <cell r="GP197">
            <v>0.1</v>
          </cell>
          <cell r="GQ197">
            <v>-3.1</v>
          </cell>
          <cell r="GR197">
            <v>-1.3</v>
          </cell>
          <cell r="GS197">
            <v>3.3</v>
          </cell>
          <cell r="GT197">
            <v>0.8</v>
          </cell>
          <cell r="GU197">
            <v>2.4</v>
          </cell>
          <cell r="GV197">
            <v>-4.8</v>
          </cell>
          <cell r="GW197">
            <v>-1.3</v>
          </cell>
          <cell r="GX197">
            <v>-2.1</v>
          </cell>
          <cell r="GY197">
            <v>-0.9</v>
          </cell>
          <cell r="GZ197">
            <v>4.0999999999999996</v>
          </cell>
          <cell r="HA197">
            <v>2.9</v>
          </cell>
          <cell r="HB197">
            <v>1.5</v>
          </cell>
          <cell r="HC197">
            <v>-1.6</v>
          </cell>
          <cell r="HD197">
            <v>0.4</v>
          </cell>
          <cell r="HE197">
            <v>1</v>
          </cell>
          <cell r="HF197">
            <v>-0.8</v>
          </cell>
          <cell r="HG197">
            <v>0.3</v>
          </cell>
          <cell r="HH197">
            <v>0.5</v>
          </cell>
          <cell r="HI197">
            <v>0.4</v>
          </cell>
          <cell r="HJ197">
            <v>0.6</v>
          </cell>
          <cell r="HK197">
            <v>0.3</v>
          </cell>
          <cell r="HL197">
            <v>7909</v>
          </cell>
          <cell r="HM197">
            <v>1381</v>
          </cell>
          <cell r="HN197">
            <v>9272</v>
          </cell>
          <cell r="HO197">
            <v>2298</v>
          </cell>
          <cell r="HP197">
            <v>3417</v>
          </cell>
          <cell r="HQ197">
            <v>2168</v>
          </cell>
          <cell r="HR197">
            <v>3705</v>
          </cell>
          <cell r="HS197">
            <v>10420</v>
          </cell>
          <cell r="HT197">
            <v>1965</v>
          </cell>
          <cell r="HU197">
            <v>12001</v>
          </cell>
          <cell r="HV197">
            <v>6143</v>
          </cell>
          <cell r="HW197">
            <v>5358</v>
          </cell>
          <cell r="HX197">
            <v>3489</v>
          </cell>
          <cell r="HY197">
            <v>4742</v>
          </cell>
          <cell r="HZ197">
            <v>6183</v>
          </cell>
          <cell r="IA197">
            <v>25411</v>
          </cell>
          <cell r="IB197">
            <v>5489</v>
          </cell>
          <cell r="IC197">
            <v>266</v>
          </cell>
          <cell r="ID197">
            <v>3545</v>
          </cell>
          <cell r="IE197">
            <v>9270</v>
          </cell>
          <cell r="IF197">
            <v>5170</v>
          </cell>
          <cell r="IG197">
            <v>4653</v>
          </cell>
          <cell r="IH197">
            <v>11983</v>
          </cell>
          <cell r="II197">
            <v>21848</v>
          </cell>
          <cell r="IJ197">
            <v>12631</v>
          </cell>
          <cell r="IK197">
            <v>12942</v>
          </cell>
          <cell r="IL197">
            <v>8611</v>
          </cell>
          <cell r="IM197">
            <v>5124</v>
          </cell>
          <cell r="IN197">
            <v>1507</v>
          </cell>
          <cell r="IO197">
            <v>2335</v>
          </cell>
          <cell r="IP197">
            <v>6196</v>
          </cell>
          <cell r="IQ197">
            <v>15125</v>
          </cell>
        </row>
        <row r="198">
          <cell r="B198">
            <v>7716</v>
          </cell>
          <cell r="C198">
            <v>1384</v>
          </cell>
          <cell r="D198">
            <v>9089</v>
          </cell>
          <cell r="E198">
            <v>2491</v>
          </cell>
          <cell r="F198">
            <v>3833</v>
          </cell>
          <cell r="G198">
            <v>2439</v>
          </cell>
          <cell r="H198">
            <v>3866</v>
          </cell>
          <cell r="I198">
            <v>11453</v>
          </cell>
          <cell r="J198">
            <v>2096</v>
          </cell>
          <cell r="K198">
            <v>13152</v>
          </cell>
          <cell r="L198">
            <v>6421</v>
          </cell>
          <cell r="M198">
            <v>5398</v>
          </cell>
          <cell r="N198">
            <v>3798</v>
          </cell>
          <cell r="O198">
            <v>5092</v>
          </cell>
          <cell r="P198">
            <v>6569</v>
          </cell>
          <cell r="Q198">
            <v>26850</v>
          </cell>
          <cell r="R198">
            <v>5517</v>
          </cell>
          <cell r="S198">
            <v>318</v>
          </cell>
          <cell r="T198">
            <v>3533</v>
          </cell>
          <cell r="U198">
            <v>9353</v>
          </cell>
          <cell r="V198">
            <v>5798</v>
          </cell>
          <cell r="W198">
            <v>4991</v>
          </cell>
          <cell r="X198">
            <v>12509</v>
          </cell>
          <cell r="Y198">
            <v>23328</v>
          </cell>
          <cell r="Z198">
            <v>13105</v>
          </cell>
          <cell r="AA198">
            <v>13722</v>
          </cell>
          <cell r="AB198">
            <v>8842</v>
          </cell>
          <cell r="AC198">
            <v>5429</v>
          </cell>
          <cell r="AD198">
            <v>1636</v>
          </cell>
          <cell r="AE198">
            <v>2286</v>
          </cell>
          <cell r="AF198">
            <v>6491</v>
          </cell>
          <cell r="AG198">
            <v>15817</v>
          </cell>
          <cell r="AH198">
            <v>3637</v>
          </cell>
          <cell r="AI198">
            <v>3898</v>
          </cell>
          <cell r="AJ198">
            <v>7498</v>
          </cell>
          <cell r="AK198">
            <v>15511</v>
          </cell>
          <cell r="AL198">
            <v>10527</v>
          </cell>
          <cell r="AM198">
            <v>25746</v>
          </cell>
          <cell r="AN198">
            <v>1328</v>
          </cell>
          <cell r="AO198">
            <v>7414</v>
          </cell>
          <cell r="AP198">
            <v>8729</v>
          </cell>
          <cell r="AQ198">
            <v>2673</v>
          </cell>
          <cell r="AR198">
            <v>16228</v>
          </cell>
          <cell r="AS198">
            <v>18392</v>
          </cell>
          <cell r="AT198">
            <v>11379</v>
          </cell>
          <cell r="AU198">
            <v>18022</v>
          </cell>
          <cell r="AV198">
            <v>16274</v>
          </cell>
          <cell r="AW198">
            <v>18405</v>
          </cell>
          <cell r="AX198">
            <v>2521</v>
          </cell>
          <cell r="AY198">
            <v>6187</v>
          </cell>
          <cell r="AZ198">
            <v>30847</v>
          </cell>
          <cell r="BA198">
            <v>292162</v>
          </cell>
          <cell r="BB198">
            <v>25771</v>
          </cell>
          <cell r="BC198">
            <v>-455</v>
          </cell>
          <cell r="BD198">
            <v>317156</v>
          </cell>
          <cell r="BE198">
            <v>-5.9</v>
          </cell>
          <cell r="BF198">
            <v>-0.2</v>
          </cell>
          <cell r="BG198">
            <v>-4.9000000000000004</v>
          </cell>
          <cell r="BH198">
            <v>2.7</v>
          </cell>
          <cell r="BI198">
            <v>1.6</v>
          </cell>
          <cell r="BJ198">
            <v>3.1</v>
          </cell>
          <cell r="BK198">
            <v>0.4</v>
          </cell>
          <cell r="BL198">
            <v>2.2000000000000002</v>
          </cell>
          <cell r="BM198">
            <v>4.2</v>
          </cell>
          <cell r="BN198">
            <v>2.4</v>
          </cell>
          <cell r="BO198">
            <v>1.7</v>
          </cell>
          <cell r="BP198">
            <v>-1.9</v>
          </cell>
          <cell r="BQ198">
            <v>4.5</v>
          </cell>
          <cell r="BR198">
            <v>-1.3</v>
          </cell>
          <cell r="BS198">
            <v>-0.7</v>
          </cell>
          <cell r="BT198">
            <v>0.6</v>
          </cell>
          <cell r="BU198">
            <v>1</v>
          </cell>
          <cell r="BV198">
            <v>2.2000000000000002</v>
          </cell>
          <cell r="BW198">
            <v>1.7</v>
          </cell>
          <cell r="BX198">
            <v>1.2</v>
          </cell>
          <cell r="BY198">
            <v>0.6</v>
          </cell>
          <cell r="BZ198">
            <v>0.3</v>
          </cell>
          <cell r="CA198">
            <v>0.4</v>
          </cell>
          <cell r="CB198">
            <v>0.4</v>
          </cell>
          <cell r="CC198">
            <v>0.1</v>
          </cell>
          <cell r="CD198">
            <v>1.6</v>
          </cell>
          <cell r="CE198">
            <v>0.8</v>
          </cell>
          <cell r="CF198">
            <v>2.2000000000000002</v>
          </cell>
          <cell r="CG198">
            <v>3.3</v>
          </cell>
          <cell r="CH198">
            <v>-0.4</v>
          </cell>
          <cell r="CI198">
            <v>0.5</v>
          </cell>
          <cell r="CJ198">
            <v>1.2</v>
          </cell>
          <cell r="CK198">
            <v>0.7</v>
          </cell>
          <cell r="CL198">
            <v>-0.3</v>
          </cell>
          <cell r="CM198">
            <v>0</v>
          </cell>
          <cell r="CN198">
            <v>4.4000000000000004</v>
          </cell>
          <cell r="CO198">
            <v>-2</v>
          </cell>
          <cell r="CP198">
            <v>2.1</v>
          </cell>
          <cell r="CQ198">
            <v>-2.8</v>
          </cell>
          <cell r="CR198">
            <v>-1.5</v>
          </cell>
          <cell r="CS198">
            <v>-1.8</v>
          </cell>
          <cell r="CT198">
            <v>-1</v>
          </cell>
          <cell r="CU198">
            <v>2</v>
          </cell>
          <cell r="CV198">
            <v>1.3</v>
          </cell>
          <cell r="CW198">
            <v>0.9</v>
          </cell>
          <cell r="CX198">
            <v>2.7</v>
          </cell>
          <cell r="CY198">
            <v>0.5</v>
          </cell>
          <cell r="CZ198">
            <v>1</v>
          </cell>
          <cell r="DA198">
            <v>1.1000000000000001</v>
          </cell>
          <cell r="DB198">
            <v>-0.9</v>
          </cell>
          <cell r="DC198">
            <v>0.4</v>
          </cell>
          <cell r="DD198">
            <v>0.8</v>
          </cell>
          <cell r="DE198">
            <v>0.6</v>
          </cell>
          <cell r="DF198">
            <v>0.6</v>
          </cell>
          <cell r="DG198">
            <v>7762</v>
          </cell>
          <cell r="DH198">
            <v>1444</v>
          </cell>
          <cell r="DI198">
            <v>9204</v>
          </cell>
          <cell r="DJ198">
            <v>2505</v>
          </cell>
          <cell r="DK198">
            <v>3598</v>
          </cell>
          <cell r="DL198">
            <v>2440</v>
          </cell>
          <cell r="DM198">
            <v>3881</v>
          </cell>
          <cell r="DN198">
            <v>11205</v>
          </cell>
          <cell r="DO198">
            <v>2091</v>
          </cell>
          <cell r="DP198">
            <v>12894</v>
          </cell>
          <cell r="DQ198">
            <v>6372</v>
          </cell>
          <cell r="DR198">
            <v>5612</v>
          </cell>
          <cell r="DS198">
            <v>3813</v>
          </cell>
          <cell r="DT198">
            <v>5066</v>
          </cell>
          <cell r="DU198">
            <v>6551</v>
          </cell>
          <cell r="DV198">
            <v>26951</v>
          </cell>
          <cell r="DW198">
            <v>5529</v>
          </cell>
          <cell r="DX198">
            <v>326</v>
          </cell>
          <cell r="DY198">
            <v>3542</v>
          </cell>
          <cell r="DZ198">
            <v>9379</v>
          </cell>
          <cell r="EA198">
            <v>5914</v>
          </cell>
          <cell r="EB198">
            <v>5138</v>
          </cell>
          <cell r="EC198">
            <v>12507</v>
          </cell>
          <cell r="ED198">
            <v>23573</v>
          </cell>
          <cell r="EE198">
            <v>12956</v>
          </cell>
          <cell r="EF198">
            <v>13760</v>
          </cell>
          <cell r="EG198">
            <v>8873</v>
          </cell>
          <cell r="EH198">
            <v>5378</v>
          </cell>
          <cell r="EI198">
            <v>1636</v>
          </cell>
          <cell r="EJ198">
            <v>2336</v>
          </cell>
          <cell r="EK198">
            <v>6507</v>
          </cell>
          <cell r="EL198">
            <v>15838</v>
          </cell>
          <cell r="EM198">
            <v>3620</v>
          </cell>
          <cell r="EN198">
            <v>3904</v>
          </cell>
          <cell r="EO198">
            <v>7499</v>
          </cell>
          <cell r="EP198">
            <v>15466</v>
          </cell>
          <cell r="EQ198">
            <v>10409</v>
          </cell>
          <cell r="ER198">
            <v>25600</v>
          </cell>
          <cell r="ES198">
            <v>1371</v>
          </cell>
          <cell r="ET198">
            <v>7471</v>
          </cell>
          <cell r="EU198">
            <v>8839</v>
          </cell>
          <cell r="EV198">
            <v>2687</v>
          </cell>
          <cell r="EW198">
            <v>16299</v>
          </cell>
          <cell r="EX198">
            <v>18477</v>
          </cell>
          <cell r="EY198">
            <v>11398</v>
          </cell>
          <cell r="EZ198">
            <v>17910</v>
          </cell>
          <cell r="FA198">
            <v>16274</v>
          </cell>
          <cell r="FB198">
            <v>18301</v>
          </cell>
          <cell r="FC198">
            <v>2547</v>
          </cell>
          <cell r="FD198">
            <v>6225</v>
          </cell>
          <cell r="FE198">
            <v>30849</v>
          </cell>
          <cell r="FF198">
            <v>292064</v>
          </cell>
          <cell r="FG198">
            <v>25739</v>
          </cell>
          <cell r="FH198">
            <v>-1339</v>
          </cell>
          <cell r="FI198">
            <v>316143</v>
          </cell>
          <cell r="FJ198">
            <v>-5.4</v>
          </cell>
          <cell r="FK198">
            <v>4.5</v>
          </cell>
          <cell r="FL198">
            <v>-3.7</v>
          </cell>
          <cell r="FM198">
            <v>4.9000000000000004</v>
          </cell>
          <cell r="FN198">
            <v>-2.2000000000000002</v>
          </cell>
          <cell r="FO198">
            <v>5.3</v>
          </cell>
          <cell r="FP198">
            <v>1.8</v>
          </cell>
          <cell r="FQ198">
            <v>1.9</v>
          </cell>
          <cell r="FR198">
            <v>3.1</v>
          </cell>
          <cell r="FS198">
            <v>2</v>
          </cell>
          <cell r="FT198">
            <v>1.8</v>
          </cell>
          <cell r="FU198">
            <v>2.4</v>
          </cell>
          <cell r="FV198">
            <v>4.5999999999999996</v>
          </cell>
          <cell r="FW198">
            <v>-1.2</v>
          </cell>
          <cell r="FX198">
            <v>-1.4</v>
          </cell>
          <cell r="FY198">
            <v>1.2</v>
          </cell>
          <cell r="FZ198">
            <v>0.8</v>
          </cell>
          <cell r="GA198">
            <v>6.3</v>
          </cell>
          <cell r="GB198">
            <v>1.2</v>
          </cell>
          <cell r="GC198">
            <v>1.2</v>
          </cell>
          <cell r="GD198">
            <v>3.9</v>
          </cell>
          <cell r="GE198">
            <v>3.9</v>
          </cell>
          <cell r="GF198">
            <v>-1.7</v>
          </cell>
          <cell r="GG198">
            <v>0.7</v>
          </cell>
          <cell r="GH198">
            <v>-1.6</v>
          </cell>
          <cell r="GI198">
            <v>1.7</v>
          </cell>
          <cell r="GJ198">
            <v>1.1000000000000001</v>
          </cell>
          <cell r="GK198">
            <v>0.5</v>
          </cell>
          <cell r="GL198">
            <v>4.3</v>
          </cell>
          <cell r="GM198">
            <v>-1.6</v>
          </cell>
          <cell r="GN198">
            <v>1.3</v>
          </cell>
          <cell r="GO198">
            <v>1</v>
          </cell>
          <cell r="GP198">
            <v>0</v>
          </cell>
          <cell r="GQ198">
            <v>0.7</v>
          </cell>
          <cell r="GR198">
            <v>0.3</v>
          </cell>
          <cell r="GS198">
            <v>4.0999999999999996</v>
          </cell>
          <cell r="GT198">
            <v>-4.7</v>
          </cell>
          <cell r="GU198">
            <v>0.9</v>
          </cell>
          <cell r="GV198">
            <v>2.4</v>
          </cell>
          <cell r="GW198">
            <v>-0.3</v>
          </cell>
          <cell r="GX198">
            <v>0.2</v>
          </cell>
          <cell r="GY198">
            <v>-0.3</v>
          </cell>
          <cell r="GZ198">
            <v>1.5</v>
          </cell>
          <cell r="HA198">
            <v>1.2</v>
          </cell>
          <cell r="HB198">
            <v>0.8</v>
          </cell>
          <cell r="HC198">
            <v>4</v>
          </cell>
          <cell r="HD198">
            <v>0.6</v>
          </cell>
          <cell r="HE198">
            <v>0.3</v>
          </cell>
          <cell r="HF198">
            <v>3.2</v>
          </cell>
          <cell r="HG198">
            <v>-0.9</v>
          </cell>
          <cell r="HH198">
            <v>0.4</v>
          </cell>
          <cell r="HI198">
            <v>0.8</v>
          </cell>
          <cell r="HJ198">
            <v>0.3</v>
          </cell>
          <cell r="HK198">
            <v>0.2</v>
          </cell>
          <cell r="HL198">
            <v>6296</v>
          </cell>
          <cell r="HM198">
            <v>1436</v>
          </cell>
          <cell r="HN198">
            <v>7781</v>
          </cell>
          <cell r="HO198">
            <v>2529</v>
          </cell>
          <cell r="HP198">
            <v>3614</v>
          </cell>
          <cell r="HQ198">
            <v>2499</v>
          </cell>
          <cell r="HR198">
            <v>3843</v>
          </cell>
          <cell r="HS198">
            <v>11286</v>
          </cell>
          <cell r="HT198">
            <v>2182</v>
          </cell>
          <cell r="HU198">
            <v>13033</v>
          </cell>
          <cell r="HV198">
            <v>6140</v>
          </cell>
          <cell r="HW198">
            <v>5563</v>
          </cell>
          <cell r="HX198">
            <v>3842</v>
          </cell>
          <cell r="HY198">
            <v>5211</v>
          </cell>
          <cell r="HZ198">
            <v>6495</v>
          </cell>
          <cell r="IA198">
            <v>26849</v>
          </cell>
          <cell r="IB198">
            <v>5501</v>
          </cell>
          <cell r="IC198">
            <v>348</v>
          </cell>
          <cell r="ID198">
            <v>3504</v>
          </cell>
          <cell r="IE198">
            <v>9355</v>
          </cell>
          <cell r="IF198">
            <v>5940</v>
          </cell>
          <cell r="IG198">
            <v>5401</v>
          </cell>
          <cell r="IH198">
            <v>12374</v>
          </cell>
          <cell r="II198">
            <v>23724</v>
          </cell>
          <cell r="IJ198">
            <v>12935</v>
          </cell>
          <cell r="IK198">
            <v>13285</v>
          </cell>
          <cell r="IL198">
            <v>8611</v>
          </cell>
          <cell r="IM198">
            <v>5287</v>
          </cell>
          <cell r="IN198">
            <v>1574</v>
          </cell>
          <cell r="IO198">
            <v>2310</v>
          </cell>
          <cell r="IP198">
            <v>6303</v>
          </cell>
          <cell r="IQ198">
            <v>15440</v>
          </cell>
        </row>
        <row r="199">
          <cell r="B199">
            <v>7101</v>
          </cell>
          <cell r="C199">
            <v>1363</v>
          </cell>
          <cell r="D199">
            <v>8474</v>
          </cell>
          <cell r="E199">
            <v>2604</v>
          </cell>
          <cell r="F199">
            <v>3995</v>
          </cell>
          <cell r="G199">
            <v>2524</v>
          </cell>
          <cell r="H199">
            <v>3933</v>
          </cell>
          <cell r="I199">
            <v>11902</v>
          </cell>
          <cell r="J199">
            <v>2147</v>
          </cell>
          <cell r="K199">
            <v>13646</v>
          </cell>
          <cell r="L199">
            <v>6515</v>
          </cell>
          <cell r="M199">
            <v>5379</v>
          </cell>
          <cell r="N199">
            <v>3972</v>
          </cell>
          <cell r="O199">
            <v>5146</v>
          </cell>
          <cell r="P199">
            <v>6545</v>
          </cell>
          <cell r="Q199">
            <v>27217</v>
          </cell>
          <cell r="R199">
            <v>5522</v>
          </cell>
          <cell r="S199">
            <v>323</v>
          </cell>
          <cell r="T199">
            <v>3562</v>
          </cell>
          <cell r="U199">
            <v>9389</v>
          </cell>
          <cell r="V199">
            <v>5918</v>
          </cell>
          <cell r="W199">
            <v>5077</v>
          </cell>
          <cell r="X199">
            <v>12615</v>
          </cell>
          <cell r="Y199">
            <v>23626</v>
          </cell>
          <cell r="Z199">
            <v>13190</v>
          </cell>
          <cell r="AA199">
            <v>13994</v>
          </cell>
          <cell r="AB199">
            <v>8877</v>
          </cell>
          <cell r="AC199">
            <v>5622</v>
          </cell>
          <cell r="AD199">
            <v>1694</v>
          </cell>
          <cell r="AE199">
            <v>2262</v>
          </cell>
          <cell r="AF199">
            <v>6566</v>
          </cell>
          <cell r="AG199">
            <v>16105</v>
          </cell>
          <cell r="AH199">
            <v>3674</v>
          </cell>
          <cell r="AI199">
            <v>3954</v>
          </cell>
          <cell r="AJ199">
            <v>7638</v>
          </cell>
          <cell r="AK199">
            <v>16243</v>
          </cell>
          <cell r="AL199">
            <v>10440</v>
          </cell>
          <cell r="AM199">
            <v>26471</v>
          </cell>
          <cell r="AN199">
            <v>1309</v>
          </cell>
          <cell r="AO199">
            <v>7318</v>
          </cell>
          <cell r="AP199">
            <v>8614</v>
          </cell>
          <cell r="AQ199">
            <v>2634</v>
          </cell>
          <cell r="AR199">
            <v>16278</v>
          </cell>
          <cell r="AS199">
            <v>18382</v>
          </cell>
          <cell r="AT199">
            <v>11446</v>
          </cell>
          <cell r="AU199">
            <v>18420</v>
          </cell>
          <cell r="AV199">
            <v>16374</v>
          </cell>
          <cell r="AW199">
            <v>18563</v>
          </cell>
          <cell r="AX199">
            <v>2583</v>
          </cell>
          <cell r="AY199">
            <v>6291</v>
          </cell>
          <cell r="AZ199">
            <v>30940</v>
          </cell>
          <cell r="BA199">
            <v>295447</v>
          </cell>
          <cell r="BB199">
            <v>26038</v>
          </cell>
          <cell r="BC199">
            <v>-805</v>
          </cell>
          <cell r="BD199">
            <v>320361</v>
          </cell>
          <cell r="BE199">
            <v>-8</v>
          </cell>
          <cell r="BF199">
            <v>-1.5</v>
          </cell>
          <cell r="BG199">
            <v>-6.8</v>
          </cell>
          <cell r="BH199">
            <v>4.5999999999999996</v>
          </cell>
          <cell r="BI199">
            <v>4.2</v>
          </cell>
          <cell r="BJ199">
            <v>3.5</v>
          </cell>
          <cell r="BK199">
            <v>1.7</v>
          </cell>
          <cell r="BL199">
            <v>3.9</v>
          </cell>
          <cell r="BM199">
            <v>2.5</v>
          </cell>
          <cell r="BN199">
            <v>3.8</v>
          </cell>
          <cell r="BO199">
            <v>1.5</v>
          </cell>
          <cell r="BP199">
            <v>-0.4</v>
          </cell>
          <cell r="BQ199">
            <v>4.5999999999999996</v>
          </cell>
          <cell r="BR199">
            <v>1.1000000000000001</v>
          </cell>
          <cell r="BS199">
            <v>-0.4</v>
          </cell>
          <cell r="BT199">
            <v>1.4</v>
          </cell>
          <cell r="BU199">
            <v>0.1</v>
          </cell>
          <cell r="BV199">
            <v>1.3</v>
          </cell>
          <cell r="BW199">
            <v>0.8</v>
          </cell>
          <cell r="BX199">
            <v>0.4</v>
          </cell>
          <cell r="BY199">
            <v>2.1</v>
          </cell>
          <cell r="BZ199">
            <v>1.7</v>
          </cell>
          <cell r="CA199">
            <v>0.8</v>
          </cell>
          <cell r="CB199">
            <v>1.3</v>
          </cell>
          <cell r="CC199">
            <v>0.7</v>
          </cell>
          <cell r="CD199">
            <v>2</v>
          </cell>
          <cell r="CE199">
            <v>0.4</v>
          </cell>
          <cell r="CF199">
            <v>3.6</v>
          </cell>
          <cell r="CG199">
            <v>3.5</v>
          </cell>
          <cell r="CH199">
            <v>-1.1000000000000001</v>
          </cell>
          <cell r="CI199">
            <v>1.2</v>
          </cell>
          <cell r="CJ199">
            <v>1.8</v>
          </cell>
          <cell r="CK199">
            <v>1</v>
          </cell>
          <cell r="CL199">
            <v>1.4</v>
          </cell>
          <cell r="CM199">
            <v>1.9</v>
          </cell>
          <cell r="CN199">
            <v>4.7</v>
          </cell>
          <cell r="CO199">
            <v>-0.8</v>
          </cell>
          <cell r="CP199">
            <v>2.8</v>
          </cell>
          <cell r="CQ199">
            <v>-1.4</v>
          </cell>
          <cell r="CR199">
            <v>-1.3</v>
          </cell>
          <cell r="CS199">
            <v>-1.3</v>
          </cell>
          <cell r="CT199">
            <v>-1.5</v>
          </cell>
          <cell r="CU199">
            <v>0.3</v>
          </cell>
          <cell r="CV199">
            <v>-0.1</v>
          </cell>
          <cell r="CW199">
            <v>0.6</v>
          </cell>
          <cell r="CX199">
            <v>2.2000000000000002</v>
          </cell>
          <cell r="CY199">
            <v>0.6</v>
          </cell>
          <cell r="CZ199">
            <v>0.9</v>
          </cell>
          <cell r="DA199">
            <v>2.5</v>
          </cell>
          <cell r="DB199">
            <v>1.7</v>
          </cell>
          <cell r="DC199">
            <v>0.3</v>
          </cell>
          <cell r="DD199">
            <v>1.1000000000000001</v>
          </cell>
          <cell r="DE199">
            <v>1</v>
          </cell>
          <cell r="DF199">
            <v>1</v>
          </cell>
          <cell r="DG199">
            <v>7091</v>
          </cell>
          <cell r="DH199">
            <v>1300</v>
          </cell>
          <cell r="DI199">
            <v>8390</v>
          </cell>
          <cell r="DJ199">
            <v>2597</v>
          </cell>
          <cell r="DK199">
            <v>4280</v>
          </cell>
          <cell r="DL199">
            <v>2563</v>
          </cell>
          <cell r="DM199">
            <v>3913</v>
          </cell>
          <cell r="DN199">
            <v>12235</v>
          </cell>
          <cell r="DO199">
            <v>2169</v>
          </cell>
          <cell r="DP199">
            <v>14003</v>
          </cell>
          <cell r="DQ199">
            <v>6649</v>
          </cell>
          <cell r="DR199">
            <v>5087</v>
          </cell>
          <cell r="DS199">
            <v>3921</v>
          </cell>
          <cell r="DT199">
            <v>5120</v>
          </cell>
          <cell r="DU199">
            <v>6542</v>
          </cell>
          <cell r="DV199">
            <v>27003</v>
          </cell>
          <cell r="DW199">
            <v>5472</v>
          </cell>
          <cell r="DX199">
            <v>321</v>
          </cell>
          <cell r="DY199">
            <v>3540</v>
          </cell>
          <cell r="DZ199">
            <v>9320</v>
          </cell>
          <cell r="EA199">
            <v>5818</v>
          </cell>
          <cell r="EB199">
            <v>4906</v>
          </cell>
          <cell r="EC199">
            <v>12262</v>
          </cell>
          <cell r="ED199">
            <v>23004</v>
          </cell>
          <cell r="EE199">
            <v>13223</v>
          </cell>
          <cell r="EF199">
            <v>13957</v>
          </cell>
          <cell r="EG199">
            <v>8848</v>
          </cell>
          <cell r="EH199">
            <v>5579</v>
          </cell>
          <cell r="EI199">
            <v>1697</v>
          </cell>
          <cell r="EJ199">
            <v>2157</v>
          </cell>
          <cell r="EK199">
            <v>6580</v>
          </cell>
          <cell r="EL199">
            <v>15988</v>
          </cell>
          <cell r="EM199">
            <v>3660</v>
          </cell>
          <cell r="EN199">
            <v>3945</v>
          </cell>
          <cell r="EO199">
            <v>7582</v>
          </cell>
          <cell r="EP199">
            <v>16287</v>
          </cell>
          <cell r="EQ199">
            <v>10353</v>
          </cell>
          <cell r="ER199">
            <v>26441</v>
          </cell>
          <cell r="ES199">
            <v>1277</v>
          </cell>
          <cell r="ET199">
            <v>7291</v>
          </cell>
          <cell r="EU199">
            <v>8549</v>
          </cell>
          <cell r="EV199">
            <v>2607</v>
          </cell>
          <cell r="EW199">
            <v>16167</v>
          </cell>
          <cell r="EX199">
            <v>18242</v>
          </cell>
          <cell r="EY199">
            <v>11411</v>
          </cell>
          <cell r="EZ199">
            <v>19014</v>
          </cell>
          <cell r="FA199">
            <v>16377</v>
          </cell>
          <cell r="FB199">
            <v>18694</v>
          </cell>
          <cell r="FC199">
            <v>2557</v>
          </cell>
          <cell r="FD199">
            <v>6110</v>
          </cell>
          <cell r="FE199">
            <v>30936</v>
          </cell>
          <cell r="FF199">
            <v>295028</v>
          </cell>
          <cell r="FG199">
            <v>25933</v>
          </cell>
          <cell r="FH199">
            <v>2</v>
          </cell>
          <cell r="FI199">
            <v>320649</v>
          </cell>
          <cell r="FJ199">
            <v>-8.6</v>
          </cell>
          <cell r="FK199">
            <v>-10</v>
          </cell>
          <cell r="FL199">
            <v>-8.9</v>
          </cell>
          <cell r="FM199">
            <v>3.7</v>
          </cell>
          <cell r="FN199">
            <v>19</v>
          </cell>
          <cell r="FO199">
            <v>5.0999999999999996</v>
          </cell>
          <cell r="FP199">
            <v>0.8</v>
          </cell>
          <cell r="FQ199">
            <v>9.1999999999999993</v>
          </cell>
          <cell r="FR199">
            <v>3.8</v>
          </cell>
          <cell r="FS199">
            <v>8.6</v>
          </cell>
          <cell r="FT199">
            <v>4.3</v>
          </cell>
          <cell r="FU199">
            <v>-9.4</v>
          </cell>
          <cell r="FV199">
            <v>2.9</v>
          </cell>
          <cell r="FW199">
            <v>1.1000000000000001</v>
          </cell>
          <cell r="FX199">
            <v>-0.1</v>
          </cell>
          <cell r="FY199">
            <v>0.2</v>
          </cell>
          <cell r="FZ199">
            <v>-1</v>
          </cell>
          <cell r="GA199">
            <v>-1.5</v>
          </cell>
          <cell r="GB199">
            <v>0</v>
          </cell>
          <cell r="GC199">
            <v>-0.6</v>
          </cell>
          <cell r="GD199">
            <v>-1.6</v>
          </cell>
          <cell r="GE199">
            <v>-4.5</v>
          </cell>
          <cell r="GF199">
            <v>-2</v>
          </cell>
          <cell r="GG199">
            <v>-2.4</v>
          </cell>
          <cell r="GH199">
            <v>2.1</v>
          </cell>
          <cell r="GI199">
            <v>1.4</v>
          </cell>
          <cell r="GJ199">
            <v>-0.3</v>
          </cell>
          <cell r="GK199">
            <v>3.8</v>
          </cell>
          <cell r="GL199">
            <v>3.7</v>
          </cell>
          <cell r="GM199">
            <v>-7.7</v>
          </cell>
          <cell r="GN199">
            <v>1.1000000000000001</v>
          </cell>
          <cell r="GO199">
            <v>0.9</v>
          </cell>
          <cell r="GP199">
            <v>1.1000000000000001</v>
          </cell>
          <cell r="GQ199">
            <v>1.1000000000000001</v>
          </cell>
          <cell r="GR199">
            <v>1.1000000000000001</v>
          </cell>
          <cell r="GS199">
            <v>5.3</v>
          </cell>
          <cell r="GT199">
            <v>-0.5</v>
          </cell>
          <cell r="GU199">
            <v>3.3</v>
          </cell>
          <cell r="GV199">
            <v>-6.8</v>
          </cell>
          <cell r="GW199">
            <v>-2.4</v>
          </cell>
          <cell r="GX199">
            <v>-3.3</v>
          </cell>
          <cell r="GY199">
            <v>-3</v>
          </cell>
          <cell r="GZ199">
            <v>-0.8</v>
          </cell>
          <cell r="HA199">
            <v>-1.3</v>
          </cell>
          <cell r="HB199">
            <v>0.1</v>
          </cell>
          <cell r="HC199">
            <v>6.2</v>
          </cell>
          <cell r="HD199">
            <v>0.6</v>
          </cell>
          <cell r="HE199">
            <v>2.1</v>
          </cell>
          <cell r="HF199">
            <v>0.4</v>
          </cell>
          <cell r="HG199">
            <v>-1.9</v>
          </cell>
          <cell r="HH199">
            <v>0.3</v>
          </cell>
          <cell r="HI199">
            <v>1</v>
          </cell>
          <cell r="HJ199">
            <v>0.8</v>
          </cell>
          <cell r="HK199">
            <v>1.4</v>
          </cell>
          <cell r="HL199">
            <v>6025</v>
          </cell>
          <cell r="HM199">
            <v>1304</v>
          </cell>
          <cell r="HN199">
            <v>7370</v>
          </cell>
          <cell r="HO199">
            <v>2649</v>
          </cell>
          <cell r="HP199">
            <v>4464</v>
          </cell>
          <cell r="HQ199">
            <v>2608</v>
          </cell>
          <cell r="HR199">
            <v>3932</v>
          </cell>
          <cell r="HS199">
            <v>12569</v>
          </cell>
          <cell r="HT199">
            <v>2145</v>
          </cell>
          <cell r="HU199">
            <v>14337</v>
          </cell>
          <cell r="HV199">
            <v>6607</v>
          </cell>
          <cell r="HW199">
            <v>5231</v>
          </cell>
          <cell r="HX199">
            <v>4025</v>
          </cell>
          <cell r="HY199">
            <v>5333</v>
          </cell>
          <cell r="HZ199">
            <v>6794</v>
          </cell>
          <cell r="IA199">
            <v>27677</v>
          </cell>
          <cell r="IB199">
            <v>5626</v>
          </cell>
          <cell r="IC199">
            <v>362</v>
          </cell>
          <cell r="ID199">
            <v>3528</v>
          </cell>
          <cell r="IE199">
            <v>9525</v>
          </cell>
          <cell r="IF199">
            <v>6047</v>
          </cell>
          <cell r="IG199">
            <v>4733</v>
          </cell>
          <cell r="IH199">
            <v>12454</v>
          </cell>
          <cell r="II199">
            <v>23330</v>
          </cell>
          <cell r="IJ199">
            <v>13325</v>
          </cell>
          <cell r="IK199">
            <v>13711</v>
          </cell>
          <cell r="IL199">
            <v>8854</v>
          </cell>
          <cell r="IM199">
            <v>5576</v>
          </cell>
          <cell r="IN199">
            <v>1778</v>
          </cell>
          <cell r="IO199">
            <v>2209</v>
          </cell>
          <cell r="IP199">
            <v>6626</v>
          </cell>
          <cell r="IQ199">
            <v>16182</v>
          </cell>
        </row>
        <row r="200">
          <cell r="B200">
            <v>6685</v>
          </cell>
          <cell r="C200">
            <v>1349</v>
          </cell>
          <cell r="D200">
            <v>8061</v>
          </cell>
          <cell r="E200">
            <v>2733</v>
          </cell>
          <cell r="F200">
            <v>4111</v>
          </cell>
          <cell r="G200">
            <v>2585</v>
          </cell>
          <cell r="H200">
            <v>4041</v>
          </cell>
          <cell r="I200">
            <v>12294</v>
          </cell>
          <cell r="J200">
            <v>2163</v>
          </cell>
          <cell r="K200">
            <v>14057</v>
          </cell>
          <cell r="L200">
            <v>6476</v>
          </cell>
          <cell r="M200">
            <v>5473</v>
          </cell>
          <cell r="N200">
            <v>4032</v>
          </cell>
          <cell r="O200">
            <v>5231</v>
          </cell>
          <cell r="P200">
            <v>6569</v>
          </cell>
          <cell r="Q200">
            <v>27463</v>
          </cell>
          <cell r="R200">
            <v>5477</v>
          </cell>
          <cell r="S200">
            <v>325</v>
          </cell>
          <cell r="T200">
            <v>3551</v>
          </cell>
          <cell r="U200">
            <v>9341</v>
          </cell>
          <cell r="V200">
            <v>5996</v>
          </cell>
          <cell r="W200">
            <v>5287</v>
          </cell>
          <cell r="X200">
            <v>12813</v>
          </cell>
          <cell r="Y200">
            <v>24080</v>
          </cell>
          <cell r="Z200">
            <v>13333</v>
          </cell>
          <cell r="AA200">
            <v>14280</v>
          </cell>
          <cell r="AB200">
            <v>8898</v>
          </cell>
          <cell r="AC200">
            <v>5824</v>
          </cell>
          <cell r="AD200">
            <v>1726</v>
          </cell>
          <cell r="AE200">
            <v>2266</v>
          </cell>
          <cell r="AF200">
            <v>6679</v>
          </cell>
          <cell r="AG200">
            <v>16438</v>
          </cell>
          <cell r="AH200">
            <v>3733</v>
          </cell>
          <cell r="AI200">
            <v>4111</v>
          </cell>
          <cell r="AJ200">
            <v>7910</v>
          </cell>
          <cell r="AK200">
            <v>16937</v>
          </cell>
          <cell r="AL200">
            <v>10537</v>
          </cell>
          <cell r="AM200">
            <v>27312</v>
          </cell>
          <cell r="AN200">
            <v>1321</v>
          </cell>
          <cell r="AO200">
            <v>7259</v>
          </cell>
          <cell r="AP200">
            <v>8574</v>
          </cell>
          <cell r="AQ200">
            <v>2606</v>
          </cell>
          <cell r="AR200">
            <v>16335</v>
          </cell>
          <cell r="AS200">
            <v>18396</v>
          </cell>
          <cell r="AT200">
            <v>11554</v>
          </cell>
          <cell r="AU200">
            <v>18453</v>
          </cell>
          <cell r="AV200">
            <v>16479</v>
          </cell>
          <cell r="AW200">
            <v>18728</v>
          </cell>
          <cell r="AX200">
            <v>2670</v>
          </cell>
          <cell r="AY200">
            <v>6433</v>
          </cell>
          <cell r="AZ200">
            <v>31033</v>
          </cell>
          <cell r="BA200">
            <v>299069</v>
          </cell>
          <cell r="BB200">
            <v>26316</v>
          </cell>
          <cell r="BC200">
            <v>-543</v>
          </cell>
          <cell r="BD200">
            <v>324516</v>
          </cell>
          <cell r="BE200">
            <v>-5.9</v>
          </cell>
          <cell r="BF200">
            <v>-1</v>
          </cell>
          <cell r="BG200">
            <v>-4.9000000000000004</v>
          </cell>
          <cell r="BH200">
            <v>4.9000000000000004</v>
          </cell>
          <cell r="BI200">
            <v>2.9</v>
          </cell>
          <cell r="BJ200">
            <v>2.4</v>
          </cell>
          <cell r="BK200">
            <v>2.8</v>
          </cell>
          <cell r="BL200">
            <v>3.3</v>
          </cell>
          <cell r="BM200">
            <v>0.7</v>
          </cell>
          <cell r="BN200">
            <v>3</v>
          </cell>
          <cell r="BO200">
            <v>-0.6</v>
          </cell>
          <cell r="BP200">
            <v>1.7</v>
          </cell>
          <cell r="BQ200">
            <v>1.5</v>
          </cell>
          <cell r="BR200">
            <v>1.6</v>
          </cell>
          <cell r="BS200">
            <v>0.4</v>
          </cell>
          <cell r="BT200">
            <v>0.9</v>
          </cell>
          <cell r="BU200">
            <v>-0.8</v>
          </cell>
          <cell r="BV200">
            <v>0.8</v>
          </cell>
          <cell r="BW200">
            <v>-0.3</v>
          </cell>
          <cell r="BX200">
            <v>-0.5</v>
          </cell>
          <cell r="BY200">
            <v>1.3</v>
          </cell>
          <cell r="BZ200">
            <v>4.0999999999999996</v>
          </cell>
          <cell r="CA200">
            <v>1.6</v>
          </cell>
          <cell r="CB200">
            <v>1.9</v>
          </cell>
          <cell r="CC200">
            <v>1.1000000000000001</v>
          </cell>
          <cell r="CD200">
            <v>2</v>
          </cell>
          <cell r="CE200">
            <v>0.2</v>
          </cell>
          <cell r="CF200">
            <v>3.6</v>
          </cell>
          <cell r="CG200">
            <v>1.9</v>
          </cell>
          <cell r="CH200">
            <v>0.2</v>
          </cell>
          <cell r="CI200">
            <v>1.7</v>
          </cell>
          <cell r="CJ200">
            <v>2.1</v>
          </cell>
          <cell r="CK200">
            <v>1.6</v>
          </cell>
          <cell r="CL200">
            <v>4</v>
          </cell>
          <cell r="CM200">
            <v>3.6</v>
          </cell>
          <cell r="CN200">
            <v>4.3</v>
          </cell>
          <cell r="CO200">
            <v>0.9</v>
          </cell>
          <cell r="CP200">
            <v>3.2</v>
          </cell>
          <cell r="CQ200">
            <v>0.9</v>
          </cell>
          <cell r="CR200">
            <v>-0.8</v>
          </cell>
          <cell r="CS200">
            <v>-0.5</v>
          </cell>
          <cell r="CT200">
            <v>-1.1000000000000001</v>
          </cell>
          <cell r="CU200">
            <v>0.4</v>
          </cell>
          <cell r="CV200">
            <v>0.1</v>
          </cell>
          <cell r="CW200">
            <v>0.9</v>
          </cell>
          <cell r="CX200">
            <v>0.2</v>
          </cell>
          <cell r="CY200">
            <v>0.6</v>
          </cell>
          <cell r="CZ200">
            <v>0.9</v>
          </cell>
          <cell r="DA200">
            <v>3.4</v>
          </cell>
          <cell r="DB200">
            <v>2.2999999999999998</v>
          </cell>
          <cell r="DC200">
            <v>0.3</v>
          </cell>
          <cell r="DD200">
            <v>1.2</v>
          </cell>
          <cell r="DE200">
            <v>1.1000000000000001</v>
          </cell>
          <cell r="DF200">
            <v>1.3</v>
          </cell>
          <cell r="DG200">
            <v>6500</v>
          </cell>
          <cell r="DH200">
            <v>1357</v>
          </cell>
          <cell r="DI200">
            <v>7895</v>
          </cell>
          <cell r="DJ200">
            <v>2749</v>
          </cell>
          <cell r="DK200">
            <v>4088</v>
          </cell>
          <cell r="DL200">
            <v>2571</v>
          </cell>
          <cell r="DM200">
            <v>4015</v>
          </cell>
          <cell r="DN200">
            <v>12269</v>
          </cell>
          <cell r="DO200">
            <v>2179</v>
          </cell>
          <cell r="DP200">
            <v>14041</v>
          </cell>
          <cell r="DQ200">
            <v>6442</v>
          </cell>
          <cell r="DR200">
            <v>5581</v>
          </cell>
          <cell r="DS200">
            <v>4125</v>
          </cell>
          <cell r="DT200">
            <v>5286</v>
          </cell>
          <cell r="DU200">
            <v>6579</v>
          </cell>
          <cell r="DV200">
            <v>27717</v>
          </cell>
          <cell r="DW200">
            <v>5555</v>
          </cell>
          <cell r="DX200">
            <v>321</v>
          </cell>
          <cell r="DY200">
            <v>3585</v>
          </cell>
          <cell r="DZ200">
            <v>9441</v>
          </cell>
          <cell r="EA200">
            <v>6041</v>
          </cell>
          <cell r="EB200">
            <v>5238</v>
          </cell>
          <cell r="EC200">
            <v>13036</v>
          </cell>
          <cell r="ED200">
            <v>24329</v>
          </cell>
          <cell r="EE200">
            <v>13402</v>
          </cell>
          <cell r="EF200">
            <v>14249</v>
          </cell>
          <cell r="EG200">
            <v>8925</v>
          </cell>
          <cell r="EH200">
            <v>5895</v>
          </cell>
          <cell r="EI200">
            <v>1746</v>
          </cell>
          <cell r="EJ200">
            <v>2283</v>
          </cell>
          <cell r="EK200">
            <v>6629</v>
          </cell>
          <cell r="EL200">
            <v>16482</v>
          </cell>
          <cell r="EM200">
            <v>3761</v>
          </cell>
          <cell r="EN200">
            <v>4129</v>
          </cell>
          <cell r="EO200">
            <v>7863</v>
          </cell>
          <cell r="EP200">
            <v>16955</v>
          </cell>
          <cell r="EQ200">
            <v>10590</v>
          </cell>
          <cell r="ER200">
            <v>27375</v>
          </cell>
          <cell r="ES200">
            <v>1274</v>
          </cell>
          <cell r="ET200">
            <v>7207</v>
          </cell>
          <cell r="EU200">
            <v>8466</v>
          </cell>
          <cell r="EV200">
            <v>2644</v>
          </cell>
          <cell r="EW200">
            <v>16487</v>
          </cell>
          <cell r="EX200">
            <v>18587</v>
          </cell>
          <cell r="EY200">
            <v>11532</v>
          </cell>
          <cell r="EZ200">
            <v>18139</v>
          </cell>
          <cell r="FA200">
            <v>16478</v>
          </cell>
          <cell r="FB200">
            <v>18656</v>
          </cell>
          <cell r="FC200">
            <v>2660</v>
          </cell>
          <cell r="FD200">
            <v>6505</v>
          </cell>
          <cell r="FE200">
            <v>31030</v>
          </cell>
          <cell r="FF200">
            <v>299329</v>
          </cell>
          <cell r="FG200">
            <v>26391</v>
          </cell>
          <cell r="FH200">
            <v>-988</v>
          </cell>
          <cell r="FI200">
            <v>324408</v>
          </cell>
          <cell r="FJ200">
            <v>-8.3000000000000007</v>
          </cell>
          <cell r="FK200">
            <v>4.4000000000000004</v>
          </cell>
          <cell r="FL200">
            <v>-5.9</v>
          </cell>
          <cell r="FM200">
            <v>5.8</v>
          </cell>
          <cell r="FN200">
            <v>-4.5</v>
          </cell>
          <cell r="FO200">
            <v>0.3</v>
          </cell>
          <cell r="FP200">
            <v>2.6</v>
          </cell>
          <cell r="FQ200">
            <v>0.3</v>
          </cell>
          <cell r="FR200">
            <v>0.5</v>
          </cell>
          <cell r="FS200">
            <v>0.3</v>
          </cell>
          <cell r="FT200">
            <v>-3.1</v>
          </cell>
          <cell r="FU200">
            <v>9.6999999999999993</v>
          </cell>
          <cell r="FV200">
            <v>5.2</v>
          </cell>
          <cell r="FW200">
            <v>3.3</v>
          </cell>
          <cell r="FX200">
            <v>0.6</v>
          </cell>
          <cell r="FY200">
            <v>2.6</v>
          </cell>
          <cell r="FZ200">
            <v>1.5</v>
          </cell>
          <cell r="GA200">
            <v>0</v>
          </cell>
          <cell r="GB200">
            <v>1.3</v>
          </cell>
          <cell r="GC200">
            <v>1.3</v>
          </cell>
          <cell r="GD200">
            <v>3.8</v>
          </cell>
          <cell r="GE200">
            <v>6.8</v>
          </cell>
          <cell r="GF200">
            <v>6.3</v>
          </cell>
          <cell r="GG200">
            <v>5.8</v>
          </cell>
          <cell r="GH200">
            <v>1.4</v>
          </cell>
          <cell r="GI200">
            <v>2.1</v>
          </cell>
          <cell r="GJ200">
            <v>0.9</v>
          </cell>
          <cell r="GK200">
            <v>5.7</v>
          </cell>
          <cell r="GL200">
            <v>2.9</v>
          </cell>
          <cell r="GM200">
            <v>5.9</v>
          </cell>
          <cell r="GN200">
            <v>0.7</v>
          </cell>
          <cell r="GO200">
            <v>3.1</v>
          </cell>
          <cell r="GP200">
            <v>2.8</v>
          </cell>
          <cell r="GQ200">
            <v>4.5999999999999996</v>
          </cell>
          <cell r="GR200">
            <v>3.7</v>
          </cell>
          <cell r="GS200">
            <v>4.0999999999999996</v>
          </cell>
          <cell r="GT200">
            <v>2.2999999999999998</v>
          </cell>
          <cell r="GU200">
            <v>3.5</v>
          </cell>
          <cell r="GV200">
            <v>-0.2</v>
          </cell>
          <cell r="GW200">
            <v>-1.2</v>
          </cell>
          <cell r="GX200">
            <v>-1</v>
          </cell>
          <cell r="GY200">
            <v>1.4</v>
          </cell>
          <cell r="GZ200">
            <v>2</v>
          </cell>
          <cell r="HA200">
            <v>1.9</v>
          </cell>
          <cell r="HB200">
            <v>1.1000000000000001</v>
          </cell>
          <cell r="HC200">
            <v>-4.5999999999999996</v>
          </cell>
          <cell r="HD200">
            <v>0.6</v>
          </cell>
          <cell r="HE200">
            <v>-0.2</v>
          </cell>
          <cell r="HF200">
            <v>4</v>
          </cell>
          <cell r="HG200">
            <v>6.5</v>
          </cell>
          <cell r="HH200">
            <v>0.3</v>
          </cell>
          <cell r="HI200">
            <v>1.5</v>
          </cell>
          <cell r="HJ200">
            <v>1.8</v>
          </cell>
          <cell r="HK200">
            <v>1.2</v>
          </cell>
          <cell r="HL200">
            <v>9172</v>
          </cell>
          <cell r="HM200">
            <v>1363</v>
          </cell>
          <cell r="HN200">
            <v>10466</v>
          </cell>
          <cell r="HO200">
            <v>2767</v>
          </cell>
          <cell r="HP200">
            <v>4142</v>
          </cell>
          <cell r="HQ200">
            <v>2622</v>
          </cell>
          <cell r="HR200">
            <v>4177</v>
          </cell>
          <cell r="HS200">
            <v>12479</v>
          </cell>
          <cell r="HT200">
            <v>2173</v>
          </cell>
          <cell r="HU200">
            <v>14254</v>
          </cell>
          <cell r="HV200">
            <v>6835</v>
          </cell>
          <cell r="HW200">
            <v>5606</v>
          </cell>
          <cell r="HX200">
            <v>4219</v>
          </cell>
          <cell r="HY200">
            <v>5335</v>
          </cell>
          <cell r="HZ200">
            <v>6849</v>
          </cell>
          <cell r="IA200">
            <v>28535</v>
          </cell>
          <cell r="IB200">
            <v>5425</v>
          </cell>
          <cell r="IC200">
            <v>299</v>
          </cell>
          <cell r="ID200">
            <v>3577</v>
          </cell>
          <cell r="IE200">
            <v>9273</v>
          </cell>
          <cell r="IF200">
            <v>6345</v>
          </cell>
          <cell r="IG200">
            <v>5410</v>
          </cell>
          <cell r="IH200">
            <v>13810</v>
          </cell>
          <cell r="II200">
            <v>25617</v>
          </cell>
          <cell r="IJ200">
            <v>13874</v>
          </cell>
          <cell r="IK200">
            <v>15640</v>
          </cell>
          <cell r="IL200">
            <v>9350</v>
          </cell>
          <cell r="IM200">
            <v>6225</v>
          </cell>
          <cell r="IN200">
            <v>1801</v>
          </cell>
          <cell r="IO200">
            <v>2302</v>
          </cell>
          <cell r="IP200">
            <v>7036</v>
          </cell>
          <cell r="IQ200">
            <v>17293</v>
          </cell>
        </row>
        <row r="201">
          <cell r="B201">
            <v>6522</v>
          </cell>
          <cell r="C201">
            <v>1364</v>
          </cell>
          <cell r="D201">
            <v>7923</v>
          </cell>
          <cell r="E201">
            <v>2896</v>
          </cell>
          <cell r="F201">
            <v>4097</v>
          </cell>
          <cell r="G201">
            <v>2580</v>
          </cell>
          <cell r="H201">
            <v>4074</v>
          </cell>
          <cell r="I201">
            <v>12418</v>
          </cell>
          <cell r="J201">
            <v>2208</v>
          </cell>
          <cell r="K201">
            <v>14209</v>
          </cell>
          <cell r="L201">
            <v>6366</v>
          </cell>
          <cell r="M201">
            <v>5615</v>
          </cell>
          <cell r="N201">
            <v>3990</v>
          </cell>
          <cell r="O201">
            <v>5258</v>
          </cell>
          <cell r="P201">
            <v>6659</v>
          </cell>
          <cell r="Q201">
            <v>27535</v>
          </cell>
          <cell r="R201">
            <v>5439</v>
          </cell>
          <cell r="S201">
            <v>329</v>
          </cell>
          <cell r="T201">
            <v>3518</v>
          </cell>
          <cell r="U201">
            <v>9277</v>
          </cell>
          <cell r="V201">
            <v>6050</v>
          </cell>
          <cell r="W201">
            <v>5547</v>
          </cell>
          <cell r="X201">
            <v>13063</v>
          </cell>
          <cell r="Y201">
            <v>24615</v>
          </cell>
          <cell r="Z201">
            <v>13432</v>
          </cell>
          <cell r="AA201">
            <v>14568</v>
          </cell>
          <cell r="AB201">
            <v>8949</v>
          </cell>
          <cell r="AC201">
            <v>5953</v>
          </cell>
          <cell r="AD201">
            <v>1731</v>
          </cell>
          <cell r="AE201">
            <v>2310</v>
          </cell>
          <cell r="AF201">
            <v>6763</v>
          </cell>
          <cell r="AG201">
            <v>16687</v>
          </cell>
          <cell r="AH201">
            <v>3794</v>
          </cell>
          <cell r="AI201">
            <v>4273</v>
          </cell>
          <cell r="AJ201">
            <v>8137</v>
          </cell>
          <cell r="AK201">
            <v>17518</v>
          </cell>
          <cell r="AL201">
            <v>10743</v>
          </cell>
          <cell r="AM201">
            <v>28121</v>
          </cell>
          <cell r="AN201">
            <v>1329</v>
          </cell>
          <cell r="AO201">
            <v>7201</v>
          </cell>
          <cell r="AP201">
            <v>8528</v>
          </cell>
          <cell r="AQ201">
            <v>2611</v>
          </cell>
          <cell r="AR201">
            <v>16637</v>
          </cell>
          <cell r="AS201">
            <v>18671</v>
          </cell>
          <cell r="AT201">
            <v>11726</v>
          </cell>
          <cell r="AU201">
            <v>18243</v>
          </cell>
          <cell r="AV201">
            <v>16587</v>
          </cell>
          <cell r="AW201">
            <v>18909</v>
          </cell>
          <cell r="AX201">
            <v>2741</v>
          </cell>
          <cell r="AY201">
            <v>6558</v>
          </cell>
          <cell r="AZ201">
            <v>31136</v>
          </cell>
          <cell r="BA201">
            <v>302335</v>
          </cell>
          <cell r="BB201">
            <v>26467</v>
          </cell>
          <cell r="BC201">
            <v>36</v>
          </cell>
          <cell r="BD201">
            <v>328501</v>
          </cell>
          <cell r="BE201">
            <v>-2.4</v>
          </cell>
          <cell r="BF201">
            <v>1.1000000000000001</v>
          </cell>
          <cell r="BG201">
            <v>-1.7</v>
          </cell>
          <cell r="BH201">
            <v>6</v>
          </cell>
          <cell r="BI201">
            <v>-0.4</v>
          </cell>
          <cell r="BJ201">
            <v>-0.2</v>
          </cell>
          <cell r="BK201">
            <v>0.8</v>
          </cell>
          <cell r="BL201">
            <v>1</v>
          </cell>
          <cell r="BM201">
            <v>2.1</v>
          </cell>
          <cell r="BN201">
            <v>1.1000000000000001</v>
          </cell>
          <cell r="BO201">
            <v>-1.7</v>
          </cell>
          <cell r="BP201">
            <v>2.6</v>
          </cell>
          <cell r="BQ201">
            <v>-1</v>
          </cell>
          <cell r="BR201">
            <v>0.5</v>
          </cell>
          <cell r="BS201">
            <v>1.4</v>
          </cell>
          <cell r="BT201">
            <v>0.3</v>
          </cell>
          <cell r="BU201">
            <v>-0.7</v>
          </cell>
          <cell r="BV201">
            <v>1.4</v>
          </cell>
          <cell r="BW201">
            <v>-0.9</v>
          </cell>
          <cell r="BX201">
            <v>-0.7</v>
          </cell>
          <cell r="BY201">
            <v>0.9</v>
          </cell>
          <cell r="BZ201">
            <v>4.9000000000000004</v>
          </cell>
          <cell r="CA201">
            <v>1.9</v>
          </cell>
          <cell r="CB201">
            <v>2.2000000000000002</v>
          </cell>
          <cell r="CC201">
            <v>0.7</v>
          </cell>
          <cell r="CD201">
            <v>2</v>
          </cell>
          <cell r="CE201">
            <v>0.6</v>
          </cell>
          <cell r="CF201">
            <v>2.2000000000000002</v>
          </cell>
          <cell r="CG201">
            <v>0.3</v>
          </cell>
          <cell r="CH201">
            <v>1.9</v>
          </cell>
          <cell r="CI201">
            <v>1.3</v>
          </cell>
          <cell r="CJ201">
            <v>1.5</v>
          </cell>
          <cell r="CK201">
            <v>1.6</v>
          </cell>
          <cell r="CL201">
            <v>3.9</v>
          </cell>
          <cell r="CM201">
            <v>2.9</v>
          </cell>
          <cell r="CN201">
            <v>3.4</v>
          </cell>
          <cell r="CO201">
            <v>2</v>
          </cell>
          <cell r="CP201">
            <v>3</v>
          </cell>
          <cell r="CQ201">
            <v>0.6</v>
          </cell>
          <cell r="CR201">
            <v>-0.8</v>
          </cell>
          <cell r="CS201">
            <v>-0.5</v>
          </cell>
          <cell r="CT201">
            <v>0.2</v>
          </cell>
          <cell r="CU201">
            <v>1.9</v>
          </cell>
          <cell r="CV201">
            <v>1.5</v>
          </cell>
          <cell r="CW201">
            <v>1.5</v>
          </cell>
          <cell r="CX201">
            <v>-1.1000000000000001</v>
          </cell>
          <cell r="CY201">
            <v>0.7</v>
          </cell>
          <cell r="CZ201">
            <v>1</v>
          </cell>
          <cell r="DA201">
            <v>2.7</v>
          </cell>
          <cell r="DB201">
            <v>1.9</v>
          </cell>
          <cell r="DC201">
            <v>0.3</v>
          </cell>
          <cell r="DD201">
            <v>1.1000000000000001</v>
          </cell>
          <cell r="DE201">
            <v>0.6</v>
          </cell>
          <cell r="DF201">
            <v>1.2</v>
          </cell>
          <cell r="DG201">
            <v>6653</v>
          </cell>
          <cell r="DH201">
            <v>1382</v>
          </cell>
          <cell r="DI201">
            <v>8072</v>
          </cell>
          <cell r="DJ201">
            <v>2883</v>
          </cell>
          <cell r="DK201">
            <v>4009</v>
          </cell>
          <cell r="DL201">
            <v>2584</v>
          </cell>
          <cell r="DM201">
            <v>4123</v>
          </cell>
          <cell r="DN201">
            <v>12346</v>
          </cell>
          <cell r="DO201">
            <v>2151</v>
          </cell>
          <cell r="DP201">
            <v>14099</v>
          </cell>
          <cell r="DQ201">
            <v>6392</v>
          </cell>
          <cell r="DR201">
            <v>5643</v>
          </cell>
          <cell r="DS201">
            <v>4029</v>
          </cell>
          <cell r="DT201">
            <v>5265</v>
          </cell>
          <cell r="DU201">
            <v>6611</v>
          </cell>
          <cell r="DV201">
            <v>27600</v>
          </cell>
          <cell r="DW201">
            <v>5421</v>
          </cell>
          <cell r="DX201">
            <v>330</v>
          </cell>
          <cell r="DY201">
            <v>3503</v>
          </cell>
          <cell r="DZ201">
            <v>9256</v>
          </cell>
          <cell r="EA201">
            <v>6138</v>
          </cell>
          <cell r="EB201">
            <v>5712</v>
          </cell>
          <cell r="EC201">
            <v>13215</v>
          </cell>
          <cell r="ED201">
            <v>24993</v>
          </cell>
          <cell r="EE201">
            <v>13388</v>
          </cell>
          <cell r="EF201">
            <v>14677</v>
          </cell>
          <cell r="EG201">
            <v>8903</v>
          </cell>
          <cell r="EH201">
            <v>5996</v>
          </cell>
          <cell r="EI201">
            <v>1719</v>
          </cell>
          <cell r="EJ201">
            <v>2366</v>
          </cell>
          <cell r="EK201">
            <v>6808</v>
          </cell>
          <cell r="EL201">
            <v>16809</v>
          </cell>
          <cell r="EM201">
            <v>3775</v>
          </cell>
          <cell r="EN201">
            <v>4591</v>
          </cell>
          <cell r="EO201">
            <v>8300</v>
          </cell>
          <cell r="EP201">
            <v>17526</v>
          </cell>
          <cell r="EQ201">
            <v>10751</v>
          </cell>
          <cell r="ER201">
            <v>28137</v>
          </cell>
          <cell r="ES201">
            <v>1413</v>
          </cell>
          <cell r="ET201">
            <v>7279</v>
          </cell>
          <cell r="EU201">
            <v>8708</v>
          </cell>
          <cell r="EV201">
            <v>2566</v>
          </cell>
          <cell r="EW201">
            <v>16247</v>
          </cell>
          <cell r="EX201">
            <v>18260</v>
          </cell>
          <cell r="EY201">
            <v>11761</v>
          </cell>
          <cell r="EZ201">
            <v>18231</v>
          </cell>
          <cell r="FA201">
            <v>16584</v>
          </cell>
          <cell r="FB201">
            <v>18889</v>
          </cell>
          <cell r="FC201">
            <v>2767</v>
          </cell>
          <cell r="FD201">
            <v>6781</v>
          </cell>
          <cell r="FE201">
            <v>31136</v>
          </cell>
          <cell r="FF201">
            <v>303100</v>
          </cell>
          <cell r="FG201">
            <v>26631</v>
          </cell>
          <cell r="FH201">
            <v>-251</v>
          </cell>
          <cell r="FI201">
            <v>329139</v>
          </cell>
          <cell r="FJ201">
            <v>2.4</v>
          </cell>
          <cell r="FK201">
            <v>1.8</v>
          </cell>
          <cell r="FL201">
            <v>2.2000000000000002</v>
          </cell>
          <cell r="FM201">
            <v>4.9000000000000004</v>
          </cell>
          <cell r="FN201">
            <v>-1.9</v>
          </cell>
          <cell r="FO201">
            <v>0.5</v>
          </cell>
          <cell r="FP201">
            <v>2.7</v>
          </cell>
          <cell r="FQ201">
            <v>0.6</v>
          </cell>
          <cell r="FR201">
            <v>-1.3</v>
          </cell>
          <cell r="FS201">
            <v>0.4</v>
          </cell>
          <cell r="FT201">
            <v>-0.8</v>
          </cell>
          <cell r="FU201">
            <v>1.1000000000000001</v>
          </cell>
          <cell r="FV201">
            <v>-2.2999999999999998</v>
          </cell>
          <cell r="FW201">
            <v>-0.4</v>
          </cell>
          <cell r="FX201">
            <v>0.5</v>
          </cell>
          <cell r="FY201">
            <v>-0.4</v>
          </cell>
          <cell r="FZ201">
            <v>-2.4</v>
          </cell>
          <cell r="GA201">
            <v>2.5</v>
          </cell>
          <cell r="GB201">
            <v>-2.2999999999999998</v>
          </cell>
          <cell r="GC201">
            <v>-2</v>
          </cell>
          <cell r="GD201">
            <v>1.6</v>
          </cell>
          <cell r="GE201">
            <v>9.1</v>
          </cell>
          <cell r="GF201">
            <v>1.4</v>
          </cell>
          <cell r="GG201">
            <v>2.7</v>
          </cell>
          <cell r="GH201">
            <v>-0.1</v>
          </cell>
          <cell r="GI201">
            <v>3</v>
          </cell>
          <cell r="GJ201">
            <v>-0.2</v>
          </cell>
          <cell r="GK201">
            <v>1.7</v>
          </cell>
          <cell r="GL201">
            <v>-1.6</v>
          </cell>
          <cell r="GM201">
            <v>3.6</v>
          </cell>
          <cell r="GN201">
            <v>2.7</v>
          </cell>
          <cell r="GO201">
            <v>2</v>
          </cell>
          <cell r="GP201">
            <v>0.4</v>
          </cell>
          <cell r="GQ201">
            <v>11.2</v>
          </cell>
          <cell r="GR201">
            <v>5.6</v>
          </cell>
          <cell r="GS201">
            <v>3.4</v>
          </cell>
          <cell r="GT201">
            <v>1.5</v>
          </cell>
          <cell r="GU201">
            <v>2.8</v>
          </cell>
          <cell r="GV201">
            <v>10.9</v>
          </cell>
          <cell r="GW201">
            <v>1</v>
          </cell>
          <cell r="GX201">
            <v>2.9</v>
          </cell>
          <cell r="GY201">
            <v>-2.9</v>
          </cell>
          <cell r="GZ201">
            <v>-1.5</v>
          </cell>
          <cell r="HA201">
            <v>-1.8</v>
          </cell>
          <cell r="HB201">
            <v>2</v>
          </cell>
          <cell r="HC201">
            <v>0.5</v>
          </cell>
          <cell r="HD201">
            <v>0.6</v>
          </cell>
          <cell r="HE201">
            <v>1.2</v>
          </cell>
          <cell r="HF201">
            <v>4</v>
          </cell>
          <cell r="HG201">
            <v>4.2</v>
          </cell>
          <cell r="HH201">
            <v>0.3</v>
          </cell>
          <cell r="HI201">
            <v>1.3</v>
          </cell>
          <cell r="HJ201">
            <v>0.9</v>
          </cell>
          <cell r="HK201">
            <v>1.5</v>
          </cell>
          <cell r="HL201">
            <v>6471</v>
          </cell>
          <cell r="HM201">
            <v>1380</v>
          </cell>
          <cell r="HN201">
            <v>7895</v>
          </cell>
          <cell r="HO201">
            <v>2762</v>
          </cell>
          <cell r="HP201">
            <v>3729</v>
          </cell>
          <cell r="HQ201">
            <v>2414</v>
          </cell>
          <cell r="HR201">
            <v>3975</v>
          </cell>
          <cell r="HS201">
            <v>11660</v>
          </cell>
          <cell r="HT201">
            <v>2092</v>
          </cell>
          <cell r="HU201">
            <v>13352</v>
          </cell>
          <cell r="HV201">
            <v>6299</v>
          </cell>
          <cell r="HW201">
            <v>5514</v>
          </cell>
          <cell r="HX201">
            <v>3824</v>
          </cell>
          <cell r="HY201">
            <v>4862</v>
          </cell>
          <cell r="HZ201">
            <v>6140</v>
          </cell>
          <cell r="IA201">
            <v>26283</v>
          </cell>
          <cell r="IB201">
            <v>5429</v>
          </cell>
          <cell r="IC201">
            <v>288</v>
          </cell>
          <cell r="ID201">
            <v>3539</v>
          </cell>
          <cell r="IE201">
            <v>9231</v>
          </cell>
          <cell r="IF201">
            <v>5571</v>
          </cell>
          <cell r="IG201">
            <v>5331</v>
          </cell>
          <cell r="IH201">
            <v>12367</v>
          </cell>
          <cell r="II201">
            <v>23204</v>
          </cell>
          <cell r="IJ201">
            <v>12851</v>
          </cell>
          <cell r="IK201">
            <v>14067</v>
          </cell>
          <cell r="IL201">
            <v>8761</v>
          </cell>
          <cell r="IM201">
            <v>5732</v>
          </cell>
          <cell r="IN201">
            <v>1655</v>
          </cell>
          <cell r="IO201">
            <v>2326</v>
          </cell>
          <cell r="IP201">
            <v>6594</v>
          </cell>
          <cell r="IQ201">
            <v>16240</v>
          </cell>
        </row>
        <row r="202">
          <cell r="B202">
            <v>6500</v>
          </cell>
          <cell r="C202">
            <v>1387</v>
          </cell>
          <cell r="D202">
            <v>7927</v>
          </cell>
          <cell r="E202">
            <v>3066</v>
          </cell>
          <cell r="F202">
            <v>4086</v>
          </cell>
          <cell r="G202">
            <v>2558</v>
          </cell>
          <cell r="H202">
            <v>3988</v>
          </cell>
          <cell r="I202">
            <v>12426</v>
          </cell>
          <cell r="J202">
            <v>2293</v>
          </cell>
          <cell r="K202">
            <v>14264</v>
          </cell>
          <cell r="L202">
            <v>6329</v>
          </cell>
          <cell r="M202">
            <v>5677</v>
          </cell>
          <cell r="N202">
            <v>3956</v>
          </cell>
          <cell r="O202">
            <v>5206</v>
          </cell>
          <cell r="P202">
            <v>6756</v>
          </cell>
          <cell r="Q202">
            <v>27510</v>
          </cell>
          <cell r="R202">
            <v>5455</v>
          </cell>
          <cell r="S202">
            <v>336</v>
          </cell>
          <cell r="T202">
            <v>3472</v>
          </cell>
          <cell r="U202">
            <v>9258</v>
          </cell>
          <cell r="V202">
            <v>6107</v>
          </cell>
          <cell r="W202">
            <v>5678</v>
          </cell>
          <cell r="X202">
            <v>13192</v>
          </cell>
          <cell r="Y202">
            <v>24938</v>
          </cell>
          <cell r="Z202">
            <v>13489</v>
          </cell>
          <cell r="AA202">
            <v>14865</v>
          </cell>
          <cell r="AB202">
            <v>9014</v>
          </cell>
          <cell r="AC202">
            <v>6014</v>
          </cell>
          <cell r="AD202">
            <v>1729</v>
          </cell>
          <cell r="AE202">
            <v>2336</v>
          </cell>
          <cell r="AF202">
            <v>6828</v>
          </cell>
          <cell r="AG202">
            <v>16834</v>
          </cell>
          <cell r="AH202">
            <v>3834</v>
          </cell>
          <cell r="AI202">
            <v>4380</v>
          </cell>
          <cell r="AJ202">
            <v>8263</v>
          </cell>
          <cell r="AK202">
            <v>17994</v>
          </cell>
          <cell r="AL202">
            <v>10842</v>
          </cell>
          <cell r="AM202">
            <v>28714</v>
          </cell>
          <cell r="AN202">
            <v>1282</v>
          </cell>
          <cell r="AO202">
            <v>7216</v>
          </cell>
          <cell r="AP202">
            <v>8484</v>
          </cell>
          <cell r="AQ202">
            <v>2645</v>
          </cell>
          <cell r="AR202">
            <v>16980</v>
          </cell>
          <cell r="AS202">
            <v>19027</v>
          </cell>
          <cell r="AT202">
            <v>11911</v>
          </cell>
          <cell r="AU202">
            <v>18177</v>
          </cell>
          <cell r="AV202">
            <v>16693</v>
          </cell>
          <cell r="AW202">
            <v>19100</v>
          </cell>
          <cell r="AX202">
            <v>2755</v>
          </cell>
          <cell r="AY202">
            <v>6613</v>
          </cell>
          <cell r="AZ202">
            <v>31249</v>
          </cell>
          <cell r="BA202">
            <v>304895</v>
          </cell>
          <cell r="BB202">
            <v>26500</v>
          </cell>
          <cell r="BC202">
            <v>577</v>
          </cell>
          <cell r="BD202">
            <v>331630</v>
          </cell>
          <cell r="BE202">
            <v>-0.3</v>
          </cell>
          <cell r="BF202">
            <v>1.7</v>
          </cell>
          <cell r="BG202">
            <v>0.1</v>
          </cell>
          <cell r="BH202">
            <v>5.9</v>
          </cell>
          <cell r="BI202">
            <v>-0.3</v>
          </cell>
          <cell r="BJ202">
            <v>-0.9</v>
          </cell>
          <cell r="BK202">
            <v>-2.1</v>
          </cell>
          <cell r="BL202">
            <v>0.1</v>
          </cell>
          <cell r="BM202">
            <v>3.9</v>
          </cell>
          <cell r="BN202">
            <v>0.4</v>
          </cell>
          <cell r="BO202">
            <v>-0.6</v>
          </cell>
          <cell r="BP202">
            <v>1.1000000000000001</v>
          </cell>
          <cell r="BQ202">
            <v>-0.9</v>
          </cell>
          <cell r="BR202">
            <v>-1</v>
          </cell>
          <cell r="BS202">
            <v>1.5</v>
          </cell>
          <cell r="BT202">
            <v>-0.1</v>
          </cell>
          <cell r="BU202">
            <v>0.3</v>
          </cell>
          <cell r="BV202">
            <v>2</v>
          </cell>
          <cell r="BW202">
            <v>-1.3</v>
          </cell>
          <cell r="BX202">
            <v>-0.2</v>
          </cell>
          <cell r="BY202">
            <v>0.9</v>
          </cell>
          <cell r="BZ202">
            <v>2.4</v>
          </cell>
          <cell r="CA202">
            <v>1</v>
          </cell>
          <cell r="CB202">
            <v>1.3</v>
          </cell>
          <cell r="CC202">
            <v>0.4</v>
          </cell>
          <cell r="CD202">
            <v>2</v>
          </cell>
          <cell r="CE202">
            <v>0.7</v>
          </cell>
          <cell r="CF202">
            <v>1</v>
          </cell>
          <cell r="CG202">
            <v>-0.1</v>
          </cell>
          <cell r="CH202">
            <v>1.1000000000000001</v>
          </cell>
          <cell r="CI202">
            <v>1</v>
          </cell>
          <cell r="CJ202">
            <v>0.9</v>
          </cell>
          <cell r="CK202">
            <v>1.1000000000000001</v>
          </cell>
          <cell r="CL202">
            <v>2.5</v>
          </cell>
          <cell r="CM202">
            <v>1.5</v>
          </cell>
          <cell r="CN202">
            <v>2.7</v>
          </cell>
          <cell r="CO202">
            <v>0.9</v>
          </cell>
          <cell r="CP202">
            <v>2.1</v>
          </cell>
          <cell r="CQ202">
            <v>-3.5</v>
          </cell>
          <cell r="CR202">
            <v>0.2</v>
          </cell>
          <cell r="CS202">
            <v>-0.5</v>
          </cell>
          <cell r="CT202">
            <v>1.3</v>
          </cell>
          <cell r="CU202">
            <v>2.1</v>
          </cell>
          <cell r="CV202">
            <v>1.9</v>
          </cell>
          <cell r="CW202">
            <v>1.6</v>
          </cell>
          <cell r="CX202">
            <v>-0.4</v>
          </cell>
          <cell r="CY202">
            <v>0.6</v>
          </cell>
          <cell r="CZ202">
            <v>1</v>
          </cell>
          <cell r="DA202">
            <v>0.5</v>
          </cell>
          <cell r="DB202">
            <v>0.8</v>
          </cell>
          <cell r="DC202">
            <v>0.4</v>
          </cell>
          <cell r="DD202">
            <v>0.8</v>
          </cell>
          <cell r="DE202">
            <v>0.1</v>
          </cell>
          <cell r="DF202">
            <v>1</v>
          </cell>
          <cell r="DG202">
            <v>6513</v>
          </cell>
          <cell r="DH202">
            <v>1368</v>
          </cell>
          <cell r="DI202">
            <v>7919</v>
          </cell>
          <cell r="DJ202">
            <v>3008</v>
          </cell>
          <cell r="DK202">
            <v>4103</v>
          </cell>
          <cell r="DL202">
            <v>2601</v>
          </cell>
          <cell r="DM202">
            <v>4057</v>
          </cell>
          <cell r="DN202">
            <v>12470</v>
          </cell>
          <cell r="DO202">
            <v>2295</v>
          </cell>
          <cell r="DP202">
            <v>14314</v>
          </cell>
          <cell r="DQ202">
            <v>6183</v>
          </cell>
          <cell r="DR202">
            <v>5735</v>
          </cell>
          <cell r="DS202">
            <v>3830</v>
          </cell>
          <cell r="DT202">
            <v>5215</v>
          </cell>
          <cell r="DU202">
            <v>6785</v>
          </cell>
          <cell r="DV202">
            <v>27289</v>
          </cell>
          <cell r="DW202">
            <v>5350</v>
          </cell>
          <cell r="DX202">
            <v>339</v>
          </cell>
          <cell r="DY202">
            <v>3456</v>
          </cell>
          <cell r="DZ202">
            <v>9135</v>
          </cell>
          <cell r="EA202">
            <v>5935</v>
          </cell>
          <cell r="EB202">
            <v>5664</v>
          </cell>
          <cell r="EC202">
            <v>12892</v>
          </cell>
          <cell r="ED202">
            <v>24423</v>
          </cell>
          <cell r="EE202">
            <v>13523</v>
          </cell>
          <cell r="EF202">
            <v>14761</v>
          </cell>
          <cell r="EG202">
            <v>9024</v>
          </cell>
          <cell r="EH202">
            <v>5936</v>
          </cell>
          <cell r="EI202">
            <v>1721</v>
          </cell>
          <cell r="EJ202">
            <v>2306</v>
          </cell>
          <cell r="EK202">
            <v>6875</v>
          </cell>
          <cell r="EL202">
            <v>16785</v>
          </cell>
          <cell r="EM202">
            <v>3841</v>
          </cell>
          <cell r="EN202">
            <v>4439</v>
          </cell>
          <cell r="EO202">
            <v>8229</v>
          </cell>
          <cell r="EP202">
            <v>17979</v>
          </cell>
          <cell r="EQ202">
            <v>10819</v>
          </cell>
          <cell r="ER202">
            <v>28681</v>
          </cell>
          <cell r="ES202">
            <v>1266</v>
          </cell>
          <cell r="ET202">
            <v>7192</v>
          </cell>
          <cell r="EU202">
            <v>8439</v>
          </cell>
          <cell r="EV202">
            <v>2659</v>
          </cell>
          <cell r="EW202">
            <v>17251</v>
          </cell>
          <cell r="EX202">
            <v>19286</v>
          </cell>
          <cell r="EY202">
            <v>11883</v>
          </cell>
          <cell r="EZ202">
            <v>18169</v>
          </cell>
          <cell r="FA202">
            <v>16696</v>
          </cell>
          <cell r="FB202">
            <v>19153</v>
          </cell>
          <cell r="FC202">
            <v>2780</v>
          </cell>
          <cell r="FD202">
            <v>6258</v>
          </cell>
          <cell r="FE202">
            <v>31257</v>
          </cell>
          <cell r="FF202">
            <v>303934</v>
          </cell>
          <cell r="FG202">
            <v>26307</v>
          </cell>
          <cell r="FH202">
            <v>1238</v>
          </cell>
          <cell r="FI202">
            <v>331137</v>
          </cell>
          <cell r="FJ202">
            <v>-2.1</v>
          </cell>
          <cell r="FK202">
            <v>-1</v>
          </cell>
          <cell r="FL202">
            <v>-1.9</v>
          </cell>
          <cell r="FM202">
            <v>4.3</v>
          </cell>
          <cell r="FN202">
            <v>2.2999999999999998</v>
          </cell>
          <cell r="FO202">
            <v>0.7</v>
          </cell>
          <cell r="FP202">
            <v>-1.6</v>
          </cell>
          <cell r="FQ202">
            <v>1</v>
          </cell>
          <cell r="FR202">
            <v>6.7</v>
          </cell>
          <cell r="FS202">
            <v>1.5</v>
          </cell>
          <cell r="FT202">
            <v>-3.3</v>
          </cell>
          <cell r="FU202">
            <v>1.6</v>
          </cell>
          <cell r="FV202">
            <v>-5</v>
          </cell>
          <cell r="FW202">
            <v>-1</v>
          </cell>
          <cell r="FX202">
            <v>2.6</v>
          </cell>
          <cell r="FY202">
            <v>-1.1000000000000001</v>
          </cell>
          <cell r="FZ202">
            <v>-1.3</v>
          </cell>
          <cell r="GA202">
            <v>2.8</v>
          </cell>
          <cell r="GB202">
            <v>-1.3</v>
          </cell>
          <cell r="GC202">
            <v>-1.3</v>
          </cell>
          <cell r="GD202">
            <v>-3.3</v>
          </cell>
          <cell r="GE202">
            <v>-0.9</v>
          </cell>
          <cell r="GF202">
            <v>-2.4</v>
          </cell>
          <cell r="GG202">
            <v>-2.2999999999999998</v>
          </cell>
          <cell r="GH202">
            <v>1</v>
          </cell>
          <cell r="GI202">
            <v>0.6</v>
          </cell>
          <cell r="GJ202">
            <v>1.4</v>
          </cell>
          <cell r="GK202">
            <v>-1</v>
          </cell>
          <cell r="GL202">
            <v>0.2</v>
          </cell>
          <cell r="GM202">
            <v>-2.5</v>
          </cell>
          <cell r="GN202">
            <v>1</v>
          </cell>
          <cell r="GO202">
            <v>-0.1</v>
          </cell>
          <cell r="GP202">
            <v>1.7</v>
          </cell>
          <cell r="GQ202">
            <v>-3.3</v>
          </cell>
          <cell r="GR202">
            <v>-0.9</v>
          </cell>
          <cell r="GS202">
            <v>2.6</v>
          </cell>
          <cell r="GT202">
            <v>0.6</v>
          </cell>
          <cell r="GU202">
            <v>1.9</v>
          </cell>
          <cell r="GV202">
            <v>-10.4</v>
          </cell>
          <cell r="GW202">
            <v>-1.2</v>
          </cell>
          <cell r="GX202">
            <v>-3.1</v>
          </cell>
          <cell r="GY202">
            <v>3.6</v>
          </cell>
          <cell r="GZ202">
            <v>6.2</v>
          </cell>
          <cell r="HA202">
            <v>5.6</v>
          </cell>
          <cell r="HB202">
            <v>1</v>
          </cell>
          <cell r="HC202">
            <v>-0.3</v>
          </cell>
          <cell r="HD202">
            <v>0.7</v>
          </cell>
          <cell r="HE202">
            <v>1.4</v>
          </cell>
          <cell r="HF202">
            <v>0.5</v>
          </cell>
          <cell r="HG202">
            <v>-7.7</v>
          </cell>
          <cell r="HH202">
            <v>0.4</v>
          </cell>
          <cell r="HI202">
            <v>0.3</v>
          </cell>
          <cell r="HJ202">
            <v>-1.2</v>
          </cell>
          <cell r="HK202">
            <v>0.6</v>
          </cell>
          <cell r="HL202">
            <v>5091</v>
          </cell>
          <cell r="HM202">
            <v>1361</v>
          </cell>
          <cell r="HN202">
            <v>6544</v>
          </cell>
          <cell r="HO202">
            <v>3060</v>
          </cell>
          <cell r="HP202">
            <v>4145</v>
          </cell>
          <cell r="HQ202">
            <v>2675</v>
          </cell>
          <cell r="HR202">
            <v>4023</v>
          </cell>
          <cell r="HS202">
            <v>12612</v>
          </cell>
          <cell r="HT202">
            <v>2384</v>
          </cell>
          <cell r="HU202">
            <v>14514</v>
          </cell>
          <cell r="HV202">
            <v>5926</v>
          </cell>
          <cell r="HW202">
            <v>5694</v>
          </cell>
          <cell r="HX202">
            <v>3837</v>
          </cell>
          <cell r="HY202">
            <v>5355</v>
          </cell>
          <cell r="HZ202">
            <v>6734</v>
          </cell>
          <cell r="IA202">
            <v>27115</v>
          </cell>
          <cell r="IB202">
            <v>5318</v>
          </cell>
          <cell r="IC202">
            <v>363</v>
          </cell>
          <cell r="ID202">
            <v>3441</v>
          </cell>
          <cell r="IE202">
            <v>9124</v>
          </cell>
          <cell r="IF202">
            <v>5969</v>
          </cell>
          <cell r="IG202">
            <v>6046</v>
          </cell>
          <cell r="IH202">
            <v>12773</v>
          </cell>
          <cell r="II202">
            <v>24596</v>
          </cell>
          <cell r="IJ202">
            <v>13488</v>
          </cell>
          <cell r="IK202">
            <v>14226</v>
          </cell>
          <cell r="IL202">
            <v>8735</v>
          </cell>
          <cell r="IM202">
            <v>5873</v>
          </cell>
          <cell r="IN202">
            <v>1650</v>
          </cell>
          <cell r="IO202">
            <v>2274</v>
          </cell>
          <cell r="IP202">
            <v>6635</v>
          </cell>
          <cell r="IQ202">
            <v>16350</v>
          </cell>
        </row>
        <row r="203">
          <cell r="B203">
            <v>6621</v>
          </cell>
          <cell r="C203">
            <v>1388</v>
          </cell>
          <cell r="D203">
            <v>8043</v>
          </cell>
          <cell r="E203">
            <v>3179</v>
          </cell>
          <cell r="F203">
            <v>4168</v>
          </cell>
          <cell r="G203">
            <v>2592</v>
          </cell>
          <cell r="H203">
            <v>3823</v>
          </cell>
          <cell r="I203">
            <v>12483</v>
          </cell>
          <cell r="J203">
            <v>2393</v>
          </cell>
          <cell r="K203">
            <v>14376</v>
          </cell>
          <cell r="L203">
            <v>6381</v>
          </cell>
          <cell r="M203">
            <v>5643</v>
          </cell>
          <cell r="N203">
            <v>4069</v>
          </cell>
          <cell r="O203">
            <v>5162</v>
          </cell>
          <cell r="P203">
            <v>6795</v>
          </cell>
          <cell r="Q203">
            <v>27659</v>
          </cell>
          <cell r="R203">
            <v>5534</v>
          </cell>
          <cell r="S203">
            <v>341</v>
          </cell>
          <cell r="T203">
            <v>3415</v>
          </cell>
          <cell r="U203">
            <v>9299</v>
          </cell>
          <cell r="V203">
            <v>6153</v>
          </cell>
          <cell r="W203">
            <v>5763</v>
          </cell>
          <cell r="X203">
            <v>13209</v>
          </cell>
          <cell r="Y203">
            <v>25089</v>
          </cell>
          <cell r="Z203">
            <v>13589</v>
          </cell>
          <cell r="AA203">
            <v>15146</v>
          </cell>
          <cell r="AB203">
            <v>9047</v>
          </cell>
          <cell r="AC203">
            <v>6086</v>
          </cell>
          <cell r="AD203">
            <v>1753</v>
          </cell>
          <cell r="AE203">
            <v>2355</v>
          </cell>
          <cell r="AF203">
            <v>6854</v>
          </cell>
          <cell r="AG203">
            <v>16970</v>
          </cell>
          <cell r="AH203">
            <v>3868</v>
          </cell>
          <cell r="AI203">
            <v>4437</v>
          </cell>
          <cell r="AJ203">
            <v>8338</v>
          </cell>
          <cell r="AK203">
            <v>18400</v>
          </cell>
          <cell r="AL203">
            <v>10748</v>
          </cell>
          <cell r="AM203">
            <v>29049</v>
          </cell>
          <cell r="AN203">
            <v>1203</v>
          </cell>
          <cell r="AO203">
            <v>7182</v>
          </cell>
          <cell r="AP203">
            <v>8354</v>
          </cell>
          <cell r="AQ203">
            <v>2693</v>
          </cell>
          <cell r="AR203">
            <v>17073</v>
          </cell>
          <cell r="AS203">
            <v>19181</v>
          </cell>
          <cell r="AT203">
            <v>12089</v>
          </cell>
          <cell r="AU203">
            <v>18352</v>
          </cell>
          <cell r="AV203">
            <v>16795</v>
          </cell>
          <cell r="AW203">
            <v>19338</v>
          </cell>
          <cell r="AX203">
            <v>2732</v>
          </cell>
          <cell r="AY203">
            <v>6577</v>
          </cell>
          <cell r="AZ203">
            <v>31380</v>
          </cell>
          <cell r="BA203">
            <v>307170</v>
          </cell>
          <cell r="BB203">
            <v>26582</v>
          </cell>
          <cell r="BC203">
            <v>1084</v>
          </cell>
          <cell r="BD203">
            <v>334497</v>
          </cell>
          <cell r="BE203">
            <v>1.9</v>
          </cell>
          <cell r="BF203">
            <v>0.1</v>
          </cell>
          <cell r="BG203">
            <v>1.5</v>
          </cell>
          <cell r="BH203">
            <v>3.7</v>
          </cell>
          <cell r="BI203">
            <v>2</v>
          </cell>
          <cell r="BJ203">
            <v>1.4</v>
          </cell>
          <cell r="BK203">
            <v>-4.2</v>
          </cell>
          <cell r="BL203">
            <v>0.5</v>
          </cell>
          <cell r="BM203">
            <v>4.4000000000000004</v>
          </cell>
          <cell r="BN203">
            <v>0.8</v>
          </cell>
          <cell r="BO203">
            <v>0.8</v>
          </cell>
          <cell r="BP203">
            <v>-0.6</v>
          </cell>
          <cell r="BQ203">
            <v>2.9</v>
          </cell>
          <cell r="BR203">
            <v>-0.8</v>
          </cell>
          <cell r="BS203">
            <v>0.6</v>
          </cell>
          <cell r="BT203">
            <v>0.5</v>
          </cell>
          <cell r="BU203">
            <v>1.4</v>
          </cell>
          <cell r="BV203">
            <v>1.5</v>
          </cell>
          <cell r="BW203">
            <v>-1.6</v>
          </cell>
          <cell r="BX203">
            <v>0.4</v>
          </cell>
          <cell r="BY203">
            <v>0.8</v>
          </cell>
          <cell r="BZ203">
            <v>1.5</v>
          </cell>
          <cell r="CA203">
            <v>0.1</v>
          </cell>
          <cell r="CB203">
            <v>0.6</v>
          </cell>
          <cell r="CC203">
            <v>0.7</v>
          </cell>
          <cell r="CD203">
            <v>1.9</v>
          </cell>
          <cell r="CE203">
            <v>0.4</v>
          </cell>
          <cell r="CF203">
            <v>1.2</v>
          </cell>
          <cell r="CG203">
            <v>1.4</v>
          </cell>
          <cell r="CH203">
            <v>0.8</v>
          </cell>
          <cell r="CI203">
            <v>0.4</v>
          </cell>
          <cell r="CJ203">
            <v>0.8</v>
          </cell>
          <cell r="CK203">
            <v>0.9</v>
          </cell>
          <cell r="CL203">
            <v>1.3</v>
          </cell>
          <cell r="CM203">
            <v>0.9</v>
          </cell>
          <cell r="CN203">
            <v>2.2999999999999998</v>
          </cell>
          <cell r="CO203">
            <v>-0.9</v>
          </cell>
          <cell r="CP203">
            <v>1.2</v>
          </cell>
          <cell r="CQ203">
            <v>-6.2</v>
          </cell>
          <cell r="CR203">
            <v>-0.5</v>
          </cell>
          <cell r="CS203">
            <v>-1.5</v>
          </cell>
          <cell r="CT203">
            <v>1.8</v>
          </cell>
          <cell r="CU203">
            <v>0.5</v>
          </cell>
          <cell r="CV203">
            <v>0.8</v>
          </cell>
          <cell r="CW203">
            <v>1.5</v>
          </cell>
          <cell r="CX203">
            <v>1</v>
          </cell>
          <cell r="CY203">
            <v>0.6</v>
          </cell>
          <cell r="CZ203">
            <v>1.2</v>
          </cell>
          <cell r="DA203">
            <v>-0.9</v>
          </cell>
          <cell r="DB203">
            <v>-0.5</v>
          </cell>
          <cell r="DC203">
            <v>0.4</v>
          </cell>
          <cell r="DD203">
            <v>0.7</v>
          </cell>
          <cell r="DE203">
            <v>0.3</v>
          </cell>
          <cell r="DF203">
            <v>0.9</v>
          </cell>
          <cell r="DG203">
            <v>6649</v>
          </cell>
          <cell r="DH203">
            <v>1402</v>
          </cell>
          <cell r="DI203">
            <v>8087</v>
          </cell>
          <cell r="DJ203">
            <v>3318</v>
          </cell>
          <cell r="DK203">
            <v>4189</v>
          </cell>
          <cell r="DL203">
            <v>2502</v>
          </cell>
          <cell r="DM203">
            <v>3713</v>
          </cell>
          <cell r="DN203">
            <v>12473</v>
          </cell>
          <cell r="DO203">
            <v>2440</v>
          </cell>
          <cell r="DP203">
            <v>14391</v>
          </cell>
          <cell r="DQ203">
            <v>6502</v>
          </cell>
          <cell r="DR203">
            <v>5553</v>
          </cell>
          <cell r="DS203">
            <v>4077</v>
          </cell>
          <cell r="DT203">
            <v>5158</v>
          </cell>
          <cell r="DU203">
            <v>6848</v>
          </cell>
          <cell r="DV203">
            <v>27775</v>
          </cell>
          <cell r="DW203">
            <v>5631</v>
          </cell>
          <cell r="DX203">
            <v>339</v>
          </cell>
          <cell r="DY203">
            <v>3445</v>
          </cell>
          <cell r="DZ203">
            <v>9413</v>
          </cell>
          <cell r="EA203">
            <v>6297</v>
          </cell>
          <cell r="EB203">
            <v>5727</v>
          </cell>
          <cell r="EC203">
            <v>13487</v>
          </cell>
          <cell r="ED203">
            <v>25513</v>
          </cell>
          <cell r="EE203">
            <v>13526</v>
          </cell>
          <cell r="EF203">
            <v>15135</v>
          </cell>
          <cell r="EG203">
            <v>9081</v>
          </cell>
          <cell r="EH203">
            <v>6094</v>
          </cell>
          <cell r="EI203">
            <v>1758</v>
          </cell>
          <cell r="EJ203">
            <v>2344</v>
          </cell>
          <cell r="EK203">
            <v>6760</v>
          </cell>
          <cell r="EL203">
            <v>16865</v>
          </cell>
          <cell r="EM203">
            <v>3885</v>
          </cell>
          <cell r="EN203">
            <v>4381</v>
          </cell>
          <cell r="EO203">
            <v>8221</v>
          </cell>
          <cell r="EP203">
            <v>18408</v>
          </cell>
          <cell r="EQ203">
            <v>10830</v>
          </cell>
          <cell r="ER203">
            <v>29129</v>
          </cell>
          <cell r="ES203">
            <v>1209</v>
          </cell>
          <cell r="ET203">
            <v>7056</v>
          </cell>
          <cell r="EU203">
            <v>8239</v>
          </cell>
          <cell r="EV203">
            <v>2711</v>
          </cell>
          <cell r="EW203">
            <v>17286</v>
          </cell>
          <cell r="EX203">
            <v>19395</v>
          </cell>
          <cell r="EY203">
            <v>12148</v>
          </cell>
          <cell r="EZ203">
            <v>18346</v>
          </cell>
          <cell r="FA203">
            <v>16796</v>
          </cell>
          <cell r="FB203">
            <v>19332</v>
          </cell>
          <cell r="FC203">
            <v>2711</v>
          </cell>
          <cell r="FD203">
            <v>6829</v>
          </cell>
          <cell r="FE203">
            <v>31373</v>
          </cell>
          <cell r="FF203">
            <v>307976</v>
          </cell>
          <cell r="FG203">
            <v>26576</v>
          </cell>
          <cell r="FH203">
            <v>636</v>
          </cell>
          <cell r="FI203">
            <v>334851</v>
          </cell>
          <cell r="FJ203">
            <v>2.1</v>
          </cell>
          <cell r="FK203">
            <v>2.5</v>
          </cell>
          <cell r="FL203">
            <v>2.1</v>
          </cell>
          <cell r="FM203">
            <v>10.3</v>
          </cell>
          <cell r="FN203">
            <v>2.1</v>
          </cell>
          <cell r="FO203">
            <v>-3.8</v>
          </cell>
          <cell r="FP203">
            <v>-8.5</v>
          </cell>
          <cell r="FQ203">
            <v>0</v>
          </cell>
          <cell r="FR203">
            <v>6.3</v>
          </cell>
          <cell r="FS203">
            <v>0.5</v>
          </cell>
          <cell r="FT203">
            <v>5.0999999999999996</v>
          </cell>
          <cell r="FU203">
            <v>-3.2</v>
          </cell>
          <cell r="FV203">
            <v>6.5</v>
          </cell>
          <cell r="FW203">
            <v>-1.1000000000000001</v>
          </cell>
          <cell r="FX203">
            <v>0.9</v>
          </cell>
          <cell r="FY203">
            <v>1.8</v>
          </cell>
          <cell r="FZ203">
            <v>5.2</v>
          </cell>
          <cell r="GA203">
            <v>-0.1</v>
          </cell>
          <cell r="GB203">
            <v>-0.3</v>
          </cell>
          <cell r="GC203">
            <v>3</v>
          </cell>
          <cell r="GD203">
            <v>6.1</v>
          </cell>
          <cell r="GE203">
            <v>1.1000000000000001</v>
          </cell>
          <cell r="GF203">
            <v>4.5999999999999996</v>
          </cell>
          <cell r="GG203">
            <v>4.5</v>
          </cell>
          <cell r="GH203">
            <v>0</v>
          </cell>
          <cell r="GI203">
            <v>2.5</v>
          </cell>
          <cell r="GJ203">
            <v>0.6</v>
          </cell>
          <cell r="GK203">
            <v>2.7</v>
          </cell>
          <cell r="GL203">
            <v>2.1</v>
          </cell>
          <cell r="GM203">
            <v>1.7</v>
          </cell>
          <cell r="GN203">
            <v>-1.7</v>
          </cell>
          <cell r="GO203">
            <v>0.5</v>
          </cell>
          <cell r="GP203">
            <v>1.1000000000000001</v>
          </cell>
          <cell r="GQ203">
            <v>-1.3</v>
          </cell>
          <cell r="GR203">
            <v>-0.1</v>
          </cell>
          <cell r="GS203">
            <v>2.4</v>
          </cell>
          <cell r="GT203">
            <v>0.1</v>
          </cell>
          <cell r="GU203">
            <v>1.6</v>
          </cell>
          <cell r="GV203">
            <v>-4.4000000000000004</v>
          </cell>
          <cell r="GW203">
            <v>-1.9</v>
          </cell>
          <cell r="GX203">
            <v>-2.4</v>
          </cell>
          <cell r="GY203">
            <v>2</v>
          </cell>
          <cell r="GZ203">
            <v>0.2</v>
          </cell>
          <cell r="HA203">
            <v>0.6</v>
          </cell>
          <cell r="HB203">
            <v>2.2000000000000002</v>
          </cell>
          <cell r="HC203">
            <v>1</v>
          </cell>
          <cell r="HD203">
            <v>0.6</v>
          </cell>
          <cell r="HE203">
            <v>0.9</v>
          </cell>
          <cell r="HF203">
            <v>-2.5</v>
          </cell>
          <cell r="HG203">
            <v>9.1</v>
          </cell>
          <cell r="HH203">
            <v>0.4</v>
          </cell>
          <cell r="HI203">
            <v>1.3</v>
          </cell>
          <cell r="HJ203">
            <v>1</v>
          </cell>
          <cell r="HK203">
            <v>1.1000000000000001</v>
          </cell>
          <cell r="HL203">
            <v>4464</v>
          </cell>
          <cell r="HM203">
            <v>1405</v>
          </cell>
          <cell r="HN203">
            <v>5976</v>
          </cell>
          <cell r="HO203">
            <v>3412</v>
          </cell>
          <cell r="HP203">
            <v>4350</v>
          </cell>
          <cell r="HQ203">
            <v>2551</v>
          </cell>
          <cell r="HR203">
            <v>3733</v>
          </cell>
          <cell r="HS203">
            <v>12784</v>
          </cell>
          <cell r="HT203">
            <v>2408</v>
          </cell>
          <cell r="HU203">
            <v>14701</v>
          </cell>
          <cell r="HV203">
            <v>6503</v>
          </cell>
          <cell r="HW203">
            <v>5719</v>
          </cell>
          <cell r="HX203">
            <v>4170</v>
          </cell>
          <cell r="HY203">
            <v>5383</v>
          </cell>
          <cell r="HZ203">
            <v>7099</v>
          </cell>
          <cell r="IA203">
            <v>28485</v>
          </cell>
          <cell r="IB203">
            <v>5783</v>
          </cell>
          <cell r="IC203">
            <v>380</v>
          </cell>
          <cell r="ID203">
            <v>3445</v>
          </cell>
          <cell r="IE203">
            <v>9636</v>
          </cell>
          <cell r="IF203">
            <v>6556</v>
          </cell>
          <cell r="IG203">
            <v>5521</v>
          </cell>
          <cell r="IH203">
            <v>13693</v>
          </cell>
          <cell r="II203">
            <v>25817</v>
          </cell>
          <cell r="IJ203">
            <v>13629</v>
          </cell>
          <cell r="IK203">
            <v>14760</v>
          </cell>
          <cell r="IL203">
            <v>9076</v>
          </cell>
          <cell r="IM203">
            <v>6092</v>
          </cell>
          <cell r="IN203">
            <v>1833</v>
          </cell>
          <cell r="IO203">
            <v>2441</v>
          </cell>
          <cell r="IP203">
            <v>6815</v>
          </cell>
          <cell r="IQ203">
            <v>17088</v>
          </cell>
        </row>
        <row r="204">
          <cell r="B204">
            <v>6971</v>
          </cell>
          <cell r="C204">
            <v>1369</v>
          </cell>
          <cell r="D204">
            <v>8360</v>
          </cell>
          <cell r="E204">
            <v>3235</v>
          </cell>
          <cell r="F204">
            <v>4240</v>
          </cell>
          <cell r="G204">
            <v>2688</v>
          </cell>
          <cell r="H204">
            <v>3662</v>
          </cell>
          <cell r="I204">
            <v>12550</v>
          </cell>
          <cell r="J204">
            <v>2448</v>
          </cell>
          <cell r="K204">
            <v>14475</v>
          </cell>
          <cell r="L204">
            <v>6426</v>
          </cell>
          <cell r="M204">
            <v>5666</v>
          </cell>
          <cell r="N204">
            <v>4328</v>
          </cell>
          <cell r="O204">
            <v>5272</v>
          </cell>
          <cell r="P204">
            <v>6781</v>
          </cell>
          <cell r="Q204">
            <v>28207</v>
          </cell>
          <cell r="R204">
            <v>5585</v>
          </cell>
          <cell r="S204">
            <v>341</v>
          </cell>
          <cell r="T204">
            <v>3369</v>
          </cell>
          <cell r="U204">
            <v>9321</v>
          </cell>
          <cell r="V204">
            <v>6250</v>
          </cell>
          <cell r="W204">
            <v>5879</v>
          </cell>
          <cell r="X204">
            <v>13429</v>
          </cell>
          <cell r="Y204">
            <v>25504</v>
          </cell>
          <cell r="Z204">
            <v>13746</v>
          </cell>
          <cell r="AA204">
            <v>15366</v>
          </cell>
          <cell r="AB204">
            <v>9002</v>
          </cell>
          <cell r="AC204">
            <v>6217</v>
          </cell>
          <cell r="AD204">
            <v>1789</v>
          </cell>
          <cell r="AE204">
            <v>2412</v>
          </cell>
          <cell r="AF204">
            <v>6973</v>
          </cell>
          <cell r="AG204">
            <v>17307</v>
          </cell>
          <cell r="AH204">
            <v>3915</v>
          </cell>
          <cell r="AI204">
            <v>4505</v>
          </cell>
          <cell r="AJ204">
            <v>8446</v>
          </cell>
          <cell r="AK204">
            <v>18748</v>
          </cell>
          <cell r="AL204">
            <v>10453</v>
          </cell>
          <cell r="AM204">
            <v>29138</v>
          </cell>
          <cell r="AN204">
            <v>1182</v>
          </cell>
          <cell r="AO204">
            <v>7062</v>
          </cell>
          <cell r="AP204">
            <v>8212</v>
          </cell>
          <cell r="AQ204">
            <v>2752</v>
          </cell>
          <cell r="AR204">
            <v>16931</v>
          </cell>
          <cell r="AS204">
            <v>19145</v>
          </cell>
          <cell r="AT204">
            <v>12315</v>
          </cell>
          <cell r="AU204">
            <v>18431</v>
          </cell>
          <cell r="AV204">
            <v>16883</v>
          </cell>
          <cell r="AW204">
            <v>19603</v>
          </cell>
          <cell r="AX204">
            <v>2719</v>
          </cell>
          <cell r="AY204">
            <v>6518</v>
          </cell>
          <cell r="AZ204">
            <v>31540</v>
          </cell>
          <cell r="BA204">
            <v>309952</v>
          </cell>
          <cell r="BB204">
            <v>26728</v>
          </cell>
          <cell r="BC204">
            <v>824</v>
          </cell>
          <cell r="BD204">
            <v>337173</v>
          </cell>
          <cell r="BE204">
            <v>5.3</v>
          </cell>
          <cell r="BF204">
            <v>-1.3</v>
          </cell>
          <cell r="BG204">
            <v>3.9</v>
          </cell>
          <cell r="BH204">
            <v>1.8</v>
          </cell>
          <cell r="BI204">
            <v>1.7</v>
          </cell>
          <cell r="BJ204">
            <v>3.7</v>
          </cell>
          <cell r="BK204">
            <v>-4.2</v>
          </cell>
          <cell r="BL204">
            <v>0.5</v>
          </cell>
          <cell r="BM204">
            <v>2.2999999999999998</v>
          </cell>
          <cell r="BN204">
            <v>0.7</v>
          </cell>
          <cell r="BO204">
            <v>0.7</v>
          </cell>
          <cell r="BP204">
            <v>0.4</v>
          </cell>
          <cell r="BQ204">
            <v>6.4</v>
          </cell>
          <cell r="BR204">
            <v>2.1</v>
          </cell>
          <cell r="BS204">
            <v>-0.2</v>
          </cell>
          <cell r="BT204">
            <v>2</v>
          </cell>
          <cell r="BU204">
            <v>0.9</v>
          </cell>
          <cell r="BV204">
            <v>0.1</v>
          </cell>
          <cell r="BW204">
            <v>-1.4</v>
          </cell>
          <cell r="BX204">
            <v>0.2</v>
          </cell>
          <cell r="BY204">
            <v>1.6</v>
          </cell>
          <cell r="BZ204">
            <v>2</v>
          </cell>
          <cell r="CA204">
            <v>1.7</v>
          </cell>
          <cell r="CB204">
            <v>1.7</v>
          </cell>
          <cell r="CC204">
            <v>1.2</v>
          </cell>
          <cell r="CD204">
            <v>1.5</v>
          </cell>
          <cell r="CE204">
            <v>-0.5</v>
          </cell>
          <cell r="CF204">
            <v>2.1</v>
          </cell>
          <cell r="CG204">
            <v>2</v>
          </cell>
          <cell r="CH204">
            <v>2.4</v>
          </cell>
          <cell r="CI204">
            <v>1.7</v>
          </cell>
          <cell r="CJ204">
            <v>2</v>
          </cell>
          <cell r="CK204">
            <v>1.2</v>
          </cell>
          <cell r="CL204">
            <v>1.5</v>
          </cell>
          <cell r="CM204">
            <v>1.3</v>
          </cell>
          <cell r="CN204">
            <v>1.9</v>
          </cell>
          <cell r="CO204">
            <v>-2.7</v>
          </cell>
          <cell r="CP204">
            <v>0.3</v>
          </cell>
          <cell r="CQ204">
            <v>-1.7</v>
          </cell>
          <cell r="CR204">
            <v>-1.7</v>
          </cell>
          <cell r="CS204">
            <v>-1.7</v>
          </cell>
          <cell r="CT204">
            <v>2.2000000000000002</v>
          </cell>
          <cell r="CU204">
            <v>-0.8</v>
          </cell>
          <cell r="CV204">
            <v>-0.2</v>
          </cell>
          <cell r="CW204">
            <v>1.9</v>
          </cell>
          <cell r="CX204">
            <v>0.4</v>
          </cell>
          <cell r="CY204">
            <v>0.5</v>
          </cell>
          <cell r="CZ204">
            <v>1.4</v>
          </cell>
          <cell r="DA204">
            <v>-0.4</v>
          </cell>
          <cell r="DB204">
            <v>-0.9</v>
          </cell>
          <cell r="DC204">
            <v>0.5</v>
          </cell>
          <cell r="DD204">
            <v>0.9</v>
          </cell>
          <cell r="DE204">
            <v>0.5</v>
          </cell>
          <cell r="DF204">
            <v>0.8</v>
          </cell>
          <cell r="DG204">
            <v>6747</v>
          </cell>
          <cell r="DH204">
            <v>1378</v>
          </cell>
          <cell r="DI204">
            <v>8153</v>
          </cell>
          <cell r="DJ204">
            <v>3141</v>
          </cell>
          <cell r="DK204">
            <v>4241</v>
          </cell>
          <cell r="DL204">
            <v>2714</v>
          </cell>
          <cell r="DM204">
            <v>3702</v>
          </cell>
          <cell r="DN204">
            <v>12515</v>
          </cell>
          <cell r="DO204">
            <v>2417</v>
          </cell>
          <cell r="DP204">
            <v>14420</v>
          </cell>
          <cell r="DQ204">
            <v>6419</v>
          </cell>
          <cell r="DR204">
            <v>5649</v>
          </cell>
          <cell r="DS204">
            <v>4330</v>
          </cell>
          <cell r="DT204">
            <v>5184</v>
          </cell>
          <cell r="DU204">
            <v>6565</v>
          </cell>
          <cell r="DV204">
            <v>27971</v>
          </cell>
          <cell r="DW204">
            <v>5581</v>
          </cell>
          <cell r="DX204">
            <v>343</v>
          </cell>
          <cell r="DY204">
            <v>3361</v>
          </cell>
          <cell r="DZ204">
            <v>9317</v>
          </cell>
          <cell r="EA204">
            <v>6193</v>
          </cell>
          <cell r="EB204">
            <v>5703</v>
          </cell>
          <cell r="EC204">
            <v>13323</v>
          </cell>
          <cell r="ED204">
            <v>25207</v>
          </cell>
          <cell r="EE204">
            <v>13788</v>
          </cell>
          <cell r="EF204">
            <v>15457</v>
          </cell>
          <cell r="EG204">
            <v>8992</v>
          </cell>
          <cell r="EH204">
            <v>6215</v>
          </cell>
          <cell r="EI204">
            <v>1763</v>
          </cell>
          <cell r="EJ204">
            <v>2405</v>
          </cell>
          <cell r="EK204">
            <v>7033</v>
          </cell>
          <cell r="EL204">
            <v>17340</v>
          </cell>
          <cell r="EM204">
            <v>3873</v>
          </cell>
          <cell r="EN204">
            <v>4716</v>
          </cell>
          <cell r="EO204">
            <v>8534</v>
          </cell>
          <cell r="EP204">
            <v>18777</v>
          </cell>
          <cell r="EQ204">
            <v>10439</v>
          </cell>
          <cell r="ER204">
            <v>29151</v>
          </cell>
          <cell r="ES204">
            <v>1117</v>
          </cell>
          <cell r="ET204">
            <v>7400</v>
          </cell>
          <cell r="EU204">
            <v>8464</v>
          </cell>
          <cell r="EV204">
            <v>2725</v>
          </cell>
          <cell r="EW204">
            <v>16730</v>
          </cell>
          <cell r="EX204">
            <v>18927</v>
          </cell>
          <cell r="EY204">
            <v>12215</v>
          </cell>
          <cell r="EZ204">
            <v>18477</v>
          </cell>
          <cell r="FA204">
            <v>16888</v>
          </cell>
          <cell r="FB204">
            <v>19546</v>
          </cell>
          <cell r="FC204">
            <v>2687</v>
          </cell>
          <cell r="FD204">
            <v>6519</v>
          </cell>
          <cell r="FE204">
            <v>31539</v>
          </cell>
          <cell r="FF204">
            <v>309286</v>
          </cell>
          <cell r="FG204">
            <v>26744</v>
          </cell>
          <cell r="FH204">
            <v>851</v>
          </cell>
          <cell r="FI204">
            <v>336553</v>
          </cell>
          <cell r="FJ204">
            <v>1.5</v>
          </cell>
          <cell r="FK204">
            <v>-1.7</v>
          </cell>
          <cell r="FL204">
            <v>0.8</v>
          </cell>
          <cell r="FM204">
            <v>-5.3</v>
          </cell>
          <cell r="FN204">
            <v>1.2</v>
          </cell>
          <cell r="FO204">
            <v>8.5</v>
          </cell>
          <cell r="FP204">
            <v>-0.3</v>
          </cell>
          <cell r="FQ204">
            <v>0.3</v>
          </cell>
          <cell r="FR204">
            <v>-0.9</v>
          </cell>
          <cell r="FS204">
            <v>0.2</v>
          </cell>
          <cell r="FT204">
            <v>-1.3</v>
          </cell>
          <cell r="FU204">
            <v>1.7</v>
          </cell>
          <cell r="FV204">
            <v>6.2</v>
          </cell>
          <cell r="FW204">
            <v>0.5</v>
          </cell>
          <cell r="FX204">
            <v>-4.0999999999999996</v>
          </cell>
          <cell r="FY204">
            <v>0.7</v>
          </cell>
          <cell r="FZ204">
            <v>-0.9</v>
          </cell>
          <cell r="GA204">
            <v>1.4</v>
          </cell>
          <cell r="GB204">
            <v>-2.4</v>
          </cell>
          <cell r="GC204">
            <v>-1</v>
          </cell>
          <cell r="GD204">
            <v>-1.6</v>
          </cell>
          <cell r="GE204">
            <v>-0.4</v>
          </cell>
          <cell r="GF204">
            <v>-1.2</v>
          </cell>
          <cell r="GG204">
            <v>-1.2</v>
          </cell>
          <cell r="GH204">
            <v>1.9</v>
          </cell>
          <cell r="GI204">
            <v>2.1</v>
          </cell>
          <cell r="GJ204">
            <v>-1</v>
          </cell>
          <cell r="GK204">
            <v>2</v>
          </cell>
          <cell r="GL204">
            <v>0.3</v>
          </cell>
          <cell r="GM204">
            <v>2.6</v>
          </cell>
          <cell r="GN204">
            <v>4</v>
          </cell>
          <cell r="GO204">
            <v>2.8</v>
          </cell>
          <cell r="GP204">
            <v>-0.3</v>
          </cell>
          <cell r="GQ204">
            <v>7.7</v>
          </cell>
          <cell r="GR204">
            <v>3.8</v>
          </cell>
          <cell r="GS204">
            <v>2</v>
          </cell>
          <cell r="GT204">
            <v>-3.6</v>
          </cell>
          <cell r="GU204">
            <v>0.1</v>
          </cell>
          <cell r="GV204">
            <v>-7.7</v>
          </cell>
          <cell r="GW204">
            <v>4.9000000000000004</v>
          </cell>
          <cell r="GX204">
            <v>2.7</v>
          </cell>
          <cell r="GY204">
            <v>0.5</v>
          </cell>
          <cell r="GZ204">
            <v>-3.2</v>
          </cell>
          <cell r="HA204">
            <v>-2.4</v>
          </cell>
          <cell r="HB204">
            <v>0.6</v>
          </cell>
          <cell r="HC204">
            <v>0.7</v>
          </cell>
          <cell r="HD204">
            <v>0.5</v>
          </cell>
          <cell r="HE204">
            <v>1.1000000000000001</v>
          </cell>
          <cell r="HF204">
            <v>-0.9</v>
          </cell>
          <cell r="HG204">
            <v>-4.5</v>
          </cell>
          <cell r="HH204">
            <v>0.5</v>
          </cell>
          <cell r="HI204">
            <v>0.4</v>
          </cell>
          <cell r="HJ204">
            <v>0.6</v>
          </cell>
          <cell r="HK204">
            <v>0.5</v>
          </cell>
          <cell r="HL204">
            <v>11956</v>
          </cell>
          <cell r="HM204">
            <v>1383</v>
          </cell>
          <cell r="HN204">
            <v>13233</v>
          </cell>
          <cell r="HO204">
            <v>3203</v>
          </cell>
          <cell r="HP204">
            <v>4325</v>
          </cell>
          <cell r="HQ204">
            <v>2767</v>
          </cell>
          <cell r="HR204">
            <v>3856</v>
          </cell>
          <cell r="HS204">
            <v>12835</v>
          </cell>
          <cell r="HT204">
            <v>2415</v>
          </cell>
          <cell r="HU204">
            <v>14754</v>
          </cell>
          <cell r="HV204">
            <v>6756</v>
          </cell>
          <cell r="HW204">
            <v>5648</v>
          </cell>
          <cell r="HX204">
            <v>4401</v>
          </cell>
          <cell r="HY204">
            <v>5256</v>
          </cell>
          <cell r="HZ204">
            <v>6856</v>
          </cell>
          <cell r="IA204">
            <v>28707</v>
          </cell>
          <cell r="IB204">
            <v>5448</v>
          </cell>
          <cell r="IC204">
            <v>319</v>
          </cell>
          <cell r="ID204">
            <v>3337</v>
          </cell>
          <cell r="IE204">
            <v>9114</v>
          </cell>
          <cell r="IF204">
            <v>6505</v>
          </cell>
          <cell r="IG204">
            <v>5914</v>
          </cell>
          <cell r="IH204">
            <v>14165</v>
          </cell>
          <cell r="II204">
            <v>26600</v>
          </cell>
          <cell r="IJ204">
            <v>14290</v>
          </cell>
          <cell r="IK204">
            <v>16895</v>
          </cell>
          <cell r="IL204">
            <v>9424</v>
          </cell>
          <cell r="IM204">
            <v>6536</v>
          </cell>
          <cell r="IN204">
            <v>1821</v>
          </cell>
          <cell r="IO204">
            <v>2435</v>
          </cell>
          <cell r="IP204">
            <v>7452</v>
          </cell>
          <cell r="IQ204">
            <v>18184</v>
          </cell>
        </row>
        <row r="205">
          <cell r="B205">
            <v>7588</v>
          </cell>
          <cell r="C205">
            <v>1358</v>
          </cell>
          <cell r="D205">
            <v>8948</v>
          </cell>
          <cell r="E205">
            <v>3234</v>
          </cell>
          <cell r="F205">
            <v>4294</v>
          </cell>
          <cell r="G205">
            <v>2860</v>
          </cell>
          <cell r="H205">
            <v>3571</v>
          </cell>
          <cell r="I205">
            <v>12663</v>
          </cell>
          <cell r="J205">
            <v>2447</v>
          </cell>
          <cell r="K205">
            <v>14590</v>
          </cell>
          <cell r="L205">
            <v>6413</v>
          </cell>
          <cell r="M205">
            <v>5714</v>
          </cell>
          <cell r="N205">
            <v>4589</v>
          </cell>
          <cell r="O205">
            <v>5496</v>
          </cell>
          <cell r="P205">
            <v>6755</v>
          </cell>
          <cell r="Q205">
            <v>28873</v>
          </cell>
          <cell r="R205">
            <v>5607</v>
          </cell>
          <cell r="S205">
            <v>341</v>
          </cell>
          <cell r="T205">
            <v>3354</v>
          </cell>
          <cell r="U205">
            <v>9324</v>
          </cell>
          <cell r="V205">
            <v>6365</v>
          </cell>
          <cell r="W205">
            <v>6001</v>
          </cell>
          <cell r="X205">
            <v>13830</v>
          </cell>
          <cell r="Y205">
            <v>26114</v>
          </cell>
          <cell r="Z205">
            <v>13933</v>
          </cell>
          <cell r="AA205">
            <v>15452</v>
          </cell>
          <cell r="AB205">
            <v>8889</v>
          </cell>
          <cell r="AC205">
            <v>6292</v>
          </cell>
          <cell r="AD205">
            <v>1796</v>
          </cell>
          <cell r="AE205">
            <v>2488</v>
          </cell>
          <cell r="AF205">
            <v>7090</v>
          </cell>
          <cell r="AG205">
            <v>17578</v>
          </cell>
          <cell r="AH205">
            <v>3970</v>
          </cell>
          <cell r="AI205">
            <v>4572</v>
          </cell>
          <cell r="AJ205">
            <v>8559</v>
          </cell>
          <cell r="AK205">
            <v>19101</v>
          </cell>
          <cell r="AL205">
            <v>10025</v>
          </cell>
          <cell r="AM205">
            <v>29105</v>
          </cell>
          <cell r="AN205">
            <v>1263</v>
          </cell>
          <cell r="AO205">
            <v>6963</v>
          </cell>
          <cell r="AP205">
            <v>8217</v>
          </cell>
          <cell r="AQ205">
            <v>2780</v>
          </cell>
          <cell r="AR205">
            <v>16925</v>
          </cell>
          <cell r="AS205">
            <v>19185</v>
          </cell>
          <cell r="AT205">
            <v>12639</v>
          </cell>
          <cell r="AU205">
            <v>18523</v>
          </cell>
          <cell r="AV205">
            <v>16973</v>
          </cell>
          <cell r="AW205">
            <v>19932</v>
          </cell>
          <cell r="AX205">
            <v>2759</v>
          </cell>
          <cell r="AY205">
            <v>6463</v>
          </cell>
          <cell r="AZ205">
            <v>31747</v>
          </cell>
          <cell r="BA205">
            <v>313499</v>
          </cell>
          <cell r="BB205">
            <v>26765</v>
          </cell>
          <cell r="BC205">
            <v>-87</v>
          </cell>
          <cell r="BD205">
            <v>339859</v>
          </cell>
          <cell r="BE205">
            <v>8.9</v>
          </cell>
          <cell r="BF205">
            <v>-0.8</v>
          </cell>
          <cell r="BG205">
            <v>7</v>
          </cell>
          <cell r="BH205">
            <v>0</v>
          </cell>
          <cell r="BI205">
            <v>1.3</v>
          </cell>
          <cell r="BJ205">
            <v>6.4</v>
          </cell>
          <cell r="BK205">
            <v>-2.5</v>
          </cell>
          <cell r="BL205">
            <v>0.9</v>
          </cell>
          <cell r="BM205">
            <v>0</v>
          </cell>
          <cell r="BN205">
            <v>0.8</v>
          </cell>
          <cell r="BO205">
            <v>-0.2</v>
          </cell>
          <cell r="BP205">
            <v>0.8</v>
          </cell>
          <cell r="BQ205">
            <v>6</v>
          </cell>
          <cell r="BR205">
            <v>4.3</v>
          </cell>
          <cell r="BS205">
            <v>-0.4</v>
          </cell>
          <cell r="BT205">
            <v>2.4</v>
          </cell>
          <cell r="BU205">
            <v>0.4</v>
          </cell>
          <cell r="BV205">
            <v>-0.2</v>
          </cell>
          <cell r="BW205">
            <v>-0.4</v>
          </cell>
          <cell r="BX205">
            <v>0</v>
          </cell>
          <cell r="BY205">
            <v>1.8</v>
          </cell>
          <cell r="BZ205">
            <v>2.1</v>
          </cell>
          <cell r="CA205">
            <v>3</v>
          </cell>
          <cell r="CB205">
            <v>2.4</v>
          </cell>
          <cell r="CC205">
            <v>1.4</v>
          </cell>
          <cell r="CD205">
            <v>0.6</v>
          </cell>
          <cell r="CE205">
            <v>-1.3</v>
          </cell>
          <cell r="CF205">
            <v>1.2</v>
          </cell>
          <cell r="CG205">
            <v>0.4</v>
          </cell>
          <cell r="CH205">
            <v>3.1</v>
          </cell>
          <cell r="CI205">
            <v>1.7</v>
          </cell>
          <cell r="CJ205">
            <v>1.6</v>
          </cell>
          <cell r="CK205">
            <v>1.4</v>
          </cell>
          <cell r="CL205">
            <v>1.5</v>
          </cell>
          <cell r="CM205">
            <v>1.3</v>
          </cell>
          <cell r="CN205">
            <v>1.9</v>
          </cell>
          <cell r="CO205">
            <v>-4.0999999999999996</v>
          </cell>
          <cell r="CP205">
            <v>-0.1</v>
          </cell>
          <cell r="CQ205">
            <v>6.8</v>
          </cell>
          <cell r="CR205">
            <v>-1.4</v>
          </cell>
          <cell r="CS205">
            <v>0.1</v>
          </cell>
          <cell r="CT205">
            <v>1</v>
          </cell>
          <cell r="CU205">
            <v>0</v>
          </cell>
          <cell r="CV205">
            <v>0.2</v>
          </cell>
          <cell r="CW205">
            <v>2.6</v>
          </cell>
          <cell r="CX205">
            <v>0.5</v>
          </cell>
          <cell r="CY205">
            <v>0.5</v>
          </cell>
          <cell r="CZ205">
            <v>1.7</v>
          </cell>
          <cell r="DA205">
            <v>1.5</v>
          </cell>
          <cell r="DB205">
            <v>-0.8</v>
          </cell>
          <cell r="DC205">
            <v>0.7</v>
          </cell>
          <cell r="DD205">
            <v>1.1000000000000001</v>
          </cell>
          <cell r="DE205">
            <v>0.1</v>
          </cell>
          <cell r="DF205">
            <v>0.8</v>
          </cell>
          <cell r="DG205">
            <v>7769</v>
          </cell>
          <cell r="DH205">
            <v>1354</v>
          </cell>
          <cell r="DI205">
            <v>9120</v>
          </cell>
          <cell r="DJ205">
            <v>3227</v>
          </cell>
          <cell r="DK205">
            <v>4294</v>
          </cell>
          <cell r="DL205">
            <v>2880</v>
          </cell>
          <cell r="DM205">
            <v>3580</v>
          </cell>
          <cell r="DN205">
            <v>12689</v>
          </cell>
          <cell r="DO205">
            <v>2471</v>
          </cell>
          <cell r="DP205">
            <v>14630</v>
          </cell>
          <cell r="DQ205">
            <v>6371</v>
          </cell>
          <cell r="DR205">
            <v>5754</v>
          </cell>
          <cell r="DS205">
            <v>4622</v>
          </cell>
          <cell r="DT205">
            <v>5473</v>
          </cell>
          <cell r="DU205">
            <v>6714</v>
          </cell>
          <cell r="DV205">
            <v>28911</v>
          </cell>
          <cell r="DW205">
            <v>5640</v>
          </cell>
          <cell r="DX205">
            <v>343</v>
          </cell>
          <cell r="DY205">
            <v>3318</v>
          </cell>
          <cell r="DZ205">
            <v>9339</v>
          </cell>
          <cell r="EA205">
            <v>6320</v>
          </cell>
          <cell r="EB205">
            <v>6352</v>
          </cell>
          <cell r="EC205">
            <v>13573</v>
          </cell>
          <cell r="ED205">
            <v>26071</v>
          </cell>
          <cell r="EE205">
            <v>13883</v>
          </cell>
          <cell r="EF205">
            <v>15430</v>
          </cell>
          <cell r="EG205">
            <v>8910</v>
          </cell>
          <cell r="EH205">
            <v>6284</v>
          </cell>
          <cell r="EI205">
            <v>1848</v>
          </cell>
          <cell r="EJ205">
            <v>2515</v>
          </cell>
          <cell r="EK205">
            <v>6974</v>
          </cell>
          <cell r="EL205">
            <v>17519</v>
          </cell>
          <cell r="EM205">
            <v>3993</v>
          </cell>
          <cell r="EN205">
            <v>4605</v>
          </cell>
          <cell r="EO205">
            <v>8552</v>
          </cell>
          <cell r="EP205">
            <v>19071</v>
          </cell>
          <cell r="EQ205">
            <v>9993</v>
          </cell>
          <cell r="ER205">
            <v>29043</v>
          </cell>
          <cell r="ES205">
            <v>1294</v>
          </cell>
          <cell r="ET205">
            <v>6665</v>
          </cell>
          <cell r="EU205">
            <v>7965</v>
          </cell>
          <cell r="EV205">
            <v>2796</v>
          </cell>
          <cell r="EW205">
            <v>16813</v>
          </cell>
          <cell r="EX205">
            <v>19110</v>
          </cell>
          <cell r="EY205">
            <v>12574</v>
          </cell>
          <cell r="EZ205">
            <v>18656</v>
          </cell>
          <cell r="FA205">
            <v>16978</v>
          </cell>
          <cell r="FB205">
            <v>19978</v>
          </cell>
          <cell r="FC205">
            <v>2802</v>
          </cell>
          <cell r="FD205">
            <v>6339</v>
          </cell>
          <cell r="FE205">
            <v>31741</v>
          </cell>
          <cell r="FF205">
            <v>313268</v>
          </cell>
          <cell r="FG205">
            <v>26892</v>
          </cell>
          <cell r="FH205">
            <v>659</v>
          </cell>
          <cell r="FI205">
            <v>340492</v>
          </cell>
          <cell r="FJ205">
            <v>15.1</v>
          </cell>
          <cell r="FK205">
            <v>-1.7</v>
          </cell>
          <cell r="FL205">
            <v>11.9</v>
          </cell>
          <cell r="FM205">
            <v>2.7</v>
          </cell>
          <cell r="FN205">
            <v>1.3</v>
          </cell>
          <cell r="FO205">
            <v>6.1</v>
          </cell>
          <cell r="FP205">
            <v>-3.3</v>
          </cell>
          <cell r="FQ205">
            <v>1.4</v>
          </cell>
          <cell r="FR205">
            <v>2.2000000000000002</v>
          </cell>
          <cell r="FS205">
            <v>1.5</v>
          </cell>
          <cell r="FT205">
            <v>-0.7</v>
          </cell>
          <cell r="FU205">
            <v>1.9</v>
          </cell>
          <cell r="FV205">
            <v>6.8</v>
          </cell>
          <cell r="FW205">
            <v>5.6</v>
          </cell>
          <cell r="FX205">
            <v>2.2999999999999998</v>
          </cell>
          <cell r="FY205">
            <v>3.4</v>
          </cell>
          <cell r="FZ205">
            <v>1.1000000000000001</v>
          </cell>
          <cell r="GA205">
            <v>-0.1</v>
          </cell>
          <cell r="GB205">
            <v>-1.3</v>
          </cell>
          <cell r="GC205">
            <v>0.2</v>
          </cell>
          <cell r="GD205">
            <v>2.1</v>
          </cell>
          <cell r="GE205">
            <v>11.4</v>
          </cell>
          <cell r="GF205">
            <v>1.9</v>
          </cell>
          <cell r="GG205">
            <v>3.4</v>
          </cell>
          <cell r="GH205">
            <v>0.7</v>
          </cell>
          <cell r="GI205">
            <v>-0.2</v>
          </cell>
          <cell r="GJ205">
            <v>-0.9</v>
          </cell>
          <cell r="GK205">
            <v>1.1000000000000001</v>
          </cell>
          <cell r="GL205">
            <v>4.8</v>
          </cell>
          <cell r="GM205">
            <v>4.5999999999999996</v>
          </cell>
          <cell r="GN205">
            <v>-0.8</v>
          </cell>
          <cell r="GO205">
            <v>1</v>
          </cell>
          <cell r="GP205">
            <v>3.1</v>
          </cell>
          <cell r="GQ205">
            <v>-2.4</v>
          </cell>
          <cell r="GR205">
            <v>0.2</v>
          </cell>
          <cell r="GS205">
            <v>1.6</v>
          </cell>
          <cell r="GT205">
            <v>-4.3</v>
          </cell>
          <cell r="GU205">
            <v>-0.4</v>
          </cell>
          <cell r="GV205">
            <v>15.9</v>
          </cell>
          <cell r="GW205">
            <v>-9.9</v>
          </cell>
          <cell r="GX205">
            <v>-5.9</v>
          </cell>
          <cell r="GY205">
            <v>2.6</v>
          </cell>
          <cell r="GZ205">
            <v>0.5</v>
          </cell>
          <cell r="HA205">
            <v>1</v>
          </cell>
          <cell r="HB205">
            <v>2.9</v>
          </cell>
          <cell r="HC205">
            <v>1</v>
          </cell>
          <cell r="HD205">
            <v>0.5</v>
          </cell>
          <cell r="HE205">
            <v>2.2000000000000002</v>
          </cell>
          <cell r="HF205">
            <v>4.3</v>
          </cell>
          <cell r="HG205">
            <v>-2.8</v>
          </cell>
          <cell r="HH205">
            <v>0.6</v>
          </cell>
          <cell r="HI205">
            <v>1.3</v>
          </cell>
          <cell r="HJ205">
            <v>0.6</v>
          </cell>
          <cell r="HK205">
            <v>1.2</v>
          </cell>
          <cell r="HL205">
            <v>7301</v>
          </cell>
          <cell r="HM205">
            <v>1353</v>
          </cell>
          <cell r="HN205">
            <v>8659</v>
          </cell>
          <cell r="HO205">
            <v>2924</v>
          </cell>
          <cell r="HP205">
            <v>3999</v>
          </cell>
          <cell r="HQ205">
            <v>2691</v>
          </cell>
          <cell r="HR205">
            <v>3421</v>
          </cell>
          <cell r="HS205">
            <v>11822</v>
          </cell>
          <cell r="HT205">
            <v>2398</v>
          </cell>
          <cell r="HU205">
            <v>13682</v>
          </cell>
          <cell r="HV205">
            <v>6333</v>
          </cell>
          <cell r="HW205">
            <v>5621</v>
          </cell>
          <cell r="HX205">
            <v>4466</v>
          </cell>
          <cell r="HY205">
            <v>5040</v>
          </cell>
          <cell r="HZ205">
            <v>6227</v>
          </cell>
          <cell r="IA205">
            <v>27690</v>
          </cell>
          <cell r="IB205">
            <v>5693</v>
          </cell>
          <cell r="IC205">
            <v>303</v>
          </cell>
          <cell r="ID205">
            <v>3343</v>
          </cell>
          <cell r="IE205">
            <v>9352</v>
          </cell>
          <cell r="IF205">
            <v>5722</v>
          </cell>
          <cell r="IG205">
            <v>5921</v>
          </cell>
          <cell r="IH205">
            <v>12649</v>
          </cell>
          <cell r="II205">
            <v>24131</v>
          </cell>
          <cell r="IJ205">
            <v>13326</v>
          </cell>
          <cell r="IK205">
            <v>14923</v>
          </cell>
          <cell r="IL205">
            <v>8780</v>
          </cell>
          <cell r="IM205">
            <v>5989</v>
          </cell>
          <cell r="IN205">
            <v>1786</v>
          </cell>
          <cell r="IO205">
            <v>2445</v>
          </cell>
          <cell r="IP205">
            <v>6761</v>
          </cell>
          <cell r="IQ205">
            <v>16896</v>
          </cell>
        </row>
        <row r="206">
          <cell r="B206">
            <v>8314</v>
          </cell>
          <cell r="C206">
            <v>1381</v>
          </cell>
          <cell r="D206">
            <v>9686</v>
          </cell>
          <cell r="E206">
            <v>3228</v>
          </cell>
          <cell r="F206">
            <v>4401</v>
          </cell>
          <cell r="G206">
            <v>2966</v>
          </cell>
          <cell r="H206">
            <v>3535</v>
          </cell>
          <cell r="I206">
            <v>12811</v>
          </cell>
          <cell r="J206">
            <v>2418</v>
          </cell>
          <cell r="K206">
            <v>14730</v>
          </cell>
          <cell r="L206">
            <v>6321</v>
          </cell>
          <cell r="M206">
            <v>5673</v>
          </cell>
          <cell r="N206">
            <v>4707</v>
          </cell>
          <cell r="O206">
            <v>5650</v>
          </cell>
          <cell r="P206">
            <v>6707</v>
          </cell>
          <cell r="Q206">
            <v>29099</v>
          </cell>
          <cell r="R206">
            <v>5655</v>
          </cell>
          <cell r="S206">
            <v>341</v>
          </cell>
          <cell r="T206">
            <v>3346</v>
          </cell>
          <cell r="U206">
            <v>9331</v>
          </cell>
          <cell r="V206">
            <v>6457</v>
          </cell>
          <cell r="W206">
            <v>6055</v>
          </cell>
          <cell r="X206">
            <v>14356</v>
          </cell>
          <cell r="Y206">
            <v>26793</v>
          </cell>
          <cell r="Z206">
            <v>14045</v>
          </cell>
          <cell r="AA206">
            <v>15391</v>
          </cell>
          <cell r="AB206">
            <v>8765</v>
          </cell>
          <cell r="AC206">
            <v>6225</v>
          </cell>
          <cell r="AD206">
            <v>1768</v>
          </cell>
          <cell r="AE206">
            <v>2545</v>
          </cell>
          <cell r="AF206">
            <v>7212</v>
          </cell>
          <cell r="AG206">
            <v>17674</v>
          </cell>
          <cell r="AH206">
            <v>4010</v>
          </cell>
          <cell r="AI206">
            <v>4629</v>
          </cell>
          <cell r="AJ206">
            <v>8605</v>
          </cell>
          <cell r="AK206">
            <v>19523</v>
          </cell>
          <cell r="AL206">
            <v>9512</v>
          </cell>
          <cell r="AM206">
            <v>29083</v>
          </cell>
          <cell r="AN206">
            <v>1375</v>
          </cell>
          <cell r="AO206">
            <v>7008</v>
          </cell>
          <cell r="AP206">
            <v>8408</v>
          </cell>
          <cell r="AQ206">
            <v>2785</v>
          </cell>
          <cell r="AR206">
            <v>17339</v>
          </cell>
          <cell r="AS206">
            <v>19565</v>
          </cell>
          <cell r="AT206">
            <v>12723</v>
          </cell>
          <cell r="AU206">
            <v>18780</v>
          </cell>
          <cell r="AV206">
            <v>17086</v>
          </cell>
          <cell r="AW206">
            <v>20299</v>
          </cell>
          <cell r="AX206">
            <v>2834</v>
          </cell>
          <cell r="AY206">
            <v>6482</v>
          </cell>
          <cell r="AZ206">
            <v>31999</v>
          </cell>
          <cell r="BA206">
            <v>317019</v>
          </cell>
          <cell r="BB206">
            <v>26590</v>
          </cell>
          <cell r="BC206">
            <v>-1667</v>
          </cell>
          <cell r="BD206">
            <v>341642</v>
          </cell>
          <cell r="BE206">
            <v>9.6</v>
          </cell>
          <cell r="BF206">
            <v>1.7</v>
          </cell>
          <cell r="BG206">
            <v>8.1999999999999993</v>
          </cell>
          <cell r="BH206">
            <v>-0.2</v>
          </cell>
          <cell r="BI206">
            <v>2.5</v>
          </cell>
          <cell r="BJ206">
            <v>3.7</v>
          </cell>
          <cell r="BK206">
            <v>-1</v>
          </cell>
          <cell r="BL206">
            <v>1.2</v>
          </cell>
          <cell r="BM206">
            <v>-1.2</v>
          </cell>
          <cell r="BN206">
            <v>1</v>
          </cell>
          <cell r="BO206">
            <v>-1.4</v>
          </cell>
          <cell r="BP206">
            <v>-0.7</v>
          </cell>
          <cell r="BQ206">
            <v>2.6</v>
          </cell>
          <cell r="BR206">
            <v>2.8</v>
          </cell>
          <cell r="BS206">
            <v>-0.7</v>
          </cell>
          <cell r="BT206">
            <v>0.8</v>
          </cell>
          <cell r="BU206">
            <v>0.9</v>
          </cell>
          <cell r="BV206">
            <v>0</v>
          </cell>
          <cell r="BW206">
            <v>-0.2</v>
          </cell>
          <cell r="BX206">
            <v>0.1</v>
          </cell>
          <cell r="BY206">
            <v>1.4</v>
          </cell>
          <cell r="BZ206">
            <v>0.9</v>
          </cell>
          <cell r="CA206">
            <v>3.8</v>
          </cell>
          <cell r="CB206">
            <v>2.6</v>
          </cell>
          <cell r="CC206">
            <v>0.8</v>
          </cell>
          <cell r="CD206">
            <v>-0.4</v>
          </cell>
          <cell r="CE206">
            <v>-1.4</v>
          </cell>
          <cell r="CF206">
            <v>-1.1000000000000001</v>
          </cell>
          <cell r="CG206">
            <v>-1.5</v>
          </cell>
          <cell r="CH206">
            <v>2.2999999999999998</v>
          </cell>
          <cell r="CI206">
            <v>1.7</v>
          </cell>
          <cell r="CJ206">
            <v>0.5</v>
          </cell>
          <cell r="CK206">
            <v>1</v>
          </cell>
          <cell r="CL206">
            <v>1.2</v>
          </cell>
          <cell r="CM206">
            <v>0.5</v>
          </cell>
          <cell r="CN206">
            <v>2.2000000000000002</v>
          </cell>
          <cell r="CO206">
            <v>-5.0999999999999996</v>
          </cell>
          <cell r="CP206">
            <v>-0.1</v>
          </cell>
          <cell r="CQ206">
            <v>8.9</v>
          </cell>
          <cell r="CR206">
            <v>0.6</v>
          </cell>
          <cell r="CS206">
            <v>2.2999999999999998</v>
          </cell>
          <cell r="CT206">
            <v>0.2</v>
          </cell>
          <cell r="CU206">
            <v>2.4</v>
          </cell>
          <cell r="CV206">
            <v>2</v>
          </cell>
          <cell r="CW206">
            <v>0.7</v>
          </cell>
          <cell r="CX206">
            <v>1.4</v>
          </cell>
          <cell r="CY206">
            <v>0.7</v>
          </cell>
          <cell r="CZ206">
            <v>1.8</v>
          </cell>
          <cell r="DA206">
            <v>2.7</v>
          </cell>
          <cell r="DB206">
            <v>0.3</v>
          </cell>
          <cell r="DC206">
            <v>0.8</v>
          </cell>
          <cell r="DD206">
            <v>1.1000000000000001</v>
          </cell>
          <cell r="DE206">
            <v>-0.7</v>
          </cell>
          <cell r="DF206">
            <v>0.5</v>
          </cell>
          <cell r="DG206">
            <v>8205</v>
          </cell>
          <cell r="DH206">
            <v>1336</v>
          </cell>
          <cell r="DI206">
            <v>9527</v>
          </cell>
          <cell r="DJ206">
            <v>3298</v>
          </cell>
          <cell r="DK206">
            <v>4401</v>
          </cell>
          <cell r="DL206">
            <v>2915</v>
          </cell>
          <cell r="DM206">
            <v>3483</v>
          </cell>
          <cell r="DN206">
            <v>12795</v>
          </cell>
          <cell r="DO206">
            <v>2411</v>
          </cell>
          <cell r="DP206">
            <v>14710</v>
          </cell>
          <cell r="DQ206">
            <v>6374</v>
          </cell>
          <cell r="DR206">
            <v>5668</v>
          </cell>
          <cell r="DS206">
            <v>4690</v>
          </cell>
          <cell r="DT206">
            <v>5794</v>
          </cell>
          <cell r="DU206">
            <v>6761</v>
          </cell>
          <cell r="DV206">
            <v>29315</v>
          </cell>
          <cell r="DW206">
            <v>5504</v>
          </cell>
          <cell r="DX206">
            <v>333</v>
          </cell>
          <cell r="DY206">
            <v>3383</v>
          </cell>
          <cell r="DZ206">
            <v>9219</v>
          </cell>
          <cell r="EA206">
            <v>6530</v>
          </cell>
          <cell r="EB206">
            <v>5768</v>
          </cell>
          <cell r="EC206">
            <v>14692</v>
          </cell>
          <cell r="ED206">
            <v>26969</v>
          </cell>
          <cell r="EE206">
            <v>14096</v>
          </cell>
          <cell r="EF206">
            <v>15403</v>
          </cell>
          <cell r="EG206">
            <v>8737</v>
          </cell>
          <cell r="EH206">
            <v>6327</v>
          </cell>
          <cell r="EI206">
            <v>1750</v>
          </cell>
          <cell r="EJ206">
            <v>2518</v>
          </cell>
          <cell r="EK206">
            <v>7492</v>
          </cell>
          <cell r="EL206">
            <v>18038</v>
          </cell>
          <cell r="EM206">
            <v>4018</v>
          </cell>
          <cell r="EN206">
            <v>4640</v>
          </cell>
          <cell r="EO206">
            <v>8612</v>
          </cell>
          <cell r="EP206">
            <v>19479</v>
          </cell>
          <cell r="EQ206">
            <v>9537</v>
          </cell>
          <cell r="ER206">
            <v>29031</v>
          </cell>
          <cell r="ES206">
            <v>1367</v>
          </cell>
          <cell r="ET206">
            <v>6996</v>
          </cell>
          <cell r="EU206">
            <v>8375</v>
          </cell>
          <cell r="EV206">
            <v>2834</v>
          </cell>
          <cell r="EW206">
            <v>17237</v>
          </cell>
          <cell r="EX206">
            <v>19544</v>
          </cell>
          <cell r="EY206">
            <v>12816</v>
          </cell>
          <cell r="EZ206">
            <v>18414</v>
          </cell>
          <cell r="FA206">
            <v>17065</v>
          </cell>
          <cell r="FB206">
            <v>20279</v>
          </cell>
          <cell r="FC206">
            <v>2786</v>
          </cell>
          <cell r="FD206">
            <v>6495</v>
          </cell>
          <cell r="FE206">
            <v>31983</v>
          </cell>
          <cell r="FF206">
            <v>317097</v>
          </cell>
          <cell r="FG206">
            <v>26525</v>
          </cell>
          <cell r="FH206">
            <v>-2146</v>
          </cell>
          <cell r="FI206">
            <v>341182</v>
          </cell>
          <cell r="FJ206">
            <v>5.6</v>
          </cell>
          <cell r="FK206">
            <v>-1.4</v>
          </cell>
          <cell r="FL206">
            <v>4.5</v>
          </cell>
          <cell r="FM206">
            <v>2.2000000000000002</v>
          </cell>
          <cell r="FN206">
            <v>2.5</v>
          </cell>
          <cell r="FO206">
            <v>1.2</v>
          </cell>
          <cell r="FP206">
            <v>-2.7</v>
          </cell>
          <cell r="FQ206">
            <v>0.8</v>
          </cell>
          <cell r="FR206">
            <v>-2.4</v>
          </cell>
          <cell r="FS206">
            <v>0.5</v>
          </cell>
          <cell r="FT206">
            <v>0</v>
          </cell>
          <cell r="FU206">
            <v>-1.5</v>
          </cell>
          <cell r="FV206">
            <v>1.5</v>
          </cell>
          <cell r="FW206">
            <v>5.9</v>
          </cell>
          <cell r="FX206">
            <v>0.7</v>
          </cell>
          <cell r="FY206">
            <v>1.4</v>
          </cell>
          <cell r="FZ206">
            <v>-2.4</v>
          </cell>
          <cell r="GA206">
            <v>-2.7</v>
          </cell>
          <cell r="GB206">
            <v>2</v>
          </cell>
          <cell r="GC206">
            <v>-1.3</v>
          </cell>
          <cell r="GD206">
            <v>3.3</v>
          </cell>
          <cell r="GE206">
            <v>-9.1999999999999993</v>
          </cell>
          <cell r="GF206">
            <v>8.1999999999999993</v>
          </cell>
          <cell r="GG206">
            <v>3.4</v>
          </cell>
          <cell r="GH206">
            <v>1.5</v>
          </cell>
          <cell r="GI206">
            <v>-0.2</v>
          </cell>
          <cell r="GJ206">
            <v>-1.9</v>
          </cell>
          <cell r="GK206">
            <v>0.7</v>
          </cell>
          <cell r="GL206">
            <v>-5.3</v>
          </cell>
          <cell r="GM206">
            <v>0.1</v>
          </cell>
          <cell r="GN206">
            <v>7.4</v>
          </cell>
          <cell r="GO206">
            <v>3</v>
          </cell>
          <cell r="GP206">
            <v>0.6</v>
          </cell>
          <cell r="GQ206">
            <v>0.8</v>
          </cell>
          <cell r="GR206">
            <v>0.7</v>
          </cell>
          <cell r="GS206">
            <v>2.1</v>
          </cell>
          <cell r="GT206">
            <v>-4.5999999999999996</v>
          </cell>
          <cell r="GU206">
            <v>0</v>
          </cell>
          <cell r="GV206">
            <v>5.6</v>
          </cell>
          <cell r="GW206">
            <v>5</v>
          </cell>
          <cell r="GX206">
            <v>5.2</v>
          </cell>
          <cell r="GY206">
            <v>1.3</v>
          </cell>
          <cell r="GZ206">
            <v>2.5</v>
          </cell>
          <cell r="HA206">
            <v>2.2999999999999998</v>
          </cell>
          <cell r="HB206">
            <v>1.9</v>
          </cell>
          <cell r="HC206">
            <v>-1.3</v>
          </cell>
          <cell r="HD206">
            <v>0.5</v>
          </cell>
          <cell r="HE206">
            <v>1.5</v>
          </cell>
          <cell r="HF206">
            <v>-0.6</v>
          </cell>
          <cell r="HG206">
            <v>2.5</v>
          </cell>
          <cell r="HH206">
            <v>0.8</v>
          </cell>
          <cell r="HI206">
            <v>1.2</v>
          </cell>
          <cell r="HJ206">
            <v>-1.4</v>
          </cell>
          <cell r="HK206">
            <v>0.2</v>
          </cell>
          <cell r="HL206">
            <v>5649</v>
          </cell>
          <cell r="HM206">
            <v>1329</v>
          </cell>
          <cell r="HN206">
            <v>7018</v>
          </cell>
          <cell r="HO206">
            <v>3445</v>
          </cell>
          <cell r="HP206">
            <v>4451</v>
          </cell>
          <cell r="HQ206">
            <v>3002</v>
          </cell>
          <cell r="HR206">
            <v>3468</v>
          </cell>
          <cell r="HS206">
            <v>13030</v>
          </cell>
          <cell r="HT206">
            <v>2518</v>
          </cell>
          <cell r="HU206">
            <v>15015</v>
          </cell>
          <cell r="HV206">
            <v>6074</v>
          </cell>
          <cell r="HW206">
            <v>5636</v>
          </cell>
          <cell r="HX206">
            <v>4682</v>
          </cell>
          <cell r="HY206">
            <v>5931</v>
          </cell>
          <cell r="HZ206">
            <v>6707</v>
          </cell>
          <cell r="IA206">
            <v>29090</v>
          </cell>
          <cell r="IB206">
            <v>5431</v>
          </cell>
          <cell r="IC206">
            <v>356</v>
          </cell>
          <cell r="ID206">
            <v>3381</v>
          </cell>
          <cell r="IE206">
            <v>9185</v>
          </cell>
          <cell r="IF206">
            <v>6557</v>
          </cell>
          <cell r="IG206">
            <v>6194</v>
          </cell>
          <cell r="IH206">
            <v>14568</v>
          </cell>
          <cell r="II206">
            <v>27212</v>
          </cell>
          <cell r="IJ206">
            <v>14048</v>
          </cell>
          <cell r="IK206">
            <v>14847</v>
          </cell>
          <cell r="IL206">
            <v>8439</v>
          </cell>
          <cell r="IM206">
            <v>6303</v>
          </cell>
          <cell r="IN206">
            <v>1679</v>
          </cell>
          <cell r="IO206">
            <v>2461</v>
          </cell>
          <cell r="IP206">
            <v>7230</v>
          </cell>
          <cell r="IQ206">
            <v>17594</v>
          </cell>
        </row>
        <row r="207">
          <cell r="B207">
            <v>8842</v>
          </cell>
          <cell r="C207">
            <v>1432</v>
          </cell>
          <cell r="D207">
            <v>10265</v>
          </cell>
          <cell r="E207">
            <v>3234</v>
          </cell>
          <cell r="F207">
            <v>4614</v>
          </cell>
          <cell r="G207">
            <v>2941</v>
          </cell>
          <cell r="H207">
            <v>3490</v>
          </cell>
          <cell r="I207">
            <v>12969</v>
          </cell>
          <cell r="J207">
            <v>2415</v>
          </cell>
          <cell r="K207">
            <v>14895</v>
          </cell>
          <cell r="L207">
            <v>6210</v>
          </cell>
          <cell r="M207">
            <v>5398</v>
          </cell>
          <cell r="N207">
            <v>4637</v>
          </cell>
          <cell r="O207">
            <v>5569</v>
          </cell>
          <cell r="P207">
            <v>6555</v>
          </cell>
          <cell r="Q207">
            <v>28478</v>
          </cell>
          <cell r="R207">
            <v>5752</v>
          </cell>
          <cell r="S207">
            <v>341</v>
          </cell>
          <cell r="T207">
            <v>3390</v>
          </cell>
          <cell r="U207">
            <v>9456</v>
          </cell>
          <cell r="V207">
            <v>6551</v>
          </cell>
          <cell r="W207">
            <v>5979</v>
          </cell>
          <cell r="X207">
            <v>14879</v>
          </cell>
          <cell r="Y207">
            <v>27379</v>
          </cell>
          <cell r="Z207">
            <v>14041</v>
          </cell>
          <cell r="AA207">
            <v>15306</v>
          </cell>
          <cell r="AB207">
            <v>8720</v>
          </cell>
          <cell r="AC207">
            <v>6041</v>
          </cell>
          <cell r="AD207">
            <v>1735</v>
          </cell>
          <cell r="AE207">
            <v>2566</v>
          </cell>
          <cell r="AF207">
            <v>7330</v>
          </cell>
          <cell r="AG207">
            <v>17617</v>
          </cell>
          <cell r="AH207">
            <v>4019</v>
          </cell>
          <cell r="AI207">
            <v>4662</v>
          </cell>
          <cell r="AJ207">
            <v>8621</v>
          </cell>
          <cell r="AK207">
            <v>20036</v>
          </cell>
          <cell r="AL207">
            <v>9023</v>
          </cell>
          <cell r="AM207">
            <v>29026</v>
          </cell>
          <cell r="AN207">
            <v>1441</v>
          </cell>
          <cell r="AO207">
            <v>7152</v>
          </cell>
          <cell r="AP207">
            <v>8636</v>
          </cell>
          <cell r="AQ207">
            <v>2812</v>
          </cell>
          <cell r="AR207">
            <v>17719</v>
          </cell>
          <cell r="AS207">
            <v>19946</v>
          </cell>
          <cell r="AT207">
            <v>12319</v>
          </cell>
          <cell r="AU207">
            <v>19211</v>
          </cell>
          <cell r="AV207">
            <v>17239</v>
          </cell>
          <cell r="AW207">
            <v>20639</v>
          </cell>
          <cell r="AX207">
            <v>2909</v>
          </cell>
          <cell r="AY207">
            <v>6615</v>
          </cell>
          <cell r="AZ207">
            <v>32259</v>
          </cell>
          <cell r="BA207">
            <v>319081</v>
          </cell>
          <cell r="BB207">
            <v>26381</v>
          </cell>
          <cell r="BC207">
            <v>-2534</v>
          </cell>
          <cell r="BD207">
            <v>342639</v>
          </cell>
          <cell r="BE207">
            <v>6.3</v>
          </cell>
          <cell r="BF207">
            <v>3.7</v>
          </cell>
          <cell r="BG207">
            <v>6</v>
          </cell>
          <cell r="BH207">
            <v>0.2</v>
          </cell>
          <cell r="BI207">
            <v>4.8</v>
          </cell>
          <cell r="BJ207">
            <v>-0.8</v>
          </cell>
          <cell r="BK207">
            <v>-1.3</v>
          </cell>
          <cell r="BL207">
            <v>1.2</v>
          </cell>
          <cell r="BM207">
            <v>-0.1</v>
          </cell>
          <cell r="BN207">
            <v>1.1000000000000001</v>
          </cell>
          <cell r="BO207">
            <v>-1.8</v>
          </cell>
          <cell r="BP207">
            <v>-4.8</v>
          </cell>
          <cell r="BQ207">
            <v>-1.5</v>
          </cell>
          <cell r="BR207">
            <v>-1.4</v>
          </cell>
          <cell r="BS207">
            <v>-2.2999999999999998</v>
          </cell>
          <cell r="BT207">
            <v>-2.1</v>
          </cell>
          <cell r="BU207">
            <v>1.7</v>
          </cell>
          <cell r="BV207">
            <v>0</v>
          </cell>
          <cell r="BW207">
            <v>1.3</v>
          </cell>
          <cell r="BX207">
            <v>1.3</v>
          </cell>
          <cell r="BY207">
            <v>1.5</v>
          </cell>
          <cell r="BZ207">
            <v>-1.3</v>
          </cell>
          <cell r="CA207">
            <v>3.6</v>
          </cell>
          <cell r="CB207">
            <v>2.2000000000000002</v>
          </cell>
          <cell r="CC207">
            <v>0</v>
          </cell>
          <cell r="CD207">
            <v>-0.6</v>
          </cell>
          <cell r="CE207">
            <v>-0.5</v>
          </cell>
          <cell r="CF207">
            <v>-3</v>
          </cell>
          <cell r="CG207">
            <v>-1.9</v>
          </cell>
          <cell r="CH207">
            <v>0.8</v>
          </cell>
          <cell r="CI207">
            <v>1.6</v>
          </cell>
          <cell r="CJ207">
            <v>-0.3</v>
          </cell>
          <cell r="CK207">
            <v>0.2</v>
          </cell>
          <cell r="CL207">
            <v>0.7</v>
          </cell>
          <cell r="CM207">
            <v>0.2</v>
          </cell>
          <cell r="CN207">
            <v>2.6</v>
          </cell>
          <cell r="CO207">
            <v>-5.0999999999999996</v>
          </cell>
          <cell r="CP207">
            <v>-0.2</v>
          </cell>
          <cell r="CQ207">
            <v>4.8</v>
          </cell>
          <cell r="CR207">
            <v>2.1</v>
          </cell>
          <cell r="CS207">
            <v>2.7</v>
          </cell>
          <cell r="CT207">
            <v>1</v>
          </cell>
          <cell r="CU207">
            <v>2.2000000000000002</v>
          </cell>
          <cell r="CV207">
            <v>1.9</v>
          </cell>
          <cell r="CW207">
            <v>-3.2</v>
          </cell>
          <cell r="CX207">
            <v>2.2999999999999998</v>
          </cell>
          <cell r="CY207">
            <v>0.9</v>
          </cell>
          <cell r="CZ207">
            <v>1.7</v>
          </cell>
          <cell r="DA207">
            <v>2.6</v>
          </cell>
          <cell r="DB207">
            <v>2</v>
          </cell>
          <cell r="DC207">
            <v>0.8</v>
          </cell>
          <cell r="DD207">
            <v>0.7</v>
          </cell>
          <cell r="DE207">
            <v>-0.8</v>
          </cell>
          <cell r="DF207">
            <v>0.3</v>
          </cell>
          <cell r="DG207">
            <v>8878</v>
          </cell>
          <cell r="DH207">
            <v>1475</v>
          </cell>
          <cell r="DI207">
            <v>10347</v>
          </cell>
          <cell r="DJ207">
            <v>3149</v>
          </cell>
          <cell r="DK207">
            <v>4510</v>
          </cell>
          <cell r="DL207">
            <v>3140</v>
          </cell>
          <cell r="DM207">
            <v>3542</v>
          </cell>
          <cell r="DN207">
            <v>12977</v>
          </cell>
          <cell r="DO207">
            <v>2415</v>
          </cell>
          <cell r="DP207">
            <v>14903</v>
          </cell>
          <cell r="DQ207">
            <v>6226</v>
          </cell>
          <cell r="DR207">
            <v>5507</v>
          </cell>
          <cell r="DS207">
            <v>4717</v>
          </cell>
          <cell r="DT207">
            <v>5564</v>
          </cell>
          <cell r="DU207">
            <v>6590</v>
          </cell>
          <cell r="DV207">
            <v>28712</v>
          </cell>
          <cell r="DW207">
            <v>5912</v>
          </cell>
          <cell r="DX207">
            <v>349</v>
          </cell>
          <cell r="DY207">
            <v>3413</v>
          </cell>
          <cell r="DZ207">
            <v>9613</v>
          </cell>
          <cell r="EA207">
            <v>6512</v>
          </cell>
          <cell r="EB207">
            <v>6082</v>
          </cell>
          <cell r="EC207">
            <v>14641</v>
          </cell>
          <cell r="ED207">
            <v>27193</v>
          </cell>
          <cell r="EE207">
            <v>14111</v>
          </cell>
          <cell r="EF207">
            <v>15284</v>
          </cell>
          <cell r="EG207">
            <v>8720</v>
          </cell>
          <cell r="EH207">
            <v>5969</v>
          </cell>
          <cell r="EI207">
            <v>1717</v>
          </cell>
          <cell r="EJ207">
            <v>2585</v>
          </cell>
          <cell r="EK207">
            <v>6922</v>
          </cell>
          <cell r="EL207">
            <v>17097</v>
          </cell>
          <cell r="EM207">
            <v>4023</v>
          </cell>
          <cell r="EN207">
            <v>4604</v>
          </cell>
          <cell r="EO207">
            <v>8578</v>
          </cell>
          <cell r="EP207">
            <v>20047</v>
          </cell>
          <cell r="EQ207">
            <v>9084</v>
          </cell>
          <cell r="ER207">
            <v>29149</v>
          </cell>
          <cell r="ES207">
            <v>1457</v>
          </cell>
          <cell r="ET207">
            <v>7266</v>
          </cell>
          <cell r="EU207">
            <v>8778</v>
          </cell>
          <cell r="EV207">
            <v>2753</v>
          </cell>
          <cell r="EW207">
            <v>18013</v>
          </cell>
          <cell r="EX207">
            <v>20121</v>
          </cell>
          <cell r="EY207">
            <v>12691</v>
          </cell>
          <cell r="EZ207">
            <v>19379</v>
          </cell>
          <cell r="FA207">
            <v>17242</v>
          </cell>
          <cell r="FB207">
            <v>20658</v>
          </cell>
          <cell r="FC207">
            <v>2948</v>
          </cell>
          <cell r="FD207">
            <v>6640</v>
          </cell>
          <cell r="FE207">
            <v>32271</v>
          </cell>
          <cell r="FF207">
            <v>319957</v>
          </cell>
          <cell r="FG207">
            <v>26376</v>
          </cell>
          <cell r="FH207">
            <v>-2234</v>
          </cell>
          <cell r="FI207">
            <v>343811</v>
          </cell>
          <cell r="FJ207">
            <v>8.1999999999999993</v>
          </cell>
          <cell r="FK207">
            <v>10.4</v>
          </cell>
          <cell r="FL207">
            <v>8.6</v>
          </cell>
          <cell r="FM207">
            <v>-4.5</v>
          </cell>
          <cell r="FN207">
            <v>2.5</v>
          </cell>
          <cell r="FO207">
            <v>7.7</v>
          </cell>
          <cell r="FP207">
            <v>1.7</v>
          </cell>
          <cell r="FQ207">
            <v>1.4</v>
          </cell>
          <cell r="FR207">
            <v>0.2</v>
          </cell>
          <cell r="FS207">
            <v>1.3</v>
          </cell>
          <cell r="FT207">
            <v>-2.2999999999999998</v>
          </cell>
          <cell r="FU207">
            <v>-2.8</v>
          </cell>
          <cell r="FV207">
            <v>0.6</v>
          </cell>
          <cell r="FW207">
            <v>-4</v>
          </cell>
          <cell r="FX207">
            <v>-2.5</v>
          </cell>
          <cell r="FY207">
            <v>-2.1</v>
          </cell>
          <cell r="FZ207">
            <v>7.4</v>
          </cell>
          <cell r="GA207">
            <v>4.5999999999999996</v>
          </cell>
          <cell r="GB207">
            <v>0.9</v>
          </cell>
          <cell r="GC207">
            <v>4.3</v>
          </cell>
          <cell r="GD207">
            <v>-0.3</v>
          </cell>
          <cell r="GE207">
            <v>5.4</v>
          </cell>
          <cell r="GF207">
            <v>-0.3</v>
          </cell>
          <cell r="GG207">
            <v>0.8</v>
          </cell>
          <cell r="GH207">
            <v>0.1</v>
          </cell>
          <cell r="GI207">
            <v>-0.8</v>
          </cell>
          <cell r="GJ207">
            <v>-0.2</v>
          </cell>
          <cell r="GK207">
            <v>-5.6</v>
          </cell>
          <cell r="GL207">
            <v>-1.9</v>
          </cell>
          <cell r="GM207">
            <v>2.7</v>
          </cell>
          <cell r="GN207">
            <v>-7.6</v>
          </cell>
          <cell r="GO207">
            <v>-5.2</v>
          </cell>
          <cell r="GP207">
            <v>0.1</v>
          </cell>
          <cell r="GQ207">
            <v>-0.8</v>
          </cell>
          <cell r="GR207">
            <v>-0.4</v>
          </cell>
          <cell r="GS207">
            <v>2.9</v>
          </cell>
          <cell r="GT207">
            <v>-4.8</v>
          </cell>
          <cell r="GU207">
            <v>0.4</v>
          </cell>
          <cell r="GV207">
            <v>6.6</v>
          </cell>
          <cell r="GW207">
            <v>3.9</v>
          </cell>
          <cell r="GX207">
            <v>4.8</v>
          </cell>
          <cell r="GY207">
            <v>-2.8</v>
          </cell>
          <cell r="GZ207">
            <v>4.5</v>
          </cell>
          <cell r="HA207">
            <v>3</v>
          </cell>
          <cell r="HB207">
            <v>-1</v>
          </cell>
          <cell r="HC207">
            <v>5.2</v>
          </cell>
          <cell r="HD207">
            <v>1</v>
          </cell>
          <cell r="HE207">
            <v>1.9</v>
          </cell>
          <cell r="HF207">
            <v>5.8</v>
          </cell>
          <cell r="HG207">
            <v>2.2000000000000002</v>
          </cell>
          <cell r="HH207">
            <v>0.9</v>
          </cell>
          <cell r="HI207">
            <v>0.9</v>
          </cell>
          <cell r="HJ207">
            <v>-0.6</v>
          </cell>
          <cell r="HK207">
            <v>0.8</v>
          </cell>
          <cell r="HL207">
            <v>5177</v>
          </cell>
          <cell r="HM207">
            <v>1478</v>
          </cell>
          <cell r="HN207">
            <v>6705</v>
          </cell>
          <cell r="HO207">
            <v>3238</v>
          </cell>
          <cell r="HP207">
            <v>4660</v>
          </cell>
          <cell r="HQ207">
            <v>3198</v>
          </cell>
          <cell r="HR207">
            <v>3563</v>
          </cell>
          <cell r="HS207">
            <v>13268</v>
          </cell>
          <cell r="HT207">
            <v>2413</v>
          </cell>
          <cell r="HU207">
            <v>15200</v>
          </cell>
          <cell r="HV207">
            <v>6204</v>
          </cell>
          <cell r="HW207">
            <v>5650</v>
          </cell>
          <cell r="HX207">
            <v>4891</v>
          </cell>
          <cell r="HY207">
            <v>5790</v>
          </cell>
          <cell r="HZ207">
            <v>6818</v>
          </cell>
          <cell r="IA207">
            <v>29476</v>
          </cell>
          <cell r="IB207">
            <v>6065</v>
          </cell>
          <cell r="IC207">
            <v>388</v>
          </cell>
          <cell r="ID207">
            <v>3391</v>
          </cell>
          <cell r="IE207">
            <v>9866</v>
          </cell>
          <cell r="IF207">
            <v>6800</v>
          </cell>
          <cell r="IG207">
            <v>5884</v>
          </cell>
          <cell r="IH207">
            <v>14918</v>
          </cell>
          <cell r="II207">
            <v>27541</v>
          </cell>
          <cell r="IJ207">
            <v>14224</v>
          </cell>
          <cell r="IK207">
            <v>14975</v>
          </cell>
          <cell r="IL207">
            <v>8715</v>
          </cell>
          <cell r="IM207">
            <v>5983</v>
          </cell>
          <cell r="IN207">
            <v>1785</v>
          </cell>
          <cell r="IO207">
            <v>2703</v>
          </cell>
          <cell r="IP207">
            <v>6964</v>
          </cell>
          <cell r="IQ207">
            <v>17320</v>
          </cell>
        </row>
        <row r="208">
          <cell r="B208">
            <v>8902</v>
          </cell>
          <cell r="C208">
            <v>1468</v>
          </cell>
          <cell r="D208">
            <v>10369</v>
          </cell>
          <cell r="E208">
            <v>3200</v>
          </cell>
          <cell r="F208">
            <v>4781</v>
          </cell>
          <cell r="G208">
            <v>2919</v>
          </cell>
          <cell r="H208">
            <v>3451</v>
          </cell>
          <cell r="I208">
            <v>13060</v>
          </cell>
          <cell r="J208">
            <v>2465</v>
          </cell>
          <cell r="K208">
            <v>15014</v>
          </cell>
          <cell r="L208">
            <v>6138</v>
          </cell>
          <cell r="M208">
            <v>5071</v>
          </cell>
          <cell r="N208">
            <v>4448</v>
          </cell>
          <cell r="O208">
            <v>5274</v>
          </cell>
          <cell r="P208">
            <v>6308</v>
          </cell>
          <cell r="Q208">
            <v>27308</v>
          </cell>
          <cell r="R208">
            <v>5848</v>
          </cell>
          <cell r="S208">
            <v>341</v>
          </cell>
          <cell r="T208">
            <v>3476</v>
          </cell>
          <cell r="U208">
            <v>9668</v>
          </cell>
          <cell r="V208">
            <v>6533</v>
          </cell>
          <cell r="W208">
            <v>5822</v>
          </cell>
          <cell r="X208">
            <v>15009</v>
          </cell>
          <cell r="Y208">
            <v>27382</v>
          </cell>
          <cell r="Z208">
            <v>13974</v>
          </cell>
          <cell r="AA208">
            <v>15306</v>
          </cell>
          <cell r="AB208">
            <v>8753</v>
          </cell>
          <cell r="AC208">
            <v>5847</v>
          </cell>
          <cell r="AD208">
            <v>1720</v>
          </cell>
          <cell r="AE208">
            <v>2541</v>
          </cell>
          <cell r="AF208">
            <v>7385</v>
          </cell>
          <cell r="AG208">
            <v>17463</v>
          </cell>
          <cell r="AH208">
            <v>4004</v>
          </cell>
          <cell r="AI208">
            <v>4677</v>
          </cell>
          <cell r="AJ208">
            <v>8632</v>
          </cell>
          <cell r="AK208">
            <v>20550</v>
          </cell>
          <cell r="AL208">
            <v>8674</v>
          </cell>
          <cell r="AM208">
            <v>29018</v>
          </cell>
          <cell r="AN208">
            <v>1381</v>
          </cell>
          <cell r="AO208">
            <v>7318</v>
          </cell>
          <cell r="AP208">
            <v>8715</v>
          </cell>
          <cell r="AQ208">
            <v>2929</v>
          </cell>
          <cell r="AR208">
            <v>17760</v>
          </cell>
          <cell r="AS208">
            <v>20158</v>
          </cell>
          <cell r="AT208">
            <v>11645</v>
          </cell>
          <cell r="AU208">
            <v>19605</v>
          </cell>
          <cell r="AV208">
            <v>17426</v>
          </cell>
          <cell r="AW208">
            <v>20938</v>
          </cell>
          <cell r="AX208">
            <v>2962</v>
          </cell>
          <cell r="AY208">
            <v>6723</v>
          </cell>
          <cell r="AZ208">
            <v>32477</v>
          </cell>
          <cell r="BA208">
            <v>318904</v>
          </cell>
          <cell r="BB208">
            <v>26316</v>
          </cell>
          <cell r="BC208">
            <v>-1323</v>
          </cell>
          <cell r="BD208">
            <v>343605</v>
          </cell>
          <cell r="BE208">
            <v>0.7</v>
          </cell>
          <cell r="BF208">
            <v>2.5</v>
          </cell>
          <cell r="BG208">
            <v>1</v>
          </cell>
          <cell r="BH208">
            <v>-1</v>
          </cell>
          <cell r="BI208">
            <v>3.6</v>
          </cell>
          <cell r="BJ208">
            <v>-0.7</v>
          </cell>
          <cell r="BK208">
            <v>-1.1000000000000001</v>
          </cell>
          <cell r="BL208">
            <v>0.7</v>
          </cell>
          <cell r="BM208">
            <v>2.1</v>
          </cell>
          <cell r="BN208">
            <v>0.8</v>
          </cell>
          <cell r="BO208">
            <v>-1.2</v>
          </cell>
          <cell r="BP208">
            <v>-6.1</v>
          </cell>
          <cell r="BQ208">
            <v>-4.0999999999999996</v>
          </cell>
          <cell r="BR208">
            <v>-5.3</v>
          </cell>
          <cell r="BS208">
            <v>-3.8</v>
          </cell>
          <cell r="BT208">
            <v>-4.0999999999999996</v>
          </cell>
          <cell r="BU208">
            <v>1.7</v>
          </cell>
          <cell r="BV208">
            <v>-0.1</v>
          </cell>
          <cell r="BW208">
            <v>2.6</v>
          </cell>
          <cell r="BX208">
            <v>2.2000000000000002</v>
          </cell>
          <cell r="BY208">
            <v>-0.3</v>
          </cell>
          <cell r="BZ208">
            <v>-2.6</v>
          </cell>
          <cell r="CA208">
            <v>0.9</v>
          </cell>
          <cell r="CB208">
            <v>0</v>
          </cell>
          <cell r="CC208">
            <v>-0.5</v>
          </cell>
          <cell r="CD208">
            <v>0</v>
          </cell>
          <cell r="CE208">
            <v>0.4</v>
          </cell>
          <cell r="CF208">
            <v>-3.2</v>
          </cell>
          <cell r="CG208">
            <v>-0.9</v>
          </cell>
          <cell r="CH208">
            <v>-1</v>
          </cell>
          <cell r="CI208">
            <v>0.8</v>
          </cell>
          <cell r="CJ208">
            <v>-0.9</v>
          </cell>
          <cell r="CK208">
            <v>-0.4</v>
          </cell>
          <cell r="CL208">
            <v>0.3</v>
          </cell>
          <cell r="CM208">
            <v>0.1</v>
          </cell>
          <cell r="CN208">
            <v>2.6</v>
          </cell>
          <cell r="CO208">
            <v>-3.9</v>
          </cell>
          <cell r="CP208">
            <v>0</v>
          </cell>
          <cell r="CQ208">
            <v>-4.0999999999999996</v>
          </cell>
          <cell r="CR208">
            <v>2.2999999999999998</v>
          </cell>
          <cell r="CS208">
            <v>0.9</v>
          </cell>
          <cell r="CT208">
            <v>4.2</v>
          </cell>
          <cell r="CU208">
            <v>0.2</v>
          </cell>
          <cell r="CV208">
            <v>1.1000000000000001</v>
          </cell>
          <cell r="CW208">
            <v>-5.5</v>
          </cell>
          <cell r="CX208">
            <v>2.1</v>
          </cell>
          <cell r="CY208">
            <v>1.1000000000000001</v>
          </cell>
          <cell r="CZ208">
            <v>1.4</v>
          </cell>
          <cell r="DA208">
            <v>1.8</v>
          </cell>
          <cell r="DB208">
            <v>1.6</v>
          </cell>
          <cell r="DC208">
            <v>0.7</v>
          </cell>
          <cell r="DD208">
            <v>-0.1</v>
          </cell>
          <cell r="DE208">
            <v>-0.2</v>
          </cell>
          <cell r="DF208">
            <v>0.3</v>
          </cell>
          <cell r="DG208">
            <v>9170</v>
          </cell>
          <cell r="DH208">
            <v>1472</v>
          </cell>
          <cell r="DI208">
            <v>10639</v>
          </cell>
          <cell r="DJ208">
            <v>3264</v>
          </cell>
          <cell r="DK208">
            <v>4872</v>
          </cell>
          <cell r="DL208">
            <v>2730</v>
          </cell>
          <cell r="DM208">
            <v>3476</v>
          </cell>
          <cell r="DN208">
            <v>13086</v>
          </cell>
          <cell r="DO208">
            <v>2398</v>
          </cell>
          <cell r="DP208">
            <v>15005</v>
          </cell>
          <cell r="DQ208">
            <v>6079</v>
          </cell>
          <cell r="DR208">
            <v>5044</v>
          </cell>
          <cell r="DS208">
            <v>4413</v>
          </cell>
          <cell r="DT208">
            <v>5272</v>
          </cell>
          <cell r="DU208">
            <v>6285</v>
          </cell>
          <cell r="DV208">
            <v>27170</v>
          </cell>
          <cell r="DW208">
            <v>5780</v>
          </cell>
          <cell r="DX208">
            <v>338</v>
          </cell>
          <cell r="DY208">
            <v>3333</v>
          </cell>
          <cell r="DZ208">
            <v>9440</v>
          </cell>
          <cell r="EA208">
            <v>6523</v>
          </cell>
          <cell r="EB208">
            <v>5959</v>
          </cell>
          <cell r="EC208">
            <v>15216</v>
          </cell>
          <cell r="ED208">
            <v>27717</v>
          </cell>
          <cell r="EE208">
            <v>13859</v>
          </cell>
          <cell r="EF208">
            <v>15288</v>
          </cell>
          <cell r="EG208">
            <v>8684</v>
          </cell>
          <cell r="EH208">
            <v>5865</v>
          </cell>
          <cell r="EI208">
            <v>1722</v>
          </cell>
          <cell r="EJ208">
            <v>2559</v>
          </cell>
          <cell r="EK208">
            <v>7722</v>
          </cell>
          <cell r="EL208">
            <v>17868</v>
          </cell>
          <cell r="EM208">
            <v>3986</v>
          </cell>
          <cell r="EN208">
            <v>4725</v>
          </cell>
          <cell r="EO208">
            <v>8662</v>
          </cell>
          <cell r="EP208">
            <v>20546</v>
          </cell>
          <cell r="EQ208">
            <v>8499</v>
          </cell>
          <cell r="ER208">
            <v>29023</v>
          </cell>
          <cell r="ES208">
            <v>1414</v>
          </cell>
          <cell r="ET208">
            <v>7388</v>
          </cell>
          <cell r="EU208">
            <v>8833</v>
          </cell>
          <cell r="EV208">
            <v>2913</v>
          </cell>
          <cell r="EW208">
            <v>17845</v>
          </cell>
          <cell r="EX208">
            <v>20209</v>
          </cell>
          <cell r="EY208">
            <v>11273</v>
          </cell>
          <cell r="EZ208">
            <v>19719</v>
          </cell>
          <cell r="FA208">
            <v>17420</v>
          </cell>
          <cell r="FB208">
            <v>20954</v>
          </cell>
          <cell r="FC208">
            <v>2952</v>
          </cell>
          <cell r="FD208">
            <v>6778</v>
          </cell>
          <cell r="FE208">
            <v>32484</v>
          </cell>
          <cell r="FF208">
            <v>319300</v>
          </cell>
          <cell r="FG208">
            <v>26237</v>
          </cell>
          <cell r="FH208">
            <v>-3196</v>
          </cell>
          <cell r="FI208">
            <v>342057</v>
          </cell>
          <cell r="FJ208">
            <v>3.3</v>
          </cell>
          <cell r="FK208">
            <v>-0.2</v>
          </cell>
          <cell r="FL208">
            <v>2.8</v>
          </cell>
          <cell r="FM208">
            <v>3.7</v>
          </cell>
          <cell r="FN208">
            <v>8</v>
          </cell>
          <cell r="FO208">
            <v>-13</v>
          </cell>
          <cell r="FP208">
            <v>-1.9</v>
          </cell>
          <cell r="FQ208">
            <v>0.8</v>
          </cell>
          <cell r="FR208">
            <v>-0.7</v>
          </cell>
          <cell r="FS208">
            <v>0.7</v>
          </cell>
          <cell r="FT208">
            <v>-2.4</v>
          </cell>
          <cell r="FU208">
            <v>-8.4</v>
          </cell>
          <cell r="FV208">
            <v>-6.4</v>
          </cell>
          <cell r="FW208">
            <v>-5.2</v>
          </cell>
          <cell r="FX208">
            <v>-4.5999999999999996</v>
          </cell>
          <cell r="FY208">
            <v>-5.4</v>
          </cell>
          <cell r="FZ208">
            <v>-2.2000000000000002</v>
          </cell>
          <cell r="GA208">
            <v>-3.1</v>
          </cell>
          <cell r="GB208">
            <v>-2.4</v>
          </cell>
          <cell r="GC208">
            <v>-1.8</v>
          </cell>
          <cell r="GD208">
            <v>0.2</v>
          </cell>
          <cell r="GE208">
            <v>-2</v>
          </cell>
          <cell r="GF208">
            <v>3.9</v>
          </cell>
          <cell r="GG208">
            <v>1.9</v>
          </cell>
          <cell r="GH208">
            <v>-1.8</v>
          </cell>
          <cell r="GI208">
            <v>0</v>
          </cell>
          <cell r="GJ208">
            <v>-0.4</v>
          </cell>
          <cell r="GK208">
            <v>-1.8</v>
          </cell>
          <cell r="GL208">
            <v>0.3</v>
          </cell>
          <cell r="GM208">
            <v>-1</v>
          </cell>
          <cell r="GN208">
            <v>11.6</v>
          </cell>
          <cell r="GO208">
            <v>4.5</v>
          </cell>
          <cell r="GP208">
            <v>-0.9</v>
          </cell>
          <cell r="GQ208">
            <v>2.6</v>
          </cell>
          <cell r="GR208">
            <v>1</v>
          </cell>
          <cell r="GS208">
            <v>2.5</v>
          </cell>
          <cell r="GT208">
            <v>-6.4</v>
          </cell>
          <cell r="GU208">
            <v>-0.4</v>
          </cell>
          <cell r="GV208">
            <v>-3</v>
          </cell>
          <cell r="GW208">
            <v>1.7</v>
          </cell>
          <cell r="GX208">
            <v>0.6</v>
          </cell>
          <cell r="GY208">
            <v>5.8</v>
          </cell>
          <cell r="GZ208">
            <v>-0.9</v>
          </cell>
          <cell r="HA208">
            <v>0.4</v>
          </cell>
          <cell r="HB208">
            <v>-11.2</v>
          </cell>
          <cell r="HC208">
            <v>1.8</v>
          </cell>
          <cell r="HD208">
            <v>1</v>
          </cell>
          <cell r="HE208">
            <v>1.4</v>
          </cell>
          <cell r="HF208">
            <v>0.2</v>
          </cell>
          <cell r="HG208">
            <v>2.1</v>
          </cell>
          <cell r="HH208">
            <v>0.7</v>
          </cell>
          <cell r="HI208">
            <v>-0.2</v>
          </cell>
          <cell r="HJ208">
            <v>-0.5</v>
          </cell>
          <cell r="HK208">
            <v>-0.5</v>
          </cell>
          <cell r="HL208">
            <v>15921</v>
          </cell>
          <cell r="HM208">
            <v>1476</v>
          </cell>
          <cell r="HN208">
            <v>17304</v>
          </cell>
          <cell r="HO208">
            <v>3387</v>
          </cell>
          <cell r="HP208">
            <v>4989</v>
          </cell>
          <cell r="HQ208">
            <v>2781</v>
          </cell>
          <cell r="HR208">
            <v>3626</v>
          </cell>
          <cell r="HS208">
            <v>13478</v>
          </cell>
          <cell r="HT208">
            <v>2453</v>
          </cell>
          <cell r="HU208">
            <v>15444</v>
          </cell>
          <cell r="HV208">
            <v>6324</v>
          </cell>
          <cell r="HW208">
            <v>5027</v>
          </cell>
          <cell r="HX208">
            <v>4551</v>
          </cell>
          <cell r="HY208">
            <v>5362</v>
          </cell>
          <cell r="HZ208">
            <v>6543</v>
          </cell>
          <cell r="IA208">
            <v>27868</v>
          </cell>
          <cell r="IB208">
            <v>5637</v>
          </cell>
          <cell r="IC208">
            <v>314</v>
          </cell>
          <cell r="ID208">
            <v>3327</v>
          </cell>
          <cell r="IE208">
            <v>9293</v>
          </cell>
          <cell r="IF208">
            <v>6839</v>
          </cell>
          <cell r="IG208">
            <v>6185</v>
          </cell>
          <cell r="IH208">
            <v>16164</v>
          </cell>
          <cell r="II208">
            <v>29200</v>
          </cell>
          <cell r="IJ208">
            <v>14362</v>
          </cell>
          <cell r="IK208">
            <v>16748</v>
          </cell>
          <cell r="IL208">
            <v>9113</v>
          </cell>
          <cell r="IM208">
            <v>6120</v>
          </cell>
          <cell r="IN208">
            <v>1778</v>
          </cell>
          <cell r="IO208">
            <v>2582</v>
          </cell>
          <cell r="IP208">
            <v>8137</v>
          </cell>
          <cell r="IQ208">
            <v>18636</v>
          </cell>
        </row>
        <row r="209">
          <cell r="B209">
            <v>8722</v>
          </cell>
          <cell r="C209">
            <v>1477</v>
          </cell>
          <cell r="D209">
            <v>10204</v>
          </cell>
          <cell r="E209">
            <v>3179</v>
          </cell>
          <cell r="F209">
            <v>4788</v>
          </cell>
          <cell r="G209">
            <v>3060</v>
          </cell>
          <cell r="H209">
            <v>3450</v>
          </cell>
          <cell r="I209">
            <v>13179</v>
          </cell>
          <cell r="J209">
            <v>2502</v>
          </cell>
          <cell r="K209">
            <v>15164</v>
          </cell>
          <cell r="L209">
            <v>6185</v>
          </cell>
          <cell r="M209">
            <v>4902</v>
          </cell>
          <cell r="N209">
            <v>4235</v>
          </cell>
          <cell r="O209">
            <v>4985</v>
          </cell>
          <cell r="P209">
            <v>6030</v>
          </cell>
          <cell r="Q209">
            <v>26315</v>
          </cell>
          <cell r="R209">
            <v>5887</v>
          </cell>
          <cell r="S209">
            <v>340</v>
          </cell>
          <cell r="T209">
            <v>3521</v>
          </cell>
          <cell r="U209">
            <v>9794</v>
          </cell>
          <cell r="V209">
            <v>6388</v>
          </cell>
          <cell r="W209">
            <v>5761</v>
          </cell>
          <cell r="X209">
            <v>14811</v>
          </cell>
          <cell r="Y209">
            <v>27008</v>
          </cell>
          <cell r="Z209">
            <v>13920</v>
          </cell>
          <cell r="AA209">
            <v>15374</v>
          </cell>
          <cell r="AB209">
            <v>8789</v>
          </cell>
          <cell r="AC209">
            <v>5768</v>
          </cell>
          <cell r="AD209">
            <v>1718</v>
          </cell>
          <cell r="AE209">
            <v>2514</v>
          </cell>
          <cell r="AF209">
            <v>7361</v>
          </cell>
          <cell r="AG209">
            <v>17338</v>
          </cell>
          <cell r="AH209">
            <v>3985</v>
          </cell>
          <cell r="AI209">
            <v>4642</v>
          </cell>
          <cell r="AJ209">
            <v>8579</v>
          </cell>
          <cell r="AK209">
            <v>20909</v>
          </cell>
          <cell r="AL209">
            <v>8503</v>
          </cell>
          <cell r="AM209">
            <v>29112</v>
          </cell>
          <cell r="AN209">
            <v>1263</v>
          </cell>
          <cell r="AO209">
            <v>7444</v>
          </cell>
          <cell r="AP209">
            <v>8667</v>
          </cell>
          <cell r="AQ209">
            <v>3178</v>
          </cell>
          <cell r="AR209">
            <v>17603</v>
          </cell>
          <cell r="AS209">
            <v>20378</v>
          </cell>
          <cell r="AT209">
            <v>11217</v>
          </cell>
          <cell r="AU209">
            <v>19692</v>
          </cell>
          <cell r="AV209">
            <v>17598</v>
          </cell>
          <cell r="AW209">
            <v>21231</v>
          </cell>
          <cell r="AX209">
            <v>3000</v>
          </cell>
          <cell r="AY209">
            <v>6729</v>
          </cell>
          <cell r="AZ209">
            <v>32596</v>
          </cell>
          <cell r="BA209">
            <v>318111</v>
          </cell>
          <cell r="BB209">
            <v>26365</v>
          </cell>
          <cell r="BC209">
            <v>990</v>
          </cell>
          <cell r="BD209">
            <v>345168</v>
          </cell>
          <cell r="BE209">
            <v>-2</v>
          </cell>
          <cell r="BF209">
            <v>0.6</v>
          </cell>
          <cell r="BG209">
            <v>-1.6</v>
          </cell>
          <cell r="BH209">
            <v>-0.6</v>
          </cell>
          <cell r="BI209">
            <v>0.1</v>
          </cell>
          <cell r="BJ209">
            <v>4.8</v>
          </cell>
          <cell r="BK209">
            <v>-0.1</v>
          </cell>
          <cell r="BL209">
            <v>0.9</v>
          </cell>
          <cell r="BM209">
            <v>1.5</v>
          </cell>
          <cell r="BN209">
            <v>1</v>
          </cell>
          <cell r="BO209">
            <v>0.8</v>
          </cell>
          <cell r="BP209">
            <v>-3.3</v>
          </cell>
          <cell r="BQ209">
            <v>-4.8</v>
          </cell>
          <cell r="BR209">
            <v>-5.5</v>
          </cell>
          <cell r="BS209">
            <v>-4.4000000000000004</v>
          </cell>
          <cell r="BT209">
            <v>-3.6</v>
          </cell>
          <cell r="BU209">
            <v>0.7</v>
          </cell>
          <cell r="BV209">
            <v>-0.1</v>
          </cell>
          <cell r="BW209">
            <v>1.3</v>
          </cell>
          <cell r="BX209">
            <v>1.3</v>
          </cell>
          <cell r="BY209">
            <v>-2.2000000000000002</v>
          </cell>
          <cell r="BZ209">
            <v>-1.1000000000000001</v>
          </cell>
          <cell r="CA209">
            <v>-1.3</v>
          </cell>
          <cell r="CB209">
            <v>-1.4</v>
          </cell>
          <cell r="CC209">
            <v>-0.4</v>
          </cell>
          <cell r="CD209">
            <v>0.4</v>
          </cell>
          <cell r="CE209">
            <v>0.4</v>
          </cell>
          <cell r="CF209">
            <v>-1.4</v>
          </cell>
          <cell r="CG209">
            <v>-0.1</v>
          </cell>
          <cell r="CH209">
            <v>-1.1000000000000001</v>
          </cell>
          <cell r="CI209">
            <v>-0.3</v>
          </cell>
          <cell r="CJ209">
            <v>-0.7</v>
          </cell>
          <cell r="CK209">
            <v>-0.5</v>
          </cell>
          <cell r="CL209">
            <v>-0.7</v>
          </cell>
          <cell r="CM209">
            <v>-0.6</v>
          </cell>
          <cell r="CN209">
            <v>1.7</v>
          </cell>
          <cell r="CO209">
            <v>-2</v>
          </cell>
          <cell r="CP209">
            <v>0.3</v>
          </cell>
          <cell r="CQ209">
            <v>-8.6</v>
          </cell>
          <cell r="CR209">
            <v>1.7</v>
          </cell>
          <cell r="CS209">
            <v>-0.5</v>
          </cell>
          <cell r="CT209">
            <v>8.5</v>
          </cell>
          <cell r="CU209">
            <v>-0.9</v>
          </cell>
          <cell r="CV209">
            <v>1.1000000000000001</v>
          </cell>
          <cell r="CW209">
            <v>-3.7</v>
          </cell>
          <cell r="CX209">
            <v>0.4</v>
          </cell>
          <cell r="CY209">
            <v>1</v>
          </cell>
          <cell r="CZ209">
            <v>1.4</v>
          </cell>
          <cell r="DA209">
            <v>1.3</v>
          </cell>
          <cell r="DB209">
            <v>0.1</v>
          </cell>
          <cell r="DC209">
            <v>0.4</v>
          </cell>
          <cell r="DD209">
            <v>-0.2</v>
          </cell>
          <cell r="DE209">
            <v>0.2</v>
          </cell>
          <cell r="DF209">
            <v>0.5</v>
          </cell>
          <cell r="DG209">
            <v>8591</v>
          </cell>
          <cell r="DH209">
            <v>1468</v>
          </cell>
          <cell r="DI209">
            <v>10065</v>
          </cell>
          <cell r="DJ209">
            <v>3179</v>
          </cell>
          <cell r="DK209">
            <v>4931</v>
          </cell>
          <cell r="DL209">
            <v>3025</v>
          </cell>
          <cell r="DM209">
            <v>3365</v>
          </cell>
          <cell r="DN209">
            <v>13230</v>
          </cell>
          <cell r="DO209">
            <v>2577</v>
          </cell>
          <cell r="DP209">
            <v>15262</v>
          </cell>
          <cell r="DQ209">
            <v>6139</v>
          </cell>
          <cell r="DR209">
            <v>4686</v>
          </cell>
          <cell r="DS209">
            <v>4169</v>
          </cell>
          <cell r="DT209">
            <v>4983</v>
          </cell>
          <cell r="DU209">
            <v>6001</v>
          </cell>
          <cell r="DV209">
            <v>26008</v>
          </cell>
          <cell r="DW209">
            <v>5877</v>
          </cell>
          <cell r="DX209">
            <v>339</v>
          </cell>
          <cell r="DY209">
            <v>3704</v>
          </cell>
          <cell r="DZ209">
            <v>10008</v>
          </cell>
          <cell r="EA209">
            <v>6532</v>
          </cell>
          <cell r="EB209">
            <v>5536</v>
          </cell>
          <cell r="EC209">
            <v>14925</v>
          </cell>
          <cell r="ED209">
            <v>27034</v>
          </cell>
          <cell r="EE209">
            <v>14006</v>
          </cell>
          <cell r="EF209">
            <v>15349</v>
          </cell>
          <cell r="EG209">
            <v>8908</v>
          </cell>
          <cell r="EH209">
            <v>5707</v>
          </cell>
          <cell r="EI209">
            <v>1734</v>
          </cell>
          <cell r="EJ209">
            <v>2491</v>
          </cell>
          <cell r="EK209">
            <v>7320</v>
          </cell>
          <cell r="EL209">
            <v>17233</v>
          </cell>
          <cell r="EM209">
            <v>4005</v>
          </cell>
          <cell r="EN209">
            <v>4673</v>
          </cell>
          <cell r="EO209">
            <v>8629</v>
          </cell>
          <cell r="EP209">
            <v>20963</v>
          </cell>
          <cell r="EQ209">
            <v>7945</v>
          </cell>
          <cell r="ER209">
            <v>28807</v>
          </cell>
          <cell r="ES209">
            <v>1280</v>
          </cell>
          <cell r="ET209">
            <v>7221</v>
          </cell>
          <cell r="EU209">
            <v>8470</v>
          </cell>
          <cell r="EV209">
            <v>3167</v>
          </cell>
          <cell r="EW209">
            <v>17307</v>
          </cell>
          <cell r="EX209">
            <v>20099</v>
          </cell>
          <cell r="EY209">
            <v>11095</v>
          </cell>
          <cell r="EZ209">
            <v>19650</v>
          </cell>
          <cell r="FA209">
            <v>17606</v>
          </cell>
          <cell r="FB209">
            <v>21212</v>
          </cell>
          <cell r="FC209">
            <v>3006</v>
          </cell>
          <cell r="FD209">
            <v>6633</v>
          </cell>
          <cell r="FE209">
            <v>32608</v>
          </cell>
          <cell r="FF209">
            <v>317098</v>
          </cell>
          <cell r="FG209">
            <v>26388</v>
          </cell>
          <cell r="FH209">
            <v>2442</v>
          </cell>
          <cell r="FI209">
            <v>345625</v>
          </cell>
          <cell r="FJ209">
            <v>-6.3</v>
          </cell>
          <cell r="FK209">
            <v>-0.3</v>
          </cell>
          <cell r="FL209">
            <v>-5.4</v>
          </cell>
          <cell r="FM209">
            <v>-2.6</v>
          </cell>
          <cell r="FN209">
            <v>1.2</v>
          </cell>
          <cell r="FO209">
            <v>10.8</v>
          </cell>
          <cell r="FP209">
            <v>-3.2</v>
          </cell>
          <cell r="FQ209">
            <v>1.1000000000000001</v>
          </cell>
          <cell r="FR209">
            <v>7.5</v>
          </cell>
          <cell r="FS209">
            <v>1.7</v>
          </cell>
          <cell r="FT209">
            <v>1</v>
          </cell>
          <cell r="FU209">
            <v>-7.1</v>
          </cell>
          <cell r="FV209">
            <v>-5.5</v>
          </cell>
          <cell r="FW209">
            <v>-5.5</v>
          </cell>
          <cell r="FX209">
            <v>-4.5</v>
          </cell>
          <cell r="FY209">
            <v>-4.3</v>
          </cell>
          <cell r="FZ209">
            <v>1.7</v>
          </cell>
          <cell r="GA209">
            <v>0.3</v>
          </cell>
          <cell r="GB209">
            <v>11.2</v>
          </cell>
          <cell r="GC209">
            <v>6</v>
          </cell>
          <cell r="GD209">
            <v>0.1</v>
          </cell>
          <cell r="GE209">
            <v>-7.1</v>
          </cell>
          <cell r="GF209">
            <v>-1.9</v>
          </cell>
          <cell r="GG209">
            <v>-2.5</v>
          </cell>
          <cell r="GH209">
            <v>1.1000000000000001</v>
          </cell>
          <cell r="GI209">
            <v>0.4</v>
          </cell>
          <cell r="GJ209">
            <v>2.6</v>
          </cell>
          <cell r="GK209">
            <v>-2.7</v>
          </cell>
          <cell r="GL209">
            <v>0.7</v>
          </cell>
          <cell r="GM209">
            <v>-2.6</v>
          </cell>
          <cell r="GN209">
            <v>-5.2</v>
          </cell>
          <cell r="GO209">
            <v>-3.6</v>
          </cell>
          <cell r="GP209">
            <v>0.5</v>
          </cell>
          <cell r="GQ209">
            <v>-1.1000000000000001</v>
          </cell>
          <cell r="GR209">
            <v>-0.4</v>
          </cell>
          <cell r="GS209">
            <v>2</v>
          </cell>
          <cell r="GT209">
            <v>-6.5</v>
          </cell>
          <cell r="GU209">
            <v>-0.7</v>
          </cell>
          <cell r="GV209">
            <v>-9.5</v>
          </cell>
          <cell r="GW209">
            <v>-2.2999999999999998</v>
          </cell>
          <cell r="GX209">
            <v>-4.0999999999999996</v>
          </cell>
          <cell r="GY209">
            <v>8.6999999999999993</v>
          </cell>
          <cell r="GZ209">
            <v>-3</v>
          </cell>
          <cell r="HA209">
            <v>-0.5</v>
          </cell>
          <cell r="HB209">
            <v>-1.6</v>
          </cell>
          <cell r="HC209">
            <v>-0.3</v>
          </cell>
          <cell r="HD209">
            <v>1.1000000000000001</v>
          </cell>
          <cell r="HE209">
            <v>1.2</v>
          </cell>
          <cell r="HF209">
            <v>1.8</v>
          </cell>
          <cell r="HG209">
            <v>-2.1</v>
          </cell>
          <cell r="HH209">
            <v>0.4</v>
          </cell>
          <cell r="HI209">
            <v>-0.7</v>
          </cell>
          <cell r="HJ209">
            <v>0.6</v>
          </cell>
          <cell r="HK209">
            <v>1</v>
          </cell>
          <cell r="HL209">
            <v>8347</v>
          </cell>
          <cell r="HM209">
            <v>1467</v>
          </cell>
          <cell r="HN209">
            <v>9819</v>
          </cell>
          <cell r="HO209">
            <v>2861</v>
          </cell>
          <cell r="HP209">
            <v>4611</v>
          </cell>
          <cell r="HQ209">
            <v>2820</v>
          </cell>
          <cell r="HR209">
            <v>3194</v>
          </cell>
          <cell r="HS209">
            <v>12304</v>
          </cell>
          <cell r="HT209">
            <v>2519</v>
          </cell>
          <cell r="HU209">
            <v>14268</v>
          </cell>
          <cell r="HV209">
            <v>6025</v>
          </cell>
          <cell r="HW209">
            <v>4599</v>
          </cell>
          <cell r="HX209">
            <v>4016</v>
          </cell>
          <cell r="HY209">
            <v>4554</v>
          </cell>
          <cell r="HZ209">
            <v>5566</v>
          </cell>
          <cell r="IA209">
            <v>24772</v>
          </cell>
          <cell r="IB209">
            <v>5897</v>
          </cell>
          <cell r="IC209">
            <v>302</v>
          </cell>
          <cell r="ID209">
            <v>3738</v>
          </cell>
          <cell r="IE209">
            <v>9949</v>
          </cell>
          <cell r="IF209">
            <v>5907</v>
          </cell>
          <cell r="IG209">
            <v>5138</v>
          </cell>
          <cell r="IH209">
            <v>13796</v>
          </cell>
          <cell r="II209">
            <v>24881</v>
          </cell>
          <cell r="IJ209">
            <v>13444</v>
          </cell>
          <cell r="IK209">
            <v>14730</v>
          </cell>
          <cell r="IL209">
            <v>8788</v>
          </cell>
          <cell r="IM209">
            <v>5419</v>
          </cell>
          <cell r="IN209">
            <v>1678</v>
          </cell>
          <cell r="IO209">
            <v>2414</v>
          </cell>
          <cell r="IP209">
            <v>7106</v>
          </cell>
          <cell r="IQ209">
            <v>16612</v>
          </cell>
        </row>
        <row r="210">
          <cell r="B210">
            <v>8649</v>
          </cell>
          <cell r="C210">
            <v>1479</v>
          </cell>
          <cell r="D210">
            <v>10134</v>
          </cell>
          <cell r="E210">
            <v>3204</v>
          </cell>
          <cell r="F210">
            <v>4647</v>
          </cell>
          <cell r="G210">
            <v>3356</v>
          </cell>
          <cell r="H210">
            <v>3466</v>
          </cell>
          <cell r="I210">
            <v>13373</v>
          </cell>
          <cell r="J210">
            <v>2482</v>
          </cell>
          <cell r="K210">
            <v>15371</v>
          </cell>
          <cell r="L210">
            <v>6285</v>
          </cell>
          <cell r="M210">
            <v>4961</v>
          </cell>
          <cell r="N210">
            <v>4062</v>
          </cell>
          <cell r="O210">
            <v>5004</v>
          </cell>
          <cell r="P210">
            <v>5849</v>
          </cell>
          <cell r="Q210">
            <v>26048</v>
          </cell>
          <cell r="R210">
            <v>5891</v>
          </cell>
          <cell r="S210">
            <v>340</v>
          </cell>
          <cell r="T210">
            <v>3532</v>
          </cell>
          <cell r="U210">
            <v>9826</v>
          </cell>
          <cell r="V210">
            <v>6253</v>
          </cell>
          <cell r="W210">
            <v>5760</v>
          </cell>
          <cell r="X210">
            <v>14567</v>
          </cell>
          <cell r="Y210">
            <v>26648</v>
          </cell>
          <cell r="Z210">
            <v>14038</v>
          </cell>
          <cell r="AA210">
            <v>15479</v>
          </cell>
          <cell r="AB210">
            <v>8772</v>
          </cell>
          <cell r="AC210">
            <v>5792</v>
          </cell>
          <cell r="AD210">
            <v>1702</v>
          </cell>
          <cell r="AE210">
            <v>2498</v>
          </cell>
          <cell r="AF210">
            <v>7319</v>
          </cell>
          <cell r="AG210">
            <v>17280</v>
          </cell>
          <cell r="AH210">
            <v>3983</v>
          </cell>
          <cell r="AI210">
            <v>4620</v>
          </cell>
          <cell r="AJ210">
            <v>8553</v>
          </cell>
          <cell r="AK210">
            <v>21069</v>
          </cell>
          <cell r="AL210">
            <v>8355</v>
          </cell>
          <cell r="AM210">
            <v>29192</v>
          </cell>
          <cell r="AN210">
            <v>1184</v>
          </cell>
          <cell r="AO210">
            <v>7584</v>
          </cell>
          <cell r="AP210">
            <v>8691</v>
          </cell>
          <cell r="AQ210">
            <v>3422</v>
          </cell>
          <cell r="AR210">
            <v>17544</v>
          </cell>
          <cell r="AS210">
            <v>20672</v>
          </cell>
          <cell r="AT210">
            <v>11194</v>
          </cell>
          <cell r="AU210">
            <v>19483</v>
          </cell>
          <cell r="AV210">
            <v>17721</v>
          </cell>
          <cell r="AW210">
            <v>21581</v>
          </cell>
          <cell r="AX210">
            <v>3020</v>
          </cell>
          <cell r="AY210">
            <v>6699</v>
          </cell>
          <cell r="AZ210">
            <v>32611</v>
          </cell>
          <cell r="BA210">
            <v>318662</v>
          </cell>
          <cell r="BB210">
            <v>26388</v>
          </cell>
          <cell r="BC210">
            <v>2332</v>
          </cell>
          <cell r="BD210">
            <v>347096</v>
          </cell>
          <cell r="BE210">
            <v>-0.8</v>
          </cell>
          <cell r="BF210">
            <v>0.1</v>
          </cell>
          <cell r="BG210">
            <v>-0.7</v>
          </cell>
          <cell r="BH210">
            <v>0.8</v>
          </cell>
          <cell r="BI210">
            <v>-2.9</v>
          </cell>
          <cell r="BJ210">
            <v>9.6999999999999993</v>
          </cell>
          <cell r="BK210">
            <v>0.5</v>
          </cell>
          <cell r="BL210">
            <v>1.5</v>
          </cell>
          <cell r="BM210">
            <v>-0.8</v>
          </cell>
          <cell r="BN210">
            <v>1.4</v>
          </cell>
          <cell r="BO210">
            <v>1.6</v>
          </cell>
          <cell r="BP210">
            <v>1.2</v>
          </cell>
          <cell r="BQ210">
            <v>-4.0999999999999996</v>
          </cell>
          <cell r="BR210">
            <v>0.4</v>
          </cell>
          <cell r="BS210">
            <v>-3</v>
          </cell>
          <cell r="BT210">
            <v>-1</v>
          </cell>
          <cell r="BU210">
            <v>0.1</v>
          </cell>
          <cell r="BV210">
            <v>-0.1</v>
          </cell>
          <cell r="BW210">
            <v>0.3</v>
          </cell>
          <cell r="BX210">
            <v>0.3</v>
          </cell>
          <cell r="BY210">
            <v>-2.1</v>
          </cell>
          <cell r="BZ210">
            <v>0</v>
          </cell>
          <cell r="CA210">
            <v>-1.6</v>
          </cell>
          <cell r="CB210">
            <v>-1.3</v>
          </cell>
          <cell r="CC210">
            <v>0.8</v>
          </cell>
          <cell r="CD210">
            <v>0.7</v>
          </cell>
          <cell r="CE210">
            <v>-0.2</v>
          </cell>
          <cell r="CF210">
            <v>0.4</v>
          </cell>
          <cell r="CG210">
            <v>-1</v>
          </cell>
          <cell r="CH210">
            <v>-0.6</v>
          </cell>
          <cell r="CI210">
            <v>-0.6</v>
          </cell>
          <cell r="CJ210">
            <v>-0.3</v>
          </cell>
          <cell r="CK210">
            <v>-0.1</v>
          </cell>
          <cell r="CL210">
            <v>-0.5</v>
          </cell>
          <cell r="CM210">
            <v>-0.3</v>
          </cell>
          <cell r="CN210">
            <v>0.8</v>
          </cell>
          <cell r="CO210">
            <v>-1.7</v>
          </cell>
          <cell r="CP210">
            <v>0.3</v>
          </cell>
          <cell r="CQ210">
            <v>-6.2</v>
          </cell>
          <cell r="CR210">
            <v>1.9</v>
          </cell>
          <cell r="CS210">
            <v>0.3</v>
          </cell>
          <cell r="CT210">
            <v>7.7</v>
          </cell>
          <cell r="CU210">
            <v>-0.3</v>
          </cell>
          <cell r="CV210">
            <v>1.4</v>
          </cell>
          <cell r="CW210">
            <v>-0.2</v>
          </cell>
          <cell r="CX210">
            <v>-1.1000000000000001</v>
          </cell>
          <cell r="CY210">
            <v>0.7</v>
          </cell>
          <cell r="CZ210">
            <v>1.6</v>
          </cell>
          <cell r="DA210">
            <v>0.7</v>
          </cell>
          <cell r="DB210">
            <v>-0.5</v>
          </cell>
          <cell r="DC210">
            <v>0</v>
          </cell>
          <cell r="DD210">
            <v>0.2</v>
          </cell>
          <cell r="DE210">
            <v>0.1</v>
          </cell>
          <cell r="DF210">
            <v>0.6</v>
          </cell>
          <cell r="DG210">
            <v>8319</v>
          </cell>
          <cell r="DH210">
            <v>1466</v>
          </cell>
          <cell r="DI210">
            <v>9795</v>
          </cell>
          <cell r="DJ210">
            <v>3136</v>
          </cell>
          <cell r="DK210">
            <v>4471</v>
          </cell>
          <cell r="DL210">
            <v>3402</v>
          </cell>
          <cell r="DM210">
            <v>3501</v>
          </cell>
          <cell r="DN210">
            <v>13169</v>
          </cell>
          <cell r="DO210">
            <v>2527</v>
          </cell>
          <cell r="DP210">
            <v>15163</v>
          </cell>
          <cell r="DQ210">
            <v>6364</v>
          </cell>
          <cell r="DR210">
            <v>5136</v>
          </cell>
          <cell r="DS210">
            <v>4165</v>
          </cell>
          <cell r="DT210">
            <v>4875</v>
          </cell>
          <cell r="DU210">
            <v>5909</v>
          </cell>
          <cell r="DV210">
            <v>26241</v>
          </cell>
          <cell r="DW210">
            <v>5964</v>
          </cell>
          <cell r="DX210">
            <v>341</v>
          </cell>
          <cell r="DY210">
            <v>3509</v>
          </cell>
          <cell r="DZ210">
            <v>9867</v>
          </cell>
          <cell r="EA210">
            <v>6140</v>
          </cell>
          <cell r="EB210">
            <v>5757</v>
          </cell>
          <cell r="EC210">
            <v>14245</v>
          </cell>
          <cell r="ED210">
            <v>26228</v>
          </cell>
          <cell r="EE210">
            <v>13952</v>
          </cell>
          <cell r="EF210">
            <v>15553</v>
          </cell>
          <cell r="EG210">
            <v>8735</v>
          </cell>
          <cell r="EH210">
            <v>5826</v>
          </cell>
          <cell r="EI210">
            <v>1703</v>
          </cell>
          <cell r="EJ210">
            <v>2468</v>
          </cell>
          <cell r="EK210">
            <v>7169</v>
          </cell>
          <cell r="EL210">
            <v>17123</v>
          </cell>
          <cell r="EM210">
            <v>3980</v>
          </cell>
          <cell r="EN210">
            <v>4579</v>
          </cell>
          <cell r="EO210">
            <v>8511</v>
          </cell>
          <cell r="EP210">
            <v>21106</v>
          </cell>
          <cell r="EQ210">
            <v>8472</v>
          </cell>
          <cell r="ER210">
            <v>29567</v>
          </cell>
          <cell r="ES210">
            <v>1078</v>
          </cell>
          <cell r="ET210">
            <v>7685</v>
          </cell>
          <cell r="EU210">
            <v>8640</v>
          </cell>
          <cell r="EV210">
            <v>3441</v>
          </cell>
          <cell r="EW210">
            <v>17676</v>
          </cell>
          <cell r="EX210">
            <v>20824</v>
          </cell>
          <cell r="EY210">
            <v>11322</v>
          </cell>
          <cell r="EZ210">
            <v>19572</v>
          </cell>
          <cell r="FA210">
            <v>17753</v>
          </cell>
          <cell r="FB210">
            <v>21544</v>
          </cell>
          <cell r="FC210">
            <v>2997</v>
          </cell>
          <cell r="FD210">
            <v>6848</v>
          </cell>
          <cell r="FE210">
            <v>32641</v>
          </cell>
          <cell r="FF210">
            <v>318419</v>
          </cell>
          <cell r="FG210">
            <v>26496</v>
          </cell>
          <cell r="FH210">
            <v>2988</v>
          </cell>
          <cell r="FI210">
            <v>347600</v>
          </cell>
          <cell r="FJ210">
            <v>-3.2</v>
          </cell>
          <cell r="FK210">
            <v>-0.1</v>
          </cell>
          <cell r="FL210">
            <v>-2.7</v>
          </cell>
          <cell r="FM210">
            <v>-1.4</v>
          </cell>
          <cell r="FN210">
            <v>-9.3000000000000007</v>
          </cell>
          <cell r="FO210">
            <v>12.4</v>
          </cell>
          <cell r="FP210">
            <v>4</v>
          </cell>
          <cell r="FQ210">
            <v>-0.5</v>
          </cell>
          <cell r="FR210">
            <v>-1.9</v>
          </cell>
          <cell r="FS210">
            <v>-0.6</v>
          </cell>
          <cell r="FT210">
            <v>3.7</v>
          </cell>
          <cell r="FU210">
            <v>9.6</v>
          </cell>
          <cell r="FV210">
            <v>-0.1</v>
          </cell>
          <cell r="FW210">
            <v>-2.2000000000000002</v>
          </cell>
          <cell r="FX210">
            <v>-1.5</v>
          </cell>
          <cell r="FY210">
            <v>0.9</v>
          </cell>
          <cell r="FZ210">
            <v>1.5</v>
          </cell>
          <cell r="GA210">
            <v>0.7</v>
          </cell>
          <cell r="GB210">
            <v>-5.3</v>
          </cell>
          <cell r="GC210">
            <v>-1.4</v>
          </cell>
          <cell r="GD210">
            <v>-6</v>
          </cell>
          <cell r="GE210">
            <v>4</v>
          </cell>
          <cell r="GF210">
            <v>-4.5999999999999996</v>
          </cell>
          <cell r="GG210">
            <v>-3</v>
          </cell>
          <cell r="GH210">
            <v>-0.4</v>
          </cell>
          <cell r="GI210">
            <v>1.3</v>
          </cell>
          <cell r="GJ210">
            <v>-1.9</v>
          </cell>
          <cell r="GK210">
            <v>2.1</v>
          </cell>
          <cell r="GL210">
            <v>-1.8</v>
          </cell>
          <cell r="GM210">
            <v>-0.9</v>
          </cell>
          <cell r="GN210">
            <v>-2.1</v>
          </cell>
          <cell r="GO210">
            <v>-0.6</v>
          </cell>
          <cell r="GP210">
            <v>-0.6</v>
          </cell>
          <cell r="GQ210">
            <v>-2</v>
          </cell>
          <cell r="GR210">
            <v>-1.4</v>
          </cell>
          <cell r="GS210">
            <v>0.7</v>
          </cell>
          <cell r="GT210">
            <v>6.6</v>
          </cell>
          <cell r="GU210">
            <v>2.6</v>
          </cell>
          <cell r="GV210">
            <v>-15.8</v>
          </cell>
          <cell r="GW210">
            <v>6.4</v>
          </cell>
          <cell r="GX210">
            <v>2</v>
          </cell>
          <cell r="GY210">
            <v>8.6999999999999993</v>
          </cell>
          <cell r="GZ210">
            <v>2.1</v>
          </cell>
          <cell r="HA210">
            <v>3.6</v>
          </cell>
          <cell r="HB210">
            <v>2</v>
          </cell>
          <cell r="HC210">
            <v>-0.4</v>
          </cell>
          <cell r="HD210">
            <v>0.8</v>
          </cell>
          <cell r="HE210">
            <v>1.6</v>
          </cell>
          <cell r="HF210">
            <v>-0.3</v>
          </cell>
          <cell r="HG210">
            <v>3.2</v>
          </cell>
          <cell r="HH210">
            <v>0.1</v>
          </cell>
          <cell r="HI210">
            <v>0.4</v>
          </cell>
          <cell r="HJ210">
            <v>0.4</v>
          </cell>
          <cell r="HK210">
            <v>0.6</v>
          </cell>
          <cell r="HL210">
            <v>5513</v>
          </cell>
          <cell r="HM210">
            <v>1460</v>
          </cell>
          <cell r="HN210">
            <v>7018</v>
          </cell>
          <cell r="HO210">
            <v>3242</v>
          </cell>
          <cell r="HP210">
            <v>4523</v>
          </cell>
          <cell r="HQ210">
            <v>3498</v>
          </cell>
          <cell r="HR210">
            <v>3502</v>
          </cell>
          <cell r="HS210">
            <v>13411</v>
          </cell>
          <cell r="HT210">
            <v>2533</v>
          </cell>
          <cell r="HU210">
            <v>15422</v>
          </cell>
          <cell r="HV210">
            <v>6255</v>
          </cell>
          <cell r="HW210">
            <v>5098</v>
          </cell>
          <cell r="HX210">
            <v>4006</v>
          </cell>
          <cell r="HY210">
            <v>4987</v>
          </cell>
          <cell r="HZ210">
            <v>5857</v>
          </cell>
          <cell r="IA210">
            <v>26014</v>
          </cell>
          <cell r="IB210">
            <v>5934</v>
          </cell>
          <cell r="IC210">
            <v>363</v>
          </cell>
          <cell r="ID210">
            <v>3504</v>
          </cell>
          <cell r="IE210">
            <v>9820</v>
          </cell>
          <cell r="IF210">
            <v>6161</v>
          </cell>
          <cell r="IG210">
            <v>6126</v>
          </cell>
          <cell r="IH210">
            <v>14148</v>
          </cell>
          <cell r="II210">
            <v>26550</v>
          </cell>
          <cell r="IJ210">
            <v>13899</v>
          </cell>
          <cell r="IK210">
            <v>15022</v>
          </cell>
          <cell r="IL210">
            <v>8431</v>
          </cell>
          <cell r="IM210">
            <v>5846</v>
          </cell>
          <cell r="IN210">
            <v>1633</v>
          </cell>
          <cell r="IO210">
            <v>2404</v>
          </cell>
          <cell r="IP210">
            <v>6927</v>
          </cell>
          <cell r="IQ210">
            <v>16754</v>
          </cell>
        </row>
        <row r="211">
          <cell r="B211">
            <v>8719</v>
          </cell>
          <cell r="C211">
            <v>1490</v>
          </cell>
          <cell r="D211">
            <v>10214</v>
          </cell>
          <cell r="E211">
            <v>3258</v>
          </cell>
          <cell r="F211">
            <v>4550</v>
          </cell>
          <cell r="G211">
            <v>3682</v>
          </cell>
          <cell r="H211">
            <v>3514</v>
          </cell>
          <cell r="I211">
            <v>13693</v>
          </cell>
          <cell r="J211">
            <v>2421</v>
          </cell>
          <cell r="K211">
            <v>15696</v>
          </cell>
          <cell r="L211">
            <v>6383</v>
          </cell>
          <cell r="M211">
            <v>5176</v>
          </cell>
          <cell r="N211">
            <v>4013</v>
          </cell>
          <cell r="O211">
            <v>5232</v>
          </cell>
          <cell r="P211">
            <v>5828</v>
          </cell>
          <cell r="Q211">
            <v>26487</v>
          </cell>
          <cell r="R211">
            <v>5911</v>
          </cell>
          <cell r="S211">
            <v>340</v>
          </cell>
          <cell r="T211">
            <v>3546</v>
          </cell>
          <cell r="U211">
            <v>9840</v>
          </cell>
          <cell r="V211">
            <v>6288</v>
          </cell>
          <cell r="W211">
            <v>5802</v>
          </cell>
          <cell r="X211">
            <v>14401</v>
          </cell>
          <cell r="Y211">
            <v>26555</v>
          </cell>
          <cell r="Z211">
            <v>14288</v>
          </cell>
          <cell r="AA211">
            <v>15557</v>
          </cell>
          <cell r="AB211">
            <v>8711</v>
          </cell>
          <cell r="AC211">
            <v>5881</v>
          </cell>
          <cell r="AD211">
            <v>1685</v>
          </cell>
          <cell r="AE211">
            <v>2497</v>
          </cell>
          <cell r="AF211">
            <v>7337</v>
          </cell>
          <cell r="AG211">
            <v>17360</v>
          </cell>
          <cell r="AH211">
            <v>4008</v>
          </cell>
          <cell r="AI211">
            <v>4641</v>
          </cell>
          <cell r="AJ211">
            <v>8597</v>
          </cell>
          <cell r="AK211">
            <v>21112</v>
          </cell>
          <cell r="AL211">
            <v>8201</v>
          </cell>
          <cell r="AM211">
            <v>29243</v>
          </cell>
          <cell r="AN211">
            <v>1199</v>
          </cell>
          <cell r="AO211">
            <v>7626</v>
          </cell>
          <cell r="AP211">
            <v>8763</v>
          </cell>
          <cell r="AQ211">
            <v>3541</v>
          </cell>
          <cell r="AR211">
            <v>17716</v>
          </cell>
          <cell r="AS211">
            <v>20990</v>
          </cell>
          <cell r="AT211">
            <v>11324</v>
          </cell>
          <cell r="AU211">
            <v>19367</v>
          </cell>
          <cell r="AV211">
            <v>17809</v>
          </cell>
          <cell r="AW211">
            <v>21955</v>
          </cell>
          <cell r="AX211">
            <v>3019</v>
          </cell>
          <cell r="AY211">
            <v>6706</v>
          </cell>
          <cell r="AZ211">
            <v>32586</v>
          </cell>
          <cell r="BA211">
            <v>321104</v>
          </cell>
          <cell r="BB211">
            <v>26298</v>
          </cell>
          <cell r="BC211">
            <v>1918</v>
          </cell>
          <cell r="BD211">
            <v>349069</v>
          </cell>
          <cell r="BE211">
            <v>0.8</v>
          </cell>
          <cell r="BF211">
            <v>0.7</v>
          </cell>
          <cell r="BG211">
            <v>0.8</v>
          </cell>
          <cell r="BH211">
            <v>1.7</v>
          </cell>
          <cell r="BI211">
            <v>-2.1</v>
          </cell>
          <cell r="BJ211">
            <v>9.6999999999999993</v>
          </cell>
          <cell r="BK211">
            <v>1.4</v>
          </cell>
          <cell r="BL211">
            <v>2.4</v>
          </cell>
          <cell r="BM211">
            <v>-2.4</v>
          </cell>
          <cell r="BN211">
            <v>2.1</v>
          </cell>
          <cell r="BO211">
            <v>1.6</v>
          </cell>
          <cell r="BP211">
            <v>4.3</v>
          </cell>
          <cell r="BQ211">
            <v>-1.2</v>
          </cell>
          <cell r="BR211">
            <v>4.5999999999999996</v>
          </cell>
          <cell r="BS211">
            <v>-0.4</v>
          </cell>
          <cell r="BT211">
            <v>1.7</v>
          </cell>
          <cell r="BU211">
            <v>0.3</v>
          </cell>
          <cell r="BV211">
            <v>0.1</v>
          </cell>
          <cell r="BW211">
            <v>0.4</v>
          </cell>
          <cell r="BX211">
            <v>0.1</v>
          </cell>
          <cell r="BY211">
            <v>0.6</v>
          </cell>
          <cell r="BZ211">
            <v>0.7</v>
          </cell>
          <cell r="CA211">
            <v>-1.1000000000000001</v>
          </cell>
          <cell r="CB211">
            <v>-0.3</v>
          </cell>
          <cell r="CC211">
            <v>1.8</v>
          </cell>
          <cell r="CD211">
            <v>0.5</v>
          </cell>
          <cell r="CE211">
            <v>-0.7</v>
          </cell>
          <cell r="CF211">
            <v>1.5</v>
          </cell>
          <cell r="CG211">
            <v>-1</v>
          </cell>
          <cell r="CH211">
            <v>0</v>
          </cell>
          <cell r="CI211">
            <v>0.3</v>
          </cell>
          <cell r="CJ211">
            <v>0.5</v>
          </cell>
          <cell r="CK211">
            <v>0.6</v>
          </cell>
          <cell r="CL211">
            <v>0.5</v>
          </cell>
          <cell r="CM211">
            <v>0.5</v>
          </cell>
          <cell r="CN211">
            <v>0.2</v>
          </cell>
          <cell r="CO211">
            <v>-1.8</v>
          </cell>
          <cell r="CP211">
            <v>0.2</v>
          </cell>
          <cell r="CQ211">
            <v>1.2</v>
          </cell>
          <cell r="CR211">
            <v>0.6</v>
          </cell>
          <cell r="CS211">
            <v>0.8</v>
          </cell>
          <cell r="CT211">
            <v>3.5</v>
          </cell>
          <cell r="CU211">
            <v>1</v>
          </cell>
          <cell r="CV211">
            <v>1.5</v>
          </cell>
          <cell r="CW211">
            <v>1.2</v>
          </cell>
          <cell r="CX211">
            <v>-0.6</v>
          </cell>
          <cell r="CY211">
            <v>0.5</v>
          </cell>
          <cell r="CZ211">
            <v>1.7</v>
          </cell>
          <cell r="DA211">
            <v>0</v>
          </cell>
          <cell r="DB211">
            <v>0.1</v>
          </cell>
          <cell r="DC211">
            <v>-0.1</v>
          </cell>
          <cell r="DD211">
            <v>0.8</v>
          </cell>
          <cell r="DE211">
            <v>-0.3</v>
          </cell>
          <cell r="DF211">
            <v>0.6</v>
          </cell>
          <cell r="DG211">
            <v>8966</v>
          </cell>
          <cell r="DH211">
            <v>1503</v>
          </cell>
          <cell r="DI211">
            <v>10471</v>
          </cell>
          <cell r="DJ211">
            <v>3295</v>
          </cell>
          <cell r="DK211">
            <v>4612</v>
          </cell>
          <cell r="DL211">
            <v>3742</v>
          </cell>
          <cell r="DM211">
            <v>3598</v>
          </cell>
          <cell r="DN211">
            <v>13899</v>
          </cell>
          <cell r="DO211">
            <v>2310</v>
          </cell>
          <cell r="DP211">
            <v>15877</v>
          </cell>
          <cell r="DQ211">
            <v>6405</v>
          </cell>
          <cell r="DR211">
            <v>5117</v>
          </cell>
          <cell r="DS211">
            <v>3935</v>
          </cell>
          <cell r="DT211">
            <v>5167</v>
          </cell>
          <cell r="DU211">
            <v>5674</v>
          </cell>
          <cell r="DV211">
            <v>26188</v>
          </cell>
          <cell r="DW211">
            <v>5805</v>
          </cell>
          <cell r="DX211">
            <v>343</v>
          </cell>
          <cell r="DY211">
            <v>3395</v>
          </cell>
          <cell r="DZ211">
            <v>9579</v>
          </cell>
          <cell r="EA211">
            <v>6179</v>
          </cell>
          <cell r="EB211">
            <v>5993</v>
          </cell>
          <cell r="EC211">
            <v>14562</v>
          </cell>
          <cell r="ED211">
            <v>26788</v>
          </cell>
          <cell r="EE211">
            <v>14198</v>
          </cell>
          <cell r="EF211">
            <v>15497</v>
          </cell>
          <cell r="EG211">
            <v>8679</v>
          </cell>
          <cell r="EH211">
            <v>5905</v>
          </cell>
          <cell r="EI211">
            <v>1674</v>
          </cell>
          <cell r="EJ211">
            <v>2564</v>
          </cell>
          <cell r="EK211">
            <v>7415</v>
          </cell>
          <cell r="EL211">
            <v>17515</v>
          </cell>
          <cell r="EM211">
            <v>3973</v>
          </cell>
          <cell r="EN211">
            <v>4569</v>
          </cell>
          <cell r="EO211">
            <v>8492</v>
          </cell>
          <cell r="EP211">
            <v>21030</v>
          </cell>
          <cell r="EQ211">
            <v>8200</v>
          </cell>
          <cell r="ER211">
            <v>29190</v>
          </cell>
          <cell r="ES211">
            <v>1256</v>
          </cell>
          <cell r="ET211">
            <v>7764</v>
          </cell>
          <cell r="EU211">
            <v>8970</v>
          </cell>
          <cell r="EV211">
            <v>3665</v>
          </cell>
          <cell r="EW211">
            <v>17696</v>
          </cell>
          <cell r="EX211">
            <v>21137</v>
          </cell>
          <cell r="EY211">
            <v>11437</v>
          </cell>
          <cell r="EZ211">
            <v>19219</v>
          </cell>
          <cell r="FA211">
            <v>17773</v>
          </cell>
          <cell r="FB211">
            <v>21934</v>
          </cell>
          <cell r="FC211">
            <v>3055</v>
          </cell>
          <cell r="FD211">
            <v>6525</v>
          </cell>
          <cell r="FE211">
            <v>32558</v>
          </cell>
          <cell r="FF211">
            <v>321270</v>
          </cell>
          <cell r="FG211">
            <v>26233</v>
          </cell>
          <cell r="FH211">
            <v>1294</v>
          </cell>
          <cell r="FI211">
            <v>348557</v>
          </cell>
          <cell r="FJ211">
            <v>7.8</v>
          </cell>
          <cell r="FK211">
            <v>2.5</v>
          </cell>
          <cell r="FL211">
            <v>6.9</v>
          </cell>
          <cell r="FM211">
            <v>5.0999999999999996</v>
          </cell>
          <cell r="FN211">
            <v>3.2</v>
          </cell>
          <cell r="FO211">
            <v>10</v>
          </cell>
          <cell r="FP211">
            <v>2.8</v>
          </cell>
          <cell r="FQ211">
            <v>5.5</v>
          </cell>
          <cell r="FR211">
            <v>-8.6</v>
          </cell>
          <cell r="FS211">
            <v>4.7</v>
          </cell>
          <cell r="FT211">
            <v>0.6</v>
          </cell>
          <cell r="FU211">
            <v>-0.4</v>
          </cell>
          <cell r="FV211">
            <v>-5.5</v>
          </cell>
          <cell r="FW211">
            <v>6</v>
          </cell>
          <cell r="FX211">
            <v>-4</v>
          </cell>
          <cell r="FY211">
            <v>-0.2</v>
          </cell>
          <cell r="FZ211">
            <v>-2.7</v>
          </cell>
          <cell r="GA211">
            <v>0.5</v>
          </cell>
          <cell r="GB211">
            <v>-3.3</v>
          </cell>
          <cell r="GC211">
            <v>-2.9</v>
          </cell>
          <cell r="GD211">
            <v>0.6</v>
          </cell>
          <cell r="GE211">
            <v>4.0999999999999996</v>
          </cell>
          <cell r="GF211">
            <v>2.2000000000000002</v>
          </cell>
          <cell r="GG211">
            <v>2.1</v>
          </cell>
          <cell r="GH211">
            <v>1.8</v>
          </cell>
          <cell r="GI211">
            <v>-0.4</v>
          </cell>
          <cell r="GJ211">
            <v>-0.6</v>
          </cell>
          <cell r="GK211">
            <v>1.4</v>
          </cell>
          <cell r="GL211">
            <v>-1.7</v>
          </cell>
          <cell r="GM211">
            <v>3.9</v>
          </cell>
          <cell r="GN211">
            <v>3.4</v>
          </cell>
          <cell r="GO211">
            <v>2.2999999999999998</v>
          </cell>
          <cell r="GP211">
            <v>-0.2</v>
          </cell>
          <cell r="GQ211">
            <v>-0.2</v>
          </cell>
          <cell r="GR211">
            <v>-0.2</v>
          </cell>
          <cell r="GS211">
            <v>-0.4</v>
          </cell>
          <cell r="GT211">
            <v>-3.2</v>
          </cell>
          <cell r="GU211">
            <v>-1.3</v>
          </cell>
          <cell r="GV211">
            <v>16.5</v>
          </cell>
          <cell r="GW211">
            <v>1</v>
          </cell>
          <cell r="GX211">
            <v>3.8</v>
          </cell>
          <cell r="GY211">
            <v>6.5</v>
          </cell>
          <cell r="GZ211">
            <v>0.1</v>
          </cell>
          <cell r="HA211">
            <v>1.5</v>
          </cell>
          <cell r="HB211">
            <v>1</v>
          </cell>
          <cell r="HC211">
            <v>-1.8</v>
          </cell>
          <cell r="HD211">
            <v>0.1</v>
          </cell>
          <cell r="HE211">
            <v>1.8</v>
          </cell>
          <cell r="HF211">
            <v>1.9</v>
          </cell>
          <cell r="HG211">
            <v>-4.7</v>
          </cell>
          <cell r="HH211">
            <v>-0.3</v>
          </cell>
          <cell r="HI211">
            <v>0.9</v>
          </cell>
          <cell r="HJ211">
            <v>-1</v>
          </cell>
          <cell r="HK211">
            <v>0.3</v>
          </cell>
          <cell r="HL211">
            <v>5480</v>
          </cell>
          <cell r="HM211">
            <v>1505</v>
          </cell>
          <cell r="HN211">
            <v>7041</v>
          </cell>
          <cell r="HO211">
            <v>3376</v>
          </cell>
          <cell r="HP211">
            <v>4746</v>
          </cell>
          <cell r="HQ211">
            <v>3821</v>
          </cell>
          <cell r="HR211">
            <v>3631</v>
          </cell>
          <cell r="HS211">
            <v>14205</v>
          </cell>
          <cell r="HT211">
            <v>2196</v>
          </cell>
          <cell r="HU211">
            <v>16163</v>
          </cell>
          <cell r="HV211">
            <v>6419</v>
          </cell>
          <cell r="HW211">
            <v>5280</v>
          </cell>
          <cell r="HX211">
            <v>4064</v>
          </cell>
          <cell r="HY211">
            <v>5366</v>
          </cell>
          <cell r="HZ211">
            <v>5874</v>
          </cell>
          <cell r="IA211">
            <v>26904</v>
          </cell>
          <cell r="IB211">
            <v>5950</v>
          </cell>
          <cell r="IC211">
            <v>381</v>
          </cell>
          <cell r="ID211">
            <v>3351</v>
          </cell>
          <cell r="IE211">
            <v>9707</v>
          </cell>
          <cell r="IF211">
            <v>6465</v>
          </cell>
          <cell r="IG211">
            <v>5793</v>
          </cell>
          <cell r="IH211">
            <v>14853</v>
          </cell>
          <cell r="II211">
            <v>27190</v>
          </cell>
          <cell r="IJ211">
            <v>14323</v>
          </cell>
          <cell r="IK211">
            <v>15179</v>
          </cell>
          <cell r="IL211">
            <v>8687</v>
          </cell>
          <cell r="IM211">
            <v>5939</v>
          </cell>
          <cell r="IN211">
            <v>1737</v>
          </cell>
          <cell r="IO211">
            <v>2675</v>
          </cell>
          <cell r="IP211">
            <v>7424</v>
          </cell>
          <cell r="IQ211">
            <v>17724</v>
          </cell>
        </row>
        <row r="212">
          <cell r="B212">
            <v>8711</v>
          </cell>
          <cell r="C212">
            <v>1477</v>
          </cell>
          <cell r="D212">
            <v>10192</v>
          </cell>
          <cell r="E212">
            <v>3332</v>
          </cell>
          <cell r="F212">
            <v>4645</v>
          </cell>
          <cell r="G212">
            <v>3853</v>
          </cell>
          <cell r="H212">
            <v>3587</v>
          </cell>
          <cell r="I212">
            <v>14085</v>
          </cell>
          <cell r="J212">
            <v>2382</v>
          </cell>
          <cell r="K212">
            <v>16104</v>
          </cell>
          <cell r="L212">
            <v>6425</v>
          </cell>
          <cell r="M212">
            <v>5348</v>
          </cell>
          <cell r="N212">
            <v>4095</v>
          </cell>
          <cell r="O212">
            <v>5474</v>
          </cell>
          <cell r="P212">
            <v>5882</v>
          </cell>
          <cell r="Q212">
            <v>27117</v>
          </cell>
          <cell r="R212">
            <v>5910</v>
          </cell>
          <cell r="S212">
            <v>340</v>
          </cell>
          <cell r="T212">
            <v>3590</v>
          </cell>
          <cell r="U212">
            <v>9856</v>
          </cell>
          <cell r="V212">
            <v>6545</v>
          </cell>
          <cell r="W212">
            <v>5784</v>
          </cell>
          <cell r="X212">
            <v>14510</v>
          </cell>
          <cell r="Y212">
            <v>26885</v>
          </cell>
          <cell r="Z212">
            <v>14482</v>
          </cell>
          <cell r="AA212">
            <v>15614</v>
          </cell>
          <cell r="AB212">
            <v>8657</v>
          </cell>
          <cell r="AC212">
            <v>5993</v>
          </cell>
          <cell r="AD212">
            <v>1692</v>
          </cell>
          <cell r="AE212">
            <v>2504</v>
          </cell>
          <cell r="AF212">
            <v>7456</v>
          </cell>
          <cell r="AG212">
            <v>17607</v>
          </cell>
          <cell r="AH212">
            <v>4055</v>
          </cell>
          <cell r="AI212">
            <v>4714</v>
          </cell>
          <cell r="AJ212">
            <v>8718</v>
          </cell>
          <cell r="AK212">
            <v>21130</v>
          </cell>
          <cell r="AL212">
            <v>8100</v>
          </cell>
          <cell r="AM212">
            <v>29262</v>
          </cell>
          <cell r="AN212">
            <v>1290</v>
          </cell>
          <cell r="AO212">
            <v>7488</v>
          </cell>
          <cell r="AP212">
            <v>8761</v>
          </cell>
          <cell r="AQ212">
            <v>3616</v>
          </cell>
          <cell r="AR212">
            <v>18025</v>
          </cell>
          <cell r="AS212">
            <v>21366</v>
          </cell>
          <cell r="AT212">
            <v>11368</v>
          </cell>
          <cell r="AU212">
            <v>19520</v>
          </cell>
          <cell r="AV212">
            <v>17892</v>
          </cell>
          <cell r="AW212">
            <v>22251</v>
          </cell>
          <cell r="AX212">
            <v>2992</v>
          </cell>
          <cell r="AY212">
            <v>6740</v>
          </cell>
          <cell r="AZ212">
            <v>32606</v>
          </cell>
          <cell r="BA212">
            <v>324458</v>
          </cell>
          <cell r="BB212">
            <v>26219</v>
          </cell>
          <cell r="BC212">
            <v>326</v>
          </cell>
          <cell r="BD212">
            <v>350792</v>
          </cell>
          <cell r="BE212">
            <v>-0.1</v>
          </cell>
          <cell r="BF212">
            <v>-0.8</v>
          </cell>
          <cell r="BG212">
            <v>-0.2</v>
          </cell>
          <cell r="BH212">
            <v>2.2999999999999998</v>
          </cell>
          <cell r="BI212">
            <v>2.1</v>
          </cell>
          <cell r="BJ212">
            <v>4.5999999999999996</v>
          </cell>
          <cell r="BK212">
            <v>2.1</v>
          </cell>
          <cell r="BL212">
            <v>2.9</v>
          </cell>
          <cell r="BM212">
            <v>-1.6</v>
          </cell>
          <cell r="BN212">
            <v>2.6</v>
          </cell>
          <cell r="BO212">
            <v>0.7</v>
          </cell>
          <cell r="BP212">
            <v>3.3</v>
          </cell>
          <cell r="BQ212">
            <v>2</v>
          </cell>
          <cell r="BR212">
            <v>4.5999999999999996</v>
          </cell>
          <cell r="BS212">
            <v>0.9</v>
          </cell>
          <cell r="BT212">
            <v>2.4</v>
          </cell>
          <cell r="BU212">
            <v>0</v>
          </cell>
          <cell r="BV212">
            <v>0</v>
          </cell>
          <cell r="BW212">
            <v>1.3</v>
          </cell>
          <cell r="BX212">
            <v>0.2</v>
          </cell>
          <cell r="BY212">
            <v>4.0999999999999996</v>
          </cell>
          <cell r="BZ212">
            <v>-0.3</v>
          </cell>
          <cell r="CA212">
            <v>0.8</v>
          </cell>
          <cell r="CB212">
            <v>1.2</v>
          </cell>
          <cell r="CC212">
            <v>1.4</v>
          </cell>
          <cell r="CD212">
            <v>0.4</v>
          </cell>
          <cell r="CE212">
            <v>-0.6</v>
          </cell>
          <cell r="CF212">
            <v>1.9</v>
          </cell>
          <cell r="CG212">
            <v>0.4</v>
          </cell>
          <cell r="CH212">
            <v>0.3</v>
          </cell>
          <cell r="CI212">
            <v>1.6</v>
          </cell>
          <cell r="CJ212">
            <v>1.4</v>
          </cell>
          <cell r="CK212">
            <v>1.2</v>
          </cell>
          <cell r="CL212">
            <v>1.6</v>
          </cell>
          <cell r="CM212">
            <v>1.4</v>
          </cell>
          <cell r="CN212">
            <v>0.1</v>
          </cell>
          <cell r="CO212">
            <v>-1.2</v>
          </cell>
          <cell r="CP212">
            <v>0.1</v>
          </cell>
          <cell r="CQ212">
            <v>7.6</v>
          </cell>
          <cell r="CR212">
            <v>-1.8</v>
          </cell>
          <cell r="CS212">
            <v>0</v>
          </cell>
          <cell r="CT212">
            <v>2.1</v>
          </cell>
          <cell r="CU212">
            <v>1.7</v>
          </cell>
          <cell r="CV212">
            <v>1.8</v>
          </cell>
          <cell r="CW212">
            <v>0.4</v>
          </cell>
          <cell r="CX212">
            <v>0.8</v>
          </cell>
          <cell r="CY212">
            <v>0.5</v>
          </cell>
          <cell r="CZ212">
            <v>1.3</v>
          </cell>
          <cell r="DA212">
            <v>-0.9</v>
          </cell>
          <cell r="DB212">
            <v>0.5</v>
          </cell>
          <cell r="DC212">
            <v>0.1</v>
          </cell>
          <cell r="DD212">
            <v>1</v>
          </cell>
          <cell r="DE212">
            <v>-0.3</v>
          </cell>
          <cell r="DF212">
            <v>0.5</v>
          </cell>
          <cell r="DG212">
            <v>8950</v>
          </cell>
          <cell r="DH212">
            <v>1489</v>
          </cell>
          <cell r="DI212">
            <v>10439</v>
          </cell>
          <cell r="DJ212">
            <v>3356</v>
          </cell>
          <cell r="DK212">
            <v>4562</v>
          </cell>
          <cell r="DL212">
            <v>3785</v>
          </cell>
          <cell r="DM212">
            <v>3449</v>
          </cell>
          <cell r="DN212">
            <v>13927</v>
          </cell>
          <cell r="DO212">
            <v>2445</v>
          </cell>
          <cell r="DP212">
            <v>15956</v>
          </cell>
          <cell r="DQ212">
            <v>6301</v>
          </cell>
          <cell r="DR212">
            <v>5318</v>
          </cell>
          <cell r="DS212">
            <v>4030</v>
          </cell>
          <cell r="DT212">
            <v>5806</v>
          </cell>
          <cell r="DU212">
            <v>5975</v>
          </cell>
          <cell r="DV212">
            <v>27335</v>
          </cell>
          <cell r="DW212">
            <v>5993</v>
          </cell>
          <cell r="DX212">
            <v>338</v>
          </cell>
          <cell r="DY212">
            <v>3716</v>
          </cell>
          <cell r="DZ212">
            <v>10073</v>
          </cell>
          <cell r="EA212">
            <v>6613</v>
          </cell>
          <cell r="EB212">
            <v>5687</v>
          </cell>
          <cell r="EC212">
            <v>14505</v>
          </cell>
          <cell r="ED212">
            <v>26848</v>
          </cell>
          <cell r="EE212">
            <v>14682</v>
          </cell>
          <cell r="EF212">
            <v>15667</v>
          </cell>
          <cell r="EG212">
            <v>8698</v>
          </cell>
          <cell r="EH212">
            <v>5902</v>
          </cell>
          <cell r="EI212">
            <v>1692</v>
          </cell>
          <cell r="EJ212">
            <v>2463</v>
          </cell>
          <cell r="EK212">
            <v>7398</v>
          </cell>
          <cell r="EL212">
            <v>17422</v>
          </cell>
          <cell r="EM212">
            <v>4092</v>
          </cell>
          <cell r="EN212">
            <v>4848</v>
          </cell>
          <cell r="EO212">
            <v>8882</v>
          </cell>
          <cell r="EP212">
            <v>21144</v>
          </cell>
          <cell r="EQ212">
            <v>7892</v>
          </cell>
          <cell r="ER212">
            <v>28999</v>
          </cell>
          <cell r="ES212">
            <v>1298</v>
          </cell>
          <cell r="ET212">
            <v>7380</v>
          </cell>
          <cell r="EU212">
            <v>8674</v>
          </cell>
          <cell r="EV212">
            <v>3489</v>
          </cell>
          <cell r="EW212">
            <v>17971</v>
          </cell>
          <cell r="EX212">
            <v>21141</v>
          </cell>
          <cell r="EY212">
            <v>11259</v>
          </cell>
          <cell r="EZ212">
            <v>19425</v>
          </cell>
          <cell r="FA212">
            <v>17891</v>
          </cell>
          <cell r="FB212">
            <v>22364</v>
          </cell>
          <cell r="FC212">
            <v>2993</v>
          </cell>
          <cell r="FD212">
            <v>6829</v>
          </cell>
          <cell r="FE212">
            <v>32594</v>
          </cell>
          <cell r="FF212">
            <v>324498</v>
          </cell>
          <cell r="FG212">
            <v>26271</v>
          </cell>
          <cell r="FH212">
            <v>463</v>
          </cell>
          <cell r="FI212">
            <v>351012</v>
          </cell>
          <cell r="FJ212">
            <v>-0.2</v>
          </cell>
          <cell r="FK212">
            <v>-0.9</v>
          </cell>
          <cell r="FL212">
            <v>-0.3</v>
          </cell>
          <cell r="FM212">
            <v>1.8</v>
          </cell>
          <cell r="FN212">
            <v>-1.1000000000000001</v>
          </cell>
          <cell r="FO212">
            <v>1.2</v>
          </cell>
          <cell r="FP212">
            <v>-4.0999999999999996</v>
          </cell>
          <cell r="FQ212">
            <v>0.2</v>
          </cell>
          <cell r="FR212">
            <v>5.8</v>
          </cell>
          <cell r="FS212">
            <v>0.5</v>
          </cell>
          <cell r="FT212">
            <v>-1.6</v>
          </cell>
          <cell r="FU212">
            <v>3.9</v>
          </cell>
          <cell r="FV212">
            <v>2.4</v>
          </cell>
          <cell r="FW212">
            <v>12.4</v>
          </cell>
          <cell r="FX212">
            <v>5.3</v>
          </cell>
          <cell r="FY212">
            <v>4.4000000000000004</v>
          </cell>
          <cell r="FZ212">
            <v>3.2</v>
          </cell>
          <cell r="GA212">
            <v>-1.4</v>
          </cell>
          <cell r="GB212">
            <v>9.5</v>
          </cell>
          <cell r="GC212">
            <v>5.2</v>
          </cell>
          <cell r="GD212">
            <v>7</v>
          </cell>
          <cell r="GE212">
            <v>-5.0999999999999996</v>
          </cell>
          <cell r="GF212">
            <v>-0.4</v>
          </cell>
          <cell r="GG212">
            <v>0.2</v>
          </cell>
          <cell r="GH212">
            <v>3.4</v>
          </cell>
          <cell r="GI212">
            <v>1.1000000000000001</v>
          </cell>
          <cell r="GJ212">
            <v>0.2</v>
          </cell>
          <cell r="GK212">
            <v>-0.1</v>
          </cell>
          <cell r="GL212">
            <v>1.1000000000000001</v>
          </cell>
          <cell r="GM212">
            <v>-3.9</v>
          </cell>
          <cell r="GN212">
            <v>-0.2</v>
          </cell>
          <cell r="GO212">
            <v>-0.5</v>
          </cell>
          <cell r="GP212">
            <v>3</v>
          </cell>
          <cell r="GQ212">
            <v>6.1</v>
          </cell>
          <cell r="GR212">
            <v>4.5999999999999996</v>
          </cell>
          <cell r="GS212">
            <v>0.5</v>
          </cell>
          <cell r="GT212">
            <v>-3.8</v>
          </cell>
          <cell r="GU212">
            <v>-0.7</v>
          </cell>
          <cell r="GV212">
            <v>3.4</v>
          </cell>
          <cell r="GW212">
            <v>-5</v>
          </cell>
          <cell r="GX212">
            <v>-3.3</v>
          </cell>
          <cell r="GY212">
            <v>-4.8</v>
          </cell>
          <cell r="GZ212">
            <v>1.6</v>
          </cell>
          <cell r="HA212">
            <v>0</v>
          </cell>
          <cell r="HB212">
            <v>-1.6</v>
          </cell>
          <cell r="HC212">
            <v>1.1000000000000001</v>
          </cell>
          <cell r="HD212">
            <v>0.7</v>
          </cell>
          <cell r="HE212">
            <v>2</v>
          </cell>
          <cell r="HF212">
            <v>-2</v>
          </cell>
          <cell r="HG212">
            <v>4.7</v>
          </cell>
          <cell r="HH212">
            <v>0.1</v>
          </cell>
          <cell r="HI212">
            <v>1</v>
          </cell>
          <cell r="HJ212">
            <v>0.1</v>
          </cell>
          <cell r="HK212">
            <v>0.7</v>
          </cell>
          <cell r="HL212">
            <v>14250</v>
          </cell>
          <cell r="HM212">
            <v>1492</v>
          </cell>
          <cell r="HN212">
            <v>15653</v>
          </cell>
          <cell r="HO212">
            <v>3475</v>
          </cell>
          <cell r="HP212">
            <v>4688</v>
          </cell>
          <cell r="HQ212">
            <v>3866</v>
          </cell>
          <cell r="HR212">
            <v>3604</v>
          </cell>
          <cell r="HS212">
            <v>14389</v>
          </cell>
          <cell r="HT212">
            <v>2525</v>
          </cell>
          <cell r="HU212">
            <v>16484</v>
          </cell>
          <cell r="HV212">
            <v>6638</v>
          </cell>
          <cell r="HW212">
            <v>5266</v>
          </cell>
          <cell r="HX212">
            <v>4143</v>
          </cell>
          <cell r="HY212">
            <v>5946</v>
          </cell>
          <cell r="HZ212">
            <v>6247</v>
          </cell>
          <cell r="IA212">
            <v>28158</v>
          </cell>
          <cell r="IB212">
            <v>5836</v>
          </cell>
          <cell r="IC212">
            <v>316</v>
          </cell>
          <cell r="ID212">
            <v>3705</v>
          </cell>
          <cell r="IE212">
            <v>9862</v>
          </cell>
          <cell r="IF212">
            <v>6938</v>
          </cell>
          <cell r="IG212">
            <v>5924</v>
          </cell>
          <cell r="IH212">
            <v>15416</v>
          </cell>
          <cell r="II212">
            <v>28324</v>
          </cell>
          <cell r="IJ212">
            <v>15190</v>
          </cell>
          <cell r="IK212">
            <v>17232</v>
          </cell>
          <cell r="IL212">
            <v>9142</v>
          </cell>
          <cell r="IM212">
            <v>6127</v>
          </cell>
          <cell r="IN212">
            <v>1749</v>
          </cell>
          <cell r="IO212">
            <v>2485</v>
          </cell>
          <cell r="IP212">
            <v>7811</v>
          </cell>
          <cell r="IQ212">
            <v>18148</v>
          </cell>
        </row>
        <row r="213">
          <cell r="B213">
            <v>8541</v>
          </cell>
          <cell r="C213">
            <v>1460</v>
          </cell>
          <cell r="D213">
            <v>10004</v>
          </cell>
          <cell r="E213">
            <v>3381</v>
          </cell>
          <cell r="F213">
            <v>4884</v>
          </cell>
          <cell r="G213">
            <v>3872</v>
          </cell>
          <cell r="H213">
            <v>3706</v>
          </cell>
          <cell r="I213">
            <v>14455</v>
          </cell>
          <cell r="J213">
            <v>2389</v>
          </cell>
          <cell r="K213">
            <v>16502</v>
          </cell>
          <cell r="L213">
            <v>6422</v>
          </cell>
          <cell r="M213">
            <v>5348</v>
          </cell>
          <cell r="N213">
            <v>4270</v>
          </cell>
          <cell r="O213">
            <v>5569</v>
          </cell>
          <cell r="P213">
            <v>5909</v>
          </cell>
          <cell r="Q213">
            <v>27484</v>
          </cell>
          <cell r="R213">
            <v>5920</v>
          </cell>
          <cell r="S213">
            <v>347</v>
          </cell>
          <cell r="T213">
            <v>3649</v>
          </cell>
          <cell r="U213">
            <v>9916</v>
          </cell>
          <cell r="V213">
            <v>6861</v>
          </cell>
          <cell r="W213">
            <v>5641</v>
          </cell>
          <cell r="X213">
            <v>14720</v>
          </cell>
          <cell r="Y213">
            <v>27240</v>
          </cell>
          <cell r="Z213">
            <v>14486</v>
          </cell>
          <cell r="AA213">
            <v>15678</v>
          </cell>
          <cell r="AB213">
            <v>8645</v>
          </cell>
          <cell r="AC213">
            <v>6063</v>
          </cell>
          <cell r="AD213">
            <v>1728</v>
          </cell>
          <cell r="AE213">
            <v>2542</v>
          </cell>
          <cell r="AF213">
            <v>7450</v>
          </cell>
          <cell r="AG213">
            <v>17743</v>
          </cell>
          <cell r="AH213">
            <v>4116</v>
          </cell>
          <cell r="AI213">
            <v>4771</v>
          </cell>
          <cell r="AJ213">
            <v>8839</v>
          </cell>
          <cell r="AK213">
            <v>21148</v>
          </cell>
          <cell r="AL213">
            <v>8127</v>
          </cell>
          <cell r="AM213">
            <v>29308</v>
          </cell>
          <cell r="AN213">
            <v>1396</v>
          </cell>
          <cell r="AO213">
            <v>7291</v>
          </cell>
          <cell r="AP213">
            <v>8706</v>
          </cell>
          <cell r="AQ213">
            <v>3751</v>
          </cell>
          <cell r="AR213">
            <v>18289</v>
          </cell>
          <cell r="AS213">
            <v>21782</v>
          </cell>
          <cell r="AT213">
            <v>11463</v>
          </cell>
          <cell r="AU213">
            <v>19790</v>
          </cell>
          <cell r="AV213">
            <v>17974</v>
          </cell>
          <cell r="AW213">
            <v>22377</v>
          </cell>
          <cell r="AX213">
            <v>2967</v>
          </cell>
          <cell r="AY213">
            <v>6776</v>
          </cell>
          <cell r="AZ213">
            <v>32744</v>
          </cell>
          <cell r="BA213">
            <v>327230</v>
          </cell>
          <cell r="BB213">
            <v>26296</v>
          </cell>
          <cell r="BC213">
            <v>-564</v>
          </cell>
          <cell r="BD213">
            <v>352768</v>
          </cell>
          <cell r="BE213">
            <v>-2</v>
          </cell>
          <cell r="BF213">
            <v>-1.2</v>
          </cell>
          <cell r="BG213">
            <v>-1.8</v>
          </cell>
          <cell r="BH213">
            <v>1.5</v>
          </cell>
          <cell r="BI213">
            <v>5.0999999999999996</v>
          </cell>
          <cell r="BJ213">
            <v>0.5</v>
          </cell>
          <cell r="BK213">
            <v>3.3</v>
          </cell>
          <cell r="BL213">
            <v>2.6</v>
          </cell>
          <cell r="BM213">
            <v>0.3</v>
          </cell>
          <cell r="BN213">
            <v>2.5</v>
          </cell>
          <cell r="BO213">
            <v>-0.1</v>
          </cell>
          <cell r="BP213">
            <v>0</v>
          </cell>
          <cell r="BQ213">
            <v>4.3</v>
          </cell>
          <cell r="BR213">
            <v>1.7</v>
          </cell>
          <cell r="BS213">
            <v>0.5</v>
          </cell>
          <cell r="BT213">
            <v>1.4</v>
          </cell>
          <cell r="BU213">
            <v>0.2</v>
          </cell>
          <cell r="BV213">
            <v>1.8</v>
          </cell>
          <cell r="BW213">
            <v>1.6</v>
          </cell>
          <cell r="BX213">
            <v>0.6</v>
          </cell>
          <cell r="BY213">
            <v>4.8</v>
          </cell>
          <cell r="BZ213">
            <v>-2.5</v>
          </cell>
          <cell r="CA213">
            <v>1.4</v>
          </cell>
          <cell r="CB213">
            <v>1.3</v>
          </cell>
          <cell r="CC213">
            <v>0</v>
          </cell>
          <cell r="CD213">
            <v>0.4</v>
          </cell>
          <cell r="CE213">
            <v>-0.1</v>
          </cell>
          <cell r="CF213">
            <v>1.2</v>
          </cell>
          <cell r="CG213">
            <v>2.1</v>
          </cell>
          <cell r="CH213">
            <v>1.5</v>
          </cell>
          <cell r="CI213">
            <v>-0.1</v>
          </cell>
          <cell r="CJ213">
            <v>0.8</v>
          </cell>
          <cell r="CK213">
            <v>1.5</v>
          </cell>
          <cell r="CL213">
            <v>1.2</v>
          </cell>
          <cell r="CM213">
            <v>1.4</v>
          </cell>
          <cell r="CN213">
            <v>0.1</v>
          </cell>
          <cell r="CO213">
            <v>0.3</v>
          </cell>
          <cell r="CP213">
            <v>0.2</v>
          </cell>
          <cell r="CQ213">
            <v>8.1999999999999993</v>
          </cell>
          <cell r="CR213">
            <v>-2.6</v>
          </cell>
          <cell r="CS213">
            <v>-0.6</v>
          </cell>
          <cell r="CT213">
            <v>3.8</v>
          </cell>
          <cell r="CU213">
            <v>1.5</v>
          </cell>
          <cell r="CV213">
            <v>1.9</v>
          </cell>
          <cell r="CW213">
            <v>0.8</v>
          </cell>
          <cell r="CX213">
            <v>1.4</v>
          </cell>
          <cell r="CY213">
            <v>0.5</v>
          </cell>
          <cell r="CZ213">
            <v>0.6</v>
          </cell>
          <cell r="DA213">
            <v>-0.8</v>
          </cell>
          <cell r="DB213">
            <v>0.5</v>
          </cell>
          <cell r="DC213">
            <v>0.4</v>
          </cell>
          <cell r="DD213">
            <v>0.9</v>
          </cell>
          <cell r="DE213">
            <v>0.3</v>
          </cell>
          <cell r="DF213">
            <v>0.6</v>
          </cell>
          <cell r="DG213">
            <v>8218</v>
          </cell>
          <cell r="DH213">
            <v>1458</v>
          </cell>
          <cell r="DI213">
            <v>9685</v>
          </cell>
          <cell r="DJ213">
            <v>3327</v>
          </cell>
          <cell r="DK213">
            <v>4926</v>
          </cell>
          <cell r="DL213">
            <v>3967</v>
          </cell>
          <cell r="DM213">
            <v>3773</v>
          </cell>
          <cell r="DN213">
            <v>14524</v>
          </cell>
          <cell r="DO213">
            <v>2371</v>
          </cell>
          <cell r="DP213">
            <v>16574</v>
          </cell>
          <cell r="DQ213">
            <v>6581</v>
          </cell>
          <cell r="DR213">
            <v>5498</v>
          </cell>
          <cell r="DS213">
            <v>4352</v>
          </cell>
          <cell r="DT213">
            <v>5306</v>
          </cell>
          <cell r="DU213">
            <v>5980</v>
          </cell>
          <cell r="DV213">
            <v>27650</v>
          </cell>
          <cell r="DW213">
            <v>5881</v>
          </cell>
          <cell r="DX213">
            <v>344</v>
          </cell>
          <cell r="DY213">
            <v>3653</v>
          </cell>
          <cell r="DZ213">
            <v>9867</v>
          </cell>
          <cell r="EA213">
            <v>6869</v>
          </cell>
          <cell r="EB213">
            <v>5590</v>
          </cell>
          <cell r="EC213">
            <v>14579</v>
          </cell>
          <cell r="ED213">
            <v>27065</v>
          </cell>
          <cell r="EE213">
            <v>14469</v>
          </cell>
          <cell r="EF213">
            <v>15628</v>
          </cell>
          <cell r="EG213">
            <v>8615</v>
          </cell>
          <cell r="EH213">
            <v>6178</v>
          </cell>
          <cell r="EI213">
            <v>1724</v>
          </cell>
          <cell r="EJ213">
            <v>2523</v>
          </cell>
          <cell r="EK213">
            <v>7636</v>
          </cell>
          <cell r="EL213">
            <v>18025</v>
          </cell>
          <cell r="EM213">
            <v>4098</v>
          </cell>
          <cell r="EN213">
            <v>4684</v>
          </cell>
          <cell r="EO213">
            <v>8740</v>
          </cell>
          <cell r="EP213">
            <v>21187</v>
          </cell>
          <cell r="EQ213">
            <v>8318</v>
          </cell>
          <cell r="ER213">
            <v>29567</v>
          </cell>
          <cell r="ES213">
            <v>1347</v>
          </cell>
          <cell r="ET213">
            <v>7300</v>
          </cell>
          <cell r="EU213">
            <v>8662</v>
          </cell>
          <cell r="EV213">
            <v>3721</v>
          </cell>
          <cell r="EW213">
            <v>18314</v>
          </cell>
          <cell r="EX213">
            <v>21763</v>
          </cell>
          <cell r="EY213">
            <v>11462</v>
          </cell>
          <cell r="EZ213">
            <v>19904</v>
          </cell>
          <cell r="FA213">
            <v>17983</v>
          </cell>
          <cell r="FB213">
            <v>22327</v>
          </cell>
          <cell r="FC213">
            <v>2932</v>
          </cell>
          <cell r="FD213">
            <v>6812</v>
          </cell>
          <cell r="FE213">
            <v>32734</v>
          </cell>
          <cell r="FF213">
            <v>327346</v>
          </cell>
          <cell r="FG213">
            <v>26111</v>
          </cell>
          <cell r="FH213">
            <v>-539</v>
          </cell>
          <cell r="FI213">
            <v>352747</v>
          </cell>
          <cell r="FJ213">
            <v>-8.1999999999999993</v>
          </cell>
          <cell r="FK213">
            <v>-2.1</v>
          </cell>
          <cell r="FL213">
            <v>-7.2</v>
          </cell>
          <cell r="FM213">
            <v>-0.9</v>
          </cell>
          <cell r="FN213">
            <v>8</v>
          </cell>
          <cell r="FO213">
            <v>4.8</v>
          </cell>
          <cell r="FP213">
            <v>9.4</v>
          </cell>
          <cell r="FQ213">
            <v>4.3</v>
          </cell>
          <cell r="FR213">
            <v>-3.1</v>
          </cell>
          <cell r="FS213">
            <v>3.9</v>
          </cell>
          <cell r="FT213">
            <v>4.4000000000000004</v>
          </cell>
          <cell r="FU213">
            <v>3.4</v>
          </cell>
          <cell r="FV213">
            <v>8</v>
          </cell>
          <cell r="FW213">
            <v>-8.6</v>
          </cell>
          <cell r="FX213">
            <v>0.1</v>
          </cell>
          <cell r="FY213">
            <v>1.2</v>
          </cell>
          <cell r="FZ213">
            <v>-1.9</v>
          </cell>
          <cell r="GA213">
            <v>1.8</v>
          </cell>
          <cell r="GB213">
            <v>-1.7</v>
          </cell>
          <cell r="GC213">
            <v>-2</v>
          </cell>
          <cell r="GD213">
            <v>3.9</v>
          </cell>
          <cell r="GE213">
            <v>-1.7</v>
          </cell>
          <cell r="GF213">
            <v>0.5</v>
          </cell>
          <cell r="GG213">
            <v>0.8</v>
          </cell>
          <cell r="GH213">
            <v>-1.5</v>
          </cell>
          <cell r="GI213">
            <v>-0.2</v>
          </cell>
          <cell r="GJ213">
            <v>-1</v>
          </cell>
          <cell r="GK213">
            <v>4.7</v>
          </cell>
          <cell r="GL213">
            <v>1.9</v>
          </cell>
          <cell r="GM213">
            <v>2.4</v>
          </cell>
          <cell r="GN213">
            <v>3.2</v>
          </cell>
          <cell r="GO213">
            <v>3.5</v>
          </cell>
          <cell r="GP213">
            <v>0.2</v>
          </cell>
          <cell r="GQ213">
            <v>-3.4</v>
          </cell>
          <cell r="GR213">
            <v>-1.6</v>
          </cell>
          <cell r="GS213">
            <v>0.2</v>
          </cell>
          <cell r="GT213">
            <v>5.4</v>
          </cell>
          <cell r="GU213">
            <v>2</v>
          </cell>
          <cell r="GV213">
            <v>3.7</v>
          </cell>
          <cell r="GW213">
            <v>-1.1000000000000001</v>
          </cell>
          <cell r="GX213">
            <v>-0.1</v>
          </cell>
          <cell r="GY213">
            <v>6.6</v>
          </cell>
          <cell r="GZ213">
            <v>1.9</v>
          </cell>
          <cell r="HA213">
            <v>2.9</v>
          </cell>
          <cell r="HB213">
            <v>1.8</v>
          </cell>
          <cell r="HC213">
            <v>2.5</v>
          </cell>
          <cell r="HD213">
            <v>0.5</v>
          </cell>
          <cell r="HE213">
            <v>-0.2</v>
          </cell>
          <cell r="HF213">
            <v>-2</v>
          </cell>
          <cell r="HG213">
            <v>-0.3</v>
          </cell>
          <cell r="HH213">
            <v>0.4</v>
          </cell>
          <cell r="HI213">
            <v>0.9</v>
          </cell>
          <cell r="HJ213">
            <v>-0.6</v>
          </cell>
          <cell r="HK213">
            <v>0.5</v>
          </cell>
          <cell r="HL213">
            <v>8406</v>
          </cell>
          <cell r="HM213">
            <v>1458</v>
          </cell>
          <cell r="HN213">
            <v>9873</v>
          </cell>
          <cell r="HO213">
            <v>3014</v>
          </cell>
          <cell r="HP213">
            <v>4613</v>
          </cell>
          <cell r="HQ213">
            <v>3700</v>
          </cell>
          <cell r="HR213">
            <v>3571</v>
          </cell>
          <cell r="HS213">
            <v>13455</v>
          </cell>
          <cell r="HT213">
            <v>2290</v>
          </cell>
          <cell r="HU213">
            <v>15389</v>
          </cell>
          <cell r="HV213">
            <v>6509</v>
          </cell>
          <cell r="HW213">
            <v>5409</v>
          </cell>
          <cell r="HX213">
            <v>4145</v>
          </cell>
          <cell r="HY213">
            <v>4845</v>
          </cell>
          <cell r="HZ213">
            <v>5507</v>
          </cell>
          <cell r="IA213">
            <v>26315</v>
          </cell>
          <cell r="IB213">
            <v>5927</v>
          </cell>
          <cell r="IC213">
            <v>310</v>
          </cell>
          <cell r="ID213">
            <v>3707</v>
          </cell>
          <cell r="IE213">
            <v>9952</v>
          </cell>
          <cell r="IF213">
            <v>6236</v>
          </cell>
          <cell r="IG213">
            <v>5188</v>
          </cell>
          <cell r="IH213">
            <v>13422</v>
          </cell>
          <cell r="II213">
            <v>24861</v>
          </cell>
          <cell r="IJ213">
            <v>13873</v>
          </cell>
          <cell r="IK213">
            <v>15011</v>
          </cell>
          <cell r="IL213">
            <v>8483</v>
          </cell>
          <cell r="IM213">
            <v>5860</v>
          </cell>
          <cell r="IN213">
            <v>1675</v>
          </cell>
          <cell r="IO213">
            <v>2435</v>
          </cell>
          <cell r="IP213">
            <v>7445</v>
          </cell>
          <cell r="IQ213">
            <v>17387</v>
          </cell>
        </row>
        <row r="214">
          <cell r="B214">
            <v>8507</v>
          </cell>
          <cell r="C214">
            <v>1463</v>
          </cell>
          <cell r="D214">
            <v>9974</v>
          </cell>
          <cell r="E214">
            <v>3349</v>
          </cell>
          <cell r="F214">
            <v>5105</v>
          </cell>
          <cell r="G214">
            <v>3826</v>
          </cell>
          <cell r="H214">
            <v>3872</v>
          </cell>
          <cell r="I214">
            <v>14666</v>
          </cell>
          <cell r="J214">
            <v>2420</v>
          </cell>
          <cell r="K214">
            <v>16741</v>
          </cell>
          <cell r="L214">
            <v>6382</v>
          </cell>
          <cell r="M214">
            <v>5296</v>
          </cell>
          <cell r="N214">
            <v>4412</v>
          </cell>
          <cell r="O214">
            <v>5534</v>
          </cell>
          <cell r="P214">
            <v>5851</v>
          </cell>
          <cell r="Q214">
            <v>27490</v>
          </cell>
          <cell r="R214">
            <v>5919</v>
          </cell>
          <cell r="S214">
            <v>359</v>
          </cell>
          <cell r="T214">
            <v>3651</v>
          </cell>
          <cell r="U214">
            <v>9922</v>
          </cell>
          <cell r="V214">
            <v>6959</v>
          </cell>
          <cell r="W214">
            <v>5505</v>
          </cell>
          <cell r="X214">
            <v>14948</v>
          </cell>
          <cell r="Y214">
            <v>27406</v>
          </cell>
          <cell r="Z214">
            <v>14296</v>
          </cell>
          <cell r="AA214">
            <v>15764</v>
          </cell>
          <cell r="AB214">
            <v>8660</v>
          </cell>
          <cell r="AC214">
            <v>6053</v>
          </cell>
          <cell r="AD214">
            <v>1772</v>
          </cell>
          <cell r="AE214">
            <v>2613</v>
          </cell>
          <cell r="AF214">
            <v>7386</v>
          </cell>
          <cell r="AG214">
            <v>17781</v>
          </cell>
          <cell r="AH214">
            <v>4154</v>
          </cell>
          <cell r="AI214">
            <v>4799</v>
          </cell>
          <cell r="AJ214">
            <v>8907</v>
          </cell>
          <cell r="AK214">
            <v>21178</v>
          </cell>
          <cell r="AL214">
            <v>8198</v>
          </cell>
          <cell r="AM214">
            <v>29430</v>
          </cell>
          <cell r="AN214">
            <v>1449</v>
          </cell>
          <cell r="AO214">
            <v>7221</v>
          </cell>
          <cell r="AP214">
            <v>8695</v>
          </cell>
          <cell r="AQ214">
            <v>4028</v>
          </cell>
          <cell r="AR214">
            <v>18565</v>
          </cell>
          <cell r="AS214">
            <v>22388</v>
          </cell>
          <cell r="AT214">
            <v>11733</v>
          </cell>
          <cell r="AU214">
            <v>19924</v>
          </cell>
          <cell r="AV214">
            <v>18033</v>
          </cell>
          <cell r="AW214">
            <v>22383</v>
          </cell>
          <cell r="AX214">
            <v>2964</v>
          </cell>
          <cell r="AY214">
            <v>6806</v>
          </cell>
          <cell r="AZ214">
            <v>33001</v>
          </cell>
          <cell r="BA214">
            <v>329302</v>
          </cell>
          <cell r="BB214">
            <v>26511</v>
          </cell>
          <cell r="BC214">
            <v>-392</v>
          </cell>
          <cell r="BD214">
            <v>355218</v>
          </cell>
          <cell r="BE214">
            <v>-0.4</v>
          </cell>
          <cell r="BF214">
            <v>0.2</v>
          </cell>
          <cell r="BG214">
            <v>-0.3</v>
          </cell>
          <cell r="BH214">
            <v>-1</v>
          </cell>
          <cell r="BI214">
            <v>4.5</v>
          </cell>
          <cell r="BJ214">
            <v>-1.2</v>
          </cell>
          <cell r="BK214">
            <v>4.5</v>
          </cell>
          <cell r="BL214">
            <v>1.5</v>
          </cell>
          <cell r="BM214">
            <v>1.3</v>
          </cell>
          <cell r="BN214">
            <v>1.4</v>
          </cell>
          <cell r="BO214">
            <v>-0.6</v>
          </cell>
          <cell r="BP214">
            <v>-1</v>
          </cell>
          <cell r="BQ214">
            <v>3.3</v>
          </cell>
          <cell r="BR214">
            <v>-0.6</v>
          </cell>
          <cell r="BS214">
            <v>-1</v>
          </cell>
          <cell r="BT214">
            <v>0</v>
          </cell>
          <cell r="BU214">
            <v>0</v>
          </cell>
          <cell r="BV214">
            <v>3.5</v>
          </cell>
          <cell r="BW214">
            <v>0</v>
          </cell>
          <cell r="BX214">
            <v>0.1</v>
          </cell>
          <cell r="BY214">
            <v>1.4</v>
          </cell>
          <cell r="BZ214">
            <v>-2.4</v>
          </cell>
          <cell r="CA214">
            <v>1.6</v>
          </cell>
          <cell r="CB214">
            <v>0.6</v>
          </cell>
          <cell r="CC214">
            <v>-1.3</v>
          </cell>
          <cell r="CD214">
            <v>0.5</v>
          </cell>
          <cell r="CE214">
            <v>0.2</v>
          </cell>
          <cell r="CF214">
            <v>-0.2</v>
          </cell>
          <cell r="CG214">
            <v>2.6</v>
          </cell>
          <cell r="CH214">
            <v>2.8</v>
          </cell>
          <cell r="CI214">
            <v>-0.9</v>
          </cell>
          <cell r="CJ214">
            <v>0.2</v>
          </cell>
          <cell r="CK214">
            <v>0.9</v>
          </cell>
          <cell r="CL214">
            <v>0.6</v>
          </cell>
          <cell r="CM214">
            <v>0.8</v>
          </cell>
          <cell r="CN214">
            <v>0.1</v>
          </cell>
          <cell r="CO214">
            <v>0.9</v>
          </cell>
          <cell r="CP214">
            <v>0.4</v>
          </cell>
          <cell r="CQ214">
            <v>3.8</v>
          </cell>
          <cell r="CR214">
            <v>-1</v>
          </cell>
          <cell r="CS214">
            <v>-0.1</v>
          </cell>
          <cell r="CT214">
            <v>7.4</v>
          </cell>
          <cell r="CU214">
            <v>1.5</v>
          </cell>
          <cell r="CV214">
            <v>2.8</v>
          </cell>
          <cell r="CW214">
            <v>2.4</v>
          </cell>
          <cell r="CX214">
            <v>0.7</v>
          </cell>
          <cell r="CY214">
            <v>0.3</v>
          </cell>
          <cell r="CZ214">
            <v>0</v>
          </cell>
          <cell r="DA214">
            <v>-0.1</v>
          </cell>
          <cell r="DB214">
            <v>0.4</v>
          </cell>
          <cell r="DC214">
            <v>0.8</v>
          </cell>
          <cell r="DD214">
            <v>0.6</v>
          </cell>
          <cell r="DE214">
            <v>0.8</v>
          </cell>
          <cell r="DF214">
            <v>0.7</v>
          </cell>
          <cell r="DG214">
            <v>8527</v>
          </cell>
          <cell r="DH214">
            <v>1418</v>
          </cell>
          <cell r="DI214">
            <v>9945</v>
          </cell>
          <cell r="DJ214">
            <v>3384</v>
          </cell>
          <cell r="DK214">
            <v>5080</v>
          </cell>
          <cell r="DL214">
            <v>3796</v>
          </cell>
          <cell r="DM214">
            <v>3853</v>
          </cell>
          <cell r="DN214">
            <v>14662</v>
          </cell>
          <cell r="DO214">
            <v>2423</v>
          </cell>
          <cell r="DP214">
            <v>16737</v>
          </cell>
          <cell r="DQ214">
            <v>6297</v>
          </cell>
          <cell r="DR214">
            <v>5243</v>
          </cell>
          <cell r="DS214">
            <v>4409</v>
          </cell>
          <cell r="DT214">
            <v>5636</v>
          </cell>
          <cell r="DU214">
            <v>5763</v>
          </cell>
          <cell r="DV214">
            <v>27387</v>
          </cell>
          <cell r="DW214">
            <v>5923</v>
          </cell>
          <cell r="DX214">
            <v>357</v>
          </cell>
          <cell r="DY214">
            <v>3624</v>
          </cell>
          <cell r="DZ214">
            <v>9899</v>
          </cell>
          <cell r="EA214">
            <v>6994</v>
          </cell>
          <cell r="EB214">
            <v>5702</v>
          </cell>
          <cell r="EC214">
            <v>15154</v>
          </cell>
          <cell r="ED214">
            <v>27849</v>
          </cell>
          <cell r="EE214">
            <v>14269</v>
          </cell>
          <cell r="EF214">
            <v>15792</v>
          </cell>
          <cell r="EG214">
            <v>8671</v>
          </cell>
          <cell r="EH214">
            <v>6014</v>
          </cell>
          <cell r="EI214">
            <v>1777</v>
          </cell>
          <cell r="EJ214">
            <v>2617</v>
          </cell>
          <cell r="EK214">
            <v>7247</v>
          </cell>
          <cell r="EL214">
            <v>17605</v>
          </cell>
          <cell r="EM214">
            <v>4152</v>
          </cell>
          <cell r="EN214">
            <v>4847</v>
          </cell>
          <cell r="EO214">
            <v>8951</v>
          </cell>
          <cell r="EP214">
            <v>21159</v>
          </cell>
          <cell r="EQ214">
            <v>8167</v>
          </cell>
          <cell r="ER214">
            <v>29385</v>
          </cell>
          <cell r="ES214">
            <v>1503</v>
          </cell>
          <cell r="ET214">
            <v>7170</v>
          </cell>
          <cell r="EU214">
            <v>8698</v>
          </cell>
          <cell r="EV214">
            <v>4093</v>
          </cell>
          <cell r="EW214">
            <v>18713</v>
          </cell>
          <cell r="EX214">
            <v>22619</v>
          </cell>
          <cell r="EY214">
            <v>11737</v>
          </cell>
          <cell r="EZ214">
            <v>20107</v>
          </cell>
          <cell r="FA214">
            <v>18051</v>
          </cell>
          <cell r="FB214">
            <v>22436</v>
          </cell>
          <cell r="FC214">
            <v>2991</v>
          </cell>
          <cell r="FD214">
            <v>6720</v>
          </cell>
          <cell r="FE214">
            <v>32980</v>
          </cell>
          <cell r="FF214">
            <v>329864</v>
          </cell>
          <cell r="FG214">
            <v>26656</v>
          </cell>
          <cell r="FH214">
            <v>-1218</v>
          </cell>
          <cell r="FI214">
            <v>355089</v>
          </cell>
          <cell r="FJ214">
            <v>3.8</v>
          </cell>
          <cell r="FK214">
            <v>-2.7</v>
          </cell>
          <cell r="FL214">
            <v>2.7</v>
          </cell>
          <cell r="FM214">
            <v>1.7</v>
          </cell>
          <cell r="FN214">
            <v>3.1</v>
          </cell>
          <cell r="FO214">
            <v>-4.3</v>
          </cell>
          <cell r="FP214">
            <v>2.1</v>
          </cell>
          <cell r="FQ214">
            <v>1</v>
          </cell>
          <cell r="FR214">
            <v>2.2000000000000002</v>
          </cell>
          <cell r="FS214">
            <v>1</v>
          </cell>
          <cell r="FT214">
            <v>-4.3</v>
          </cell>
          <cell r="FU214">
            <v>-4.5999999999999996</v>
          </cell>
          <cell r="FV214">
            <v>1.3</v>
          </cell>
          <cell r="FW214">
            <v>6.2</v>
          </cell>
          <cell r="FX214">
            <v>-3.6</v>
          </cell>
          <cell r="FY214">
            <v>-1</v>
          </cell>
          <cell r="FZ214">
            <v>0.7</v>
          </cell>
          <cell r="GA214">
            <v>3.9</v>
          </cell>
          <cell r="GB214">
            <v>-0.8</v>
          </cell>
          <cell r="GC214">
            <v>0.3</v>
          </cell>
          <cell r="GD214">
            <v>1.8</v>
          </cell>
          <cell r="GE214">
            <v>2</v>
          </cell>
          <cell r="GF214">
            <v>3.9</v>
          </cell>
          <cell r="GG214">
            <v>2.9</v>
          </cell>
          <cell r="GH214">
            <v>-1.4</v>
          </cell>
          <cell r="GI214">
            <v>1</v>
          </cell>
          <cell r="GJ214">
            <v>0.6</v>
          </cell>
          <cell r="GK214">
            <v>-2.7</v>
          </cell>
          <cell r="GL214">
            <v>3</v>
          </cell>
          <cell r="GM214">
            <v>3.7</v>
          </cell>
          <cell r="GN214">
            <v>-5.0999999999999996</v>
          </cell>
          <cell r="GO214">
            <v>-2.2999999999999998</v>
          </cell>
          <cell r="GP214">
            <v>1.3</v>
          </cell>
          <cell r="GQ214">
            <v>3.5</v>
          </cell>
          <cell r="GR214">
            <v>2.4</v>
          </cell>
          <cell r="GS214">
            <v>-0.1</v>
          </cell>
          <cell r="GT214">
            <v>-1.8</v>
          </cell>
          <cell r="GU214">
            <v>-0.6</v>
          </cell>
          <cell r="GV214">
            <v>11.6</v>
          </cell>
          <cell r="GW214">
            <v>-1.8</v>
          </cell>
          <cell r="GX214">
            <v>0.4</v>
          </cell>
          <cell r="GY214">
            <v>10</v>
          </cell>
          <cell r="GZ214">
            <v>2.2000000000000002</v>
          </cell>
          <cell r="HA214">
            <v>3.9</v>
          </cell>
          <cell r="HB214">
            <v>2.4</v>
          </cell>
          <cell r="HC214">
            <v>1</v>
          </cell>
          <cell r="HD214">
            <v>0.4</v>
          </cell>
          <cell r="HE214">
            <v>0.5</v>
          </cell>
          <cell r="HF214">
            <v>2</v>
          </cell>
          <cell r="HG214">
            <v>-1.3</v>
          </cell>
          <cell r="HH214">
            <v>0.8</v>
          </cell>
          <cell r="HI214">
            <v>0.8</v>
          </cell>
          <cell r="HJ214">
            <v>2.1</v>
          </cell>
          <cell r="HK214">
            <v>0.7</v>
          </cell>
          <cell r="HL214">
            <v>6524</v>
          </cell>
          <cell r="HM214">
            <v>1413</v>
          </cell>
          <cell r="HN214">
            <v>7973</v>
          </cell>
          <cell r="HO214">
            <v>3496</v>
          </cell>
          <cell r="HP214">
            <v>5133</v>
          </cell>
          <cell r="HQ214">
            <v>3903</v>
          </cell>
          <cell r="HR214">
            <v>3867</v>
          </cell>
          <cell r="HS214">
            <v>14963</v>
          </cell>
          <cell r="HT214">
            <v>2539</v>
          </cell>
          <cell r="HU214">
            <v>17108</v>
          </cell>
          <cell r="HV214">
            <v>6018</v>
          </cell>
          <cell r="HW214">
            <v>5222</v>
          </cell>
          <cell r="HX214">
            <v>4374</v>
          </cell>
          <cell r="HY214">
            <v>5757</v>
          </cell>
          <cell r="HZ214">
            <v>5765</v>
          </cell>
          <cell r="IA214">
            <v>27182</v>
          </cell>
          <cell r="IB214">
            <v>5889</v>
          </cell>
          <cell r="IC214">
            <v>376</v>
          </cell>
          <cell r="ID214">
            <v>3625</v>
          </cell>
          <cell r="IE214">
            <v>9897</v>
          </cell>
          <cell r="IF214">
            <v>7017</v>
          </cell>
          <cell r="IG214">
            <v>6067</v>
          </cell>
          <cell r="IH214">
            <v>15109</v>
          </cell>
          <cell r="II214">
            <v>28176</v>
          </cell>
          <cell r="IJ214">
            <v>14232</v>
          </cell>
          <cell r="IK214">
            <v>15160</v>
          </cell>
          <cell r="IL214">
            <v>8351</v>
          </cell>
          <cell r="IM214">
            <v>6072</v>
          </cell>
          <cell r="IN214">
            <v>1706</v>
          </cell>
          <cell r="IO214">
            <v>2572</v>
          </cell>
          <cell r="IP214">
            <v>7016</v>
          </cell>
          <cell r="IQ214">
            <v>17308</v>
          </cell>
        </row>
        <row r="215">
          <cell r="B215">
            <v>8728</v>
          </cell>
          <cell r="C215">
            <v>1483</v>
          </cell>
          <cell r="D215">
            <v>10213</v>
          </cell>
          <cell r="E215">
            <v>3213</v>
          </cell>
          <cell r="F215">
            <v>5182</v>
          </cell>
          <cell r="G215">
            <v>3794</v>
          </cell>
          <cell r="H215">
            <v>3986</v>
          </cell>
          <cell r="I215">
            <v>14615</v>
          </cell>
          <cell r="J215">
            <v>2422</v>
          </cell>
          <cell r="K215">
            <v>16688</v>
          </cell>
          <cell r="L215">
            <v>6286</v>
          </cell>
          <cell r="M215">
            <v>5235</v>
          </cell>
          <cell r="N215">
            <v>4382</v>
          </cell>
          <cell r="O215">
            <v>5500</v>
          </cell>
          <cell r="P215">
            <v>5740</v>
          </cell>
          <cell r="Q215">
            <v>27168</v>
          </cell>
          <cell r="R215">
            <v>5909</v>
          </cell>
          <cell r="S215">
            <v>369</v>
          </cell>
          <cell r="T215">
            <v>3664</v>
          </cell>
          <cell r="U215">
            <v>9940</v>
          </cell>
          <cell r="V215">
            <v>6782</v>
          </cell>
          <cell r="W215">
            <v>5505</v>
          </cell>
          <cell r="X215">
            <v>15213</v>
          </cell>
          <cell r="Y215">
            <v>27483</v>
          </cell>
          <cell r="Z215">
            <v>14169</v>
          </cell>
          <cell r="AA215">
            <v>15852</v>
          </cell>
          <cell r="AB215">
            <v>8692</v>
          </cell>
          <cell r="AC215">
            <v>5952</v>
          </cell>
          <cell r="AD215">
            <v>1804</v>
          </cell>
          <cell r="AE215">
            <v>2643</v>
          </cell>
          <cell r="AF215">
            <v>7415</v>
          </cell>
          <cell r="AG215">
            <v>17778</v>
          </cell>
          <cell r="AH215">
            <v>4147</v>
          </cell>
          <cell r="AI215">
            <v>4857</v>
          </cell>
          <cell r="AJ215">
            <v>8954</v>
          </cell>
          <cell r="AK215">
            <v>21249</v>
          </cell>
          <cell r="AL215">
            <v>8253</v>
          </cell>
          <cell r="AM215">
            <v>29544</v>
          </cell>
          <cell r="AN215">
            <v>1442</v>
          </cell>
          <cell r="AO215">
            <v>7254</v>
          </cell>
          <cell r="AP215">
            <v>8713</v>
          </cell>
          <cell r="AQ215">
            <v>4339</v>
          </cell>
          <cell r="AR215">
            <v>18774</v>
          </cell>
          <cell r="AS215">
            <v>22967</v>
          </cell>
          <cell r="AT215">
            <v>12094</v>
          </cell>
          <cell r="AU215">
            <v>19954</v>
          </cell>
          <cell r="AV215">
            <v>18064</v>
          </cell>
          <cell r="AW215">
            <v>22461</v>
          </cell>
          <cell r="AX215">
            <v>3006</v>
          </cell>
          <cell r="AY215">
            <v>6767</v>
          </cell>
          <cell r="AZ215">
            <v>33311</v>
          </cell>
          <cell r="BA215">
            <v>330750</v>
          </cell>
          <cell r="BB215">
            <v>26654</v>
          </cell>
          <cell r="BC215">
            <v>341</v>
          </cell>
          <cell r="BD215">
            <v>357535</v>
          </cell>
          <cell r="BE215">
            <v>2.6</v>
          </cell>
          <cell r="BF215">
            <v>1.3</v>
          </cell>
          <cell r="BG215">
            <v>2.4</v>
          </cell>
          <cell r="BH215">
            <v>-4</v>
          </cell>
          <cell r="BI215">
            <v>1.5</v>
          </cell>
          <cell r="BJ215">
            <v>-0.9</v>
          </cell>
          <cell r="BK215">
            <v>2.9</v>
          </cell>
          <cell r="BL215">
            <v>-0.3</v>
          </cell>
          <cell r="BM215">
            <v>0.1</v>
          </cell>
          <cell r="BN215">
            <v>-0.3</v>
          </cell>
          <cell r="BO215">
            <v>-1.5</v>
          </cell>
          <cell r="BP215">
            <v>-1.2</v>
          </cell>
          <cell r="BQ215">
            <v>-0.7</v>
          </cell>
          <cell r="BR215">
            <v>-0.6</v>
          </cell>
          <cell r="BS215">
            <v>-1.9</v>
          </cell>
          <cell r="BT215">
            <v>-1.2</v>
          </cell>
          <cell r="BU215">
            <v>-0.2</v>
          </cell>
          <cell r="BV215">
            <v>2.8</v>
          </cell>
          <cell r="BW215">
            <v>0.4</v>
          </cell>
          <cell r="BX215">
            <v>0.2</v>
          </cell>
          <cell r="BY215">
            <v>-2.5</v>
          </cell>
          <cell r="BZ215">
            <v>0</v>
          </cell>
          <cell r="CA215">
            <v>1.8</v>
          </cell>
          <cell r="CB215">
            <v>0.3</v>
          </cell>
          <cell r="CC215">
            <v>-0.9</v>
          </cell>
          <cell r="CD215">
            <v>0.6</v>
          </cell>
          <cell r="CE215">
            <v>0.4</v>
          </cell>
          <cell r="CF215">
            <v>-1.7</v>
          </cell>
          <cell r="CG215">
            <v>1.8</v>
          </cell>
          <cell r="CH215">
            <v>1.2</v>
          </cell>
          <cell r="CI215">
            <v>0.4</v>
          </cell>
          <cell r="CJ215">
            <v>0</v>
          </cell>
          <cell r="CK215">
            <v>-0.2</v>
          </cell>
          <cell r="CL215">
            <v>1.2</v>
          </cell>
          <cell r="CM215">
            <v>0.5</v>
          </cell>
          <cell r="CN215">
            <v>0.3</v>
          </cell>
          <cell r="CO215">
            <v>0.7</v>
          </cell>
          <cell r="CP215">
            <v>0.4</v>
          </cell>
          <cell r="CQ215">
            <v>-0.5</v>
          </cell>
          <cell r="CR215">
            <v>0.5</v>
          </cell>
          <cell r="CS215">
            <v>0.2</v>
          </cell>
          <cell r="CT215">
            <v>7.7</v>
          </cell>
          <cell r="CU215">
            <v>1.1000000000000001</v>
          </cell>
          <cell r="CV215">
            <v>2.6</v>
          </cell>
          <cell r="CW215">
            <v>3.1</v>
          </cell>
          <cell r="CX215">
            <v>0.2</v>
          </cell>
          <cell r="CY215">
            <v>0.2</v>
          </cell>
          <cell r="CZ215">
            <v>0.3</v>
          </cell>
          <cell r="DA215">
            <v>1.4</v>
          </cell>
          <cell r="DB215">
            <v>-0.6</v>
          </cell>
          <cell r="DC215">
            <v>0.9</v>
          </cell>
          <cell r="DD215">
            <v>0.4</v>
          </cell>
          <cell r="DE215">
            <v>0.5</v>
          </cell>
          <cell r="DF215">
            <v>0.7</v>
          </cell>
          <cell r="DG215">
            <v>8744</v>
          </cell>
          <cell r="DH215">
            <v>1528</v>
          </cell>
          <cell r="DI215">
            <v>10277</v>
          </cell>
          <cell r="DJ215">
            <v>3295</v>
          </cell>
          <cell r="DK215">
            <v>5274</v>
          </cell>
          <cell r="DL215">
            <v>3714</v>
          </cell>
          <cell r="DM215">
            <v>4010</v>
          </cell>
          <cell r="DN215">
            <v>14746</v>
          </cell>
          <cell r="DO215">
            <v>2404</v>
          </cell>
          <cell r="DP215">
            <v>16811</v>
          </cell>
          <cell r="DQ215">
            <v>6323</v>
          </cell>
          <cell r="DR215">
            <v>5083</v>
          </cell>
          <cell r="DS215">
            <v>4441</v>
          </cell>
          <cell r="DT215">
            <v>5479</v>
          </cell>
          <cell r="DU215">
            <v>5779</v>
          </cell>
          <cell r="DV215">
            <v>27164</v>
          </cell>
          <cell r="DW215">
            <v>5928</v>
          </cell>
          <cell r="DX215">
            <v>375</v>
          </cell>
          <cell r="DY215">
            <v>3642</v>
          </cell>
          <cell r="DZ215">
            <v>9945</v>
          </cell>
          <cell r="EA215">
            <v>6866</v>
          </cell>
          <cell r="EB215">
            <v>5316</v>
          </cell>
          <cell r="EC215">
            <v>15046</v>
          </cell>
          <cell r="ED215">
            <v>27198</v>
          </cell>
          <cell r="EE215">
            <v>14135</v>
          </cell>
          <cell r="EF215">
            <v>15843</v>
          </cell>
          <cell r="EG215">
            <v>8681</v>
          </cell>
          <cell r="EH215">
            <v>5983</v>
          </cell>
          <cell r="EI215">
            <v>1814</v>
          </cell>
          <cell r="EJ215">
            <v>2695</v>
          </cell>
          <cell r="EK215">
            <v>7380</v>
          </cell>
          <cell r="EL215">
            <v>17831</v>
          </cell>
          <cell r="EM215">
            <v>4185</v>
          </cell>
          <cell r="EN215">
            <v>4814</v>
          </cell>
          <cell r="EO215">
            <v>8952</v>
          </cell>
          <cell r="EP215">
            <v>21198</v>
          </cell>
          <cell r="EQ215">
            <v>8227</v>
          </cell>
          <cell r="ER215">
            <v>29459</v>
          </cell>
          <cell r="ES215">
            <v>1469</v>
          </cell>
          <cell r="ET215">
            <v>7320</v>
          </cell>
          <cell r="EU215">
            <v>8815</v>
          </cell>
          <cell r="EV215">
            <v>4253</v>
          </cell>
          <cell r="EW215">
            <v>18504</v>
          </cell>
          <cell r="EX215">
            <v>22610</v>
          </cell>
          <cell r="EY215">
            <v>12009</v>
          </cell>
          <cell r="EZ215">
            <v>19771</v>
          </cell>
          <cell r="FA215">
            <v>18048</v>
          </cell>
          <cell r="FB215">
            <v>22364</v>
          </cell>
          <cell r="FC215">
            <v>2992</v>
          </cell>
          <cell r="FD215">
            <v>6842</v>
          </cell>
          <cell r="FE215">
            <v>33334</v>
          </cell>
          <cell r="FF215">
            <v>329961</v>
          </cell>
          <cell r="FG215">
            <v>26664</v>
          </cell>
          <cell r="FH215">
            <v>803</v>
          </cell>
          <cell r="FI215">
            <v>357212</v>
          </cell>
          <cell r="FJ215">
            <v>2.5</v>
          </cell>
          <cell r="FK215">
            <v>7.7</v>
          </cell>
          <cell r="FL215">
            <v>3.3</v>
          </cell>
          <cell r="FM215">
            <v>-2.6</v>
          </cell>
          <cell r="FN215">
            <v>3.8</v>
          </cell>
          <cell r="FO215">
            <v>-2.2000000000000002</v>
          </cell>
          <cell r="FP215">
            <v>4.0999999999999996</v>
          </cell>
          <cell r="FQ215">
            <v>0.6</v>
          </cell>
          <cell r="FR215">
            <v>-0.8</v>
          </cell>
          <cell r="FS215">
            <v>0.4</v>
          </cell>
          <cell r="FT215">
            <v>0.4</v>
          </cell>
          <cell r="FU215">
            <v>-3.1</v>
          </cell>
          <cell r="FV215">
            <v>0.7</v>
          </cell>
          <cell r="FW215">
            <v>-2.8</v>
          </cell>
          <cell r="FX215">
            <v>0.3</v>
          </cell>
          <cell r="FY215">
            <v>-0.8</v>
          </cell>
          <cell r="FZ215">
            <v>0.1</v>
          </cell>
          <cell r="GA215">
            <v>4.8</v>
          </cell>
          <cell r="GB215">
            <v>0.5</v>
          </cell>
          <cell r="GC215">
            <v>0.5</v>
          </cell>
          <cell r="GD215">
            <v>-1.8</v>
          </cell>
          <cell r="GE215">
            <v>-6.8</v>
          </cell>
          <cell r="GF215">
            <v>-0.7</v>
          </cell>
          <cell r="GG215">
            <v>-2.2999999999999998</v>
          </cell>
          <cell r="GH215">
            <v>-0.9</v>
          </cell>
          <cell r="GI215">
            <v>0.3</v>
          </cell>
          <cell r="GJ215">
            <v>0.1</v>
          </cell>
          <cell r="GK215">
            <v>-0.5</v>
          </cell>
          <cell r="GL215">
            <v>2.1</v>
          </cell>
          <cell r="GM215">
            <v>3</v>
          </cell>
          <cell r="GN215">
            <v>1.8</v>
          </cell>
          <cell r="GO215">
            <v>1.3</v>
          </cell>
          <cell r="GP215">
            <v>0.8</v>
          </cell>
          <cell r="GQ215">
            <v>-0.7</v>
          </cell>
          <cell r="GR215">
            <v>0</v>
          </cell>
          <cell r="GS215">
            <v>0.2</v>
          </cell>
          <cell r="GT215">
            <v>0.7</v>
          </cell>
          <cell r="GU215">
            <v>0.3</v>
          </cell>
          <cell r="GV215">
            <v>-2.2999999999999998</v>
          </cell>
          <cell r="GW215">
            <v>2.1</v>
          </cell>
          <cell r="GX215">
            <v>1.4</v>
          </cell>
          <cell r="GY215">
            <v>3.9</v>
          </cell>
          <cell r="GZ215">
            <v>-1.1000000000000001</v>
          </cell>
          <cell r="HA215">
            <v>0</v>
          </cell>
          <cell r="HB215">
            <v>2.2999999999999998</v>
          </cell>
          <cell r="HC215">
            <v>-1.7</v>
          </cell>
          <cell r="HD215">
            <v>0</v>
          </cell>
          <cell r="HE215">
            <v>-0.3</v>
          </cell>
          <cell r="HF215">
            <v>0</v>
          </cell>
          <cell r="HG215">
            <v>1.8</v>
          </cell>
          <cell r="HH215">
            <v>1.1000000000000001</v>
          </cell>
          <cell r="HI215">
            <v>0</v>
          </cell>
          <cell r="HJ215">
            <v>0</v>
          </cell>
          <cell r="HK215">
            <v>0.6</v>
          </cell>
          <cell r="HL215">
            <v>5896</v>
          </cell>
          <cell r="HM215">
            <v>1530</v>
          </cell>
          <cell r="HN215">
            <v>7478</v>
          </cell>
          <cell r="HO215">
            <v>3371</v>
          </cell>
          <cell r="HP215">
            <v>5412</v>
          </cell>
          <cell r="HQ215">
            <v>3796</v>
          </cell>
          <cell r="HR215">
            <v>4047</v>
          </cell>
          <cell r="HS215">
            <v>15049</v>
          </cell>
          <cell r="HT215">
            <v>2406</v>
          </cell>
          <cell r="HU215">
            <v>17122</v>
          </cell>
          <cell r="HV215">
            <v>6351</v>
          </cell>
          <cell r="HW215">
            <v>5270</v>
          </cell>
          <cell r="HX215">
            <v>4559</v>
          </cell>
          <cell r="HY215">
            <v>5673</v>
          </cell>
          <cell r="HZ215">
            <v>5947</v>
          </cell>
          <cell r="IA215">
            <v>27856</v>
          </cell>
          <cell r="IB215">
            <v>6057</v>
          </cell>
          <cell r="IC215">
            <v>463</v>
          </cell>
          <cell r="ID215">
            <v>3591</v>
          </cell>
          <cell r="IE215">
            <v>10117</v>
          </cell>
          <cell r="IF215">
            <v>7154</v>
          </cell>
          <cell r="IG215">
            <v>5163</v>
          </cell>
          <cell r="IH215">
            <v>15377</v>
          </cell>
          <cell r="II215">
            <v>27649</v>
          </cell>
          <cell r="IJ215">
            <v>14268</v>
          </cell>
          <cell r="IK215">
            <v>15554</v>
          </cell>
          <cell r="IL215">
            <v>8696</v>
          </cell>
          <cell r="IM215">
            <v>6037</v>
          </cell>
          <cell r="IN215">
            <v>1882</v>
          </cell>
          <cell r="IO215">
            <v>2803</v>
          </cell>
          <cell r="IP215">
            <v>7359</v>
          </cell>
          <cell r="IQ215">
            <v>18041</v>
          </cell>
        </row>
        <row r="216">
          <cell r="B216">
            <v>8980</v>
          </cell>
          <cell r="C216">
            <v>1478</v>
          </cell>
          <cell r="D216">
            <v>10456</v>
          </cell>
          <cell r="E216">
            <v>3020</v>
          </cell>
          <cell r="F216">
            <v>5072</v>
          </cell>
          <cell r="G216">
            <v>3821</v>
          </cell>
          <cell r="H216">
            <v>4009</v>
          </cell>
          <cell r="I216">
            <v>14359</v>
          </cell>
          <cell r="J216">
            <v>2428</v>
          </cell>
          <cell r="K216">
            <v>16420</v>
          </cell>
          <cell r="L216">
            <v>6262</v>
          </cell>
          <cell r="M216">
            <v>5252</v>
          </cell>
          <cell r="N216">
            <v>4314</v>
          </cell>
          <cell r="O216">
            <v>5423</v>
          </cell>
          <cell r="P216">
            <v>5673</v>
          </cell>
          <cell r="Q216">
            <v>26928</v>
          </cell>
          <cell r="R216">
            <v>5918</v>
          </cell>
          <cell r="S216">
            <v>372</v>
          </cell>
          <cell r="T216">
            <v>3764</v>
          </cell>
          <cell r="U216">
            <v>10059</v>
          </cell>
          <cell r="V216">
            <v>6471</v>
          </cell>
          <cell r="W216">
            <v>5687</v>
          </cell>
          <cell r="X216">
            <v>15377</v>
          </cell>
          <cell r="Y216">
            <v>27546</v>
          </cell>
          <cell r="Z216">
            <v>14218</v>
          </cell>
          <cell r="AA216">
            <v>15936</v>
          </cell>
          <cell r="AB216">
            <v>8763</v>
          </cell>
          <cell r="AC216">
            <v>5858</v>
          </cell>
          <cell r="AD216">
            <v>1829</v>
          </cell>
          <cell r="AE216">
            <v>2624</v>
          </cell>
          <cell r="AF216">
            <v>7648</v>
          </cell>
          <cell r="AG216">
            <v>17938</v>
          </cell>
          <cell r="AH216">
            <v>4120</v>
          </cell>
          <cell r="AI216">
            <v>4968</v>
          </cell>
          <cell r="AJ216">
            <v>9027</v>
          </cell>
          <cell r="AK216">
            <v>21378</v>
          </cell>
          <cell r="AL216">
            <v>8332</v>
          </cell>
          <cell r="AM216">
            <v>29724</v>
          </cell>
          <cell r="AN216">
            <v>1388</v>
          </cell>
          <cell r="AO216">
            <v>7345</v>
          </cell>
          <cell r="AP216">
            <v>8737</v>
          </cell>
          <cell r="AQ216">
            <v>4508</v>
          </cell>
          <cell r="AR216">
            <v>18974</v>
          </cell>
          <cell r="AS216">
            <v>23354</v>
          </cell>
          <cell r="AT216">
            <v>12324</v>
          </cell>
          <cell r="AU216">
            <v>20112</v>
          </cell>
          <cell r="AV216">
            <v>18103</v>
          </cell>
          <cell r="AW216">
            <v>22678</v>
          </cell>
          <cell r="AX216">
            <v>3062</v>
          </cell>
          <cell r="AY216">
            <v>6754</v>
          </cell>
          <cell r="AZ216">
            <v>33602</v>
          </cell>
          <cell r="BA216">
            <v>332288</v>
          </cell>
          <cell r="BB216">
            <v>26716</v>
          </cell>
          <cell r="BC216">
            <v>598</v>
          </cell>
          <cell r="BD216">
            <v>359393</v>
          </cell>
          <cell r="BE216">
            <v>2.9</v>
          </cell>
          <cell r="BF216">
            <v>-0.3</v>
          </cell>
          <cell r="BG216">
            <v>2.4</v>
          </cell>
          <cell r="BH216">
            <v>-6</v>
          </cell>
          <cell r="BI216">
            <v>-2.1</v>
          </cell>
          <cell r="BJ216">
            <v>0.7</v>
          </cell>
          <cell r="BK216">
            <v>0.6</v>
          </cell>
          <cell r="BL216">
            <v>-1.8</v>
          </cell>
          <cell r="BM216">
            <v>0.3</v>
          </cell>
          <cell r="BN216">
            <v>-1.6</v>
          </cell>
          <cell r="BO216">
            <v>-0.4</v>
          </cell>
          <cell r="BP216">
            <v>0.3</v>
          </cell>
          <cell r="BQ216">
            <v>-1.5</v>
          </cell>
          <cell r="BR216">
            <v>-1.4</v>
          </cell>
          <cell r="BS216">
            <v>-1.2</v>
          </cell>
          <cell r="BT216">
            <v>-0.9</v>
          </cell>
          <cell r="BU216">
            <v>0.1</v>
          </cell>
          <cell r="BV216">
            <v>1</v>
          </cell>
          <cell r="BW216">
            <v>2.7</v>
          </cell>
          <cell r="BX216">
            <v>1.2</v>
          </cell>
          <cell r="BY216">
            <v>-4.5999999999999996</v>
          </cell>
          <cell r="BZ216">
            <v>3.3</v>
          </cell>
          <cell r="CA216">
            <v>1.1000000000000001</v>
          </cell>
          <cell r="CB216">
            <v>0.2</v>
          </cell>
          <cell r="CC216">
            <v>0.3</v>
          </cell>
          <cell r="CD216">
            <v>0.5</v>
          </cell>
          <cell r="CE216">
            <v>0.8</v>
          </cell>
          <cell r="CF216">
            <v>-1.6</v>
          </cell>
          <cell r="CG216">
            <v>1.3</v>
          </cell>
          <cell r="CH216">
            <v>-0.7</v>
          </cell>
          <cell r="CI216">
            <v>3.1</v>
          </cell>
          <cell r="CJ216">
            <v>0.9</v>
          </cell>
          <cell r="CK216">
            <v>-0.6</v>
          </cell>
          <cell r="CL216">
            <v>2.2999999999999998</v>
          </cell>
          <cell r="CM216">
            <v>0.8</v>
          </cell>
          <cell r="CN216">
            <v>0.6</v>
          </cell>
          <cell r="CO216">
            <v>1</v>
          </cell>
          <cell r="CP216">
            <v>0.6</v>
          </cell>
          <cell r="CQ216">
            <v>-3.8</v>
          </cell>
          <cell r="CR216">
            <v>1.3</v>
          </cell>
          <cell r="CS216">
            <v>0.3</v>
          </cell>
          <cell r="CT216">
            <v>3.9</v>
          </cell>
          <cell r="CU216">
            <v>1.1000000000000001</v>
          </cell>
          <cell r="CV216">
            <v>1.7</v>
          </cell>
          <cell r="CW216">
            <v>1.9</v>
          </cell>
          <cell r="CX216">
            <v>0.8</v>
          </cell>
          <cell r="CY216">
            <v>0.2</v>
          </cell>
          <cell r="CZ216">
            <v>1</v>
          </cell>
          <cell r="DA216">
            <v>1.8</v>
          </cell>
          <cell r="DB216">
            <v>-0.2</v>
          </cell>
          <cell r="DC216">
            <v>0.9</v>
          </cell>
          <cell r="DD216">
            <v>0.5</v>
          </cell>
          <cell r="DE216">
            <v>0.2</v>
          </cell>
          <cell r="DF216">
            <v>0.5</v>
          </cell>
          <cell r="DG216">
            <v>9105</v>
          </cell>
          <cell r="DH216">
            <v>1485</v>
          </cell>
          <cell r="DI216">
            <v>10587</v>
          </cell>
          <cell r="DJ216">
            <v>2949</v>
          </cell>
          <cell r="DK216">
            <v>5077</v>
          </cell>
          <cell r="DL216">
            <v>3913</v>
          </cell>
          <cell r="DM216">
            <v>4033</v>
          </cell>
          <cell r="DN216">
            <v>14354</v>
          </cell>
          <cell r="DO216">
            <v>2513</v>
          </cell>
          <cell r="DP216">
            <v>16469</v>
          </cell>
          <cell r="DQ216">
            <v>6253</v>
          </cell>
          <cell r="DR216">
            <v>5451</v>
          </cell>
          <cell r="DS216">
            <v>4283</v>
          </cell>
          <cell r="DT216">
            <v>5443</v>
          </cell>
          <cell r="DU216">
            <v>5652</v>
          </cell>
          <cell r="DV216">
            <v>27052</v>
          </cell>
          <cell r="DW216">
            <v>5877</v>
          </cell>
          <cell r="DX216">
            <v>370</v>
          </cell>
          <cell r="DY216">
            <v>3766</v>
          </cell>
          <cell r="DZ216">
            <v>10016</v>
          </cell>
          <cell r="EA216">
            <v>6396</v>
          </cell>
          <cell r="EB216">
            <v>5733</v>
          </cell>
          <cell r="EC216">
            <v>15476</v>
          </cell>
          <cell r="ED216">
            <v>27610</v>
          </cell>
          <cell r="EE216">
            <v>14162</v>
          </cell>
          <cell r="EF216">
            <v>15940</v>
          </cell>
          <cell r="EG216">
            <v>8814</v>
          </cell>
          <cell r="EH216">
            <v>5816</v>
          </cell>
          <cell r="EI216">
            <v>1823</v>
          </cell>
          <cell r="EJ216">
            <v>2629</v>
          </cell>
          <cell r="EK216">
            <v>7664</v>
          </cell>
          <cell r="EL216">
            <v>17915</v>
          </cell>
          <cell r="EM216">
            <v>4103</v>
          </cell>
          <cell r="EN216">
            <v>4963</v>
          </cell>
          <cell r="EO216">
            <v>9006</v>
          </cell>
          <cell r="EP216">
            <v>21428</v>
          </cell>
          <cell r="EQ216">
            <v>8311</v>
          </cell>
          <cell r="ER216">
            <v>29750</v>
          </cell>
          <cell r="ES216">
            <v>1347</v>
          </cell>
          <cell r="ET216">
            <v>7301</v>
          </cell>
          <cell r="EU216">
            <v>8646</v>
          </cell>
          <cell r="EV216">
            <v>4659</v>
          </cell>
          <cell r="EW216">
            <v>19232</v>
          </cell>
          <cell r="EX216">
            <v>23774</v>
          </cell>
          <cell r="EY216">
            <v>12470</v>
          </cell>
          <cell r="EZ216">
            <v>19973</v>
          </cell>
          <cell r="FA216">
            <v>18098</v>
          </cell>
          <cell r="FB216">
            <v>22639</v>
          </cell>
          <cell r="FC216">
            <v>3046</v>
          </cell>
          <cell r="FD216">
            <v>6763</v>
          </cell>
          <cell r="FE216">
            <v>33611</v>
          </cell>
          <cell r="FF216">
            <v>333135</v>
          </cell>
          <cell r="FG216">
            <v>26775</v>
          </cell>
          <cell r="FH216">
            <v>1152</v>
          </cell>
          <cell r="FI216">
            <v>360852</v>
          </cell>
          <cell r="FJ216">
            <v>4.0999999999999996</v>
          </cell>
          <cell r="FK216">
            <v>-2.8</v>
          </cell>
          <cell r="FL216">
            <v>3</v>
          </cell>
          <cell r="FM216">
            <v>-10.5</v>
          </cell>
          <cell r="FN216">
            <v>-3.7</v>
          </cell>
          <cell r="FO216">
            <v>5.4</v>
          </cell>
          <cell r="FP216">
            <v>0.6</v>
          </cell>
          <cell r="FQ216">
            <v>-2.7</v>
          </cell>
          <cell r="FR216">
            <v>4.5999999999999996</v>
          </cell>
          <cell r="FS216">
            <v>-2</v>
          </cell>
          <cell r="FT216">
            <v>-1.1000000000000001</v>
          </cell>
          <cell r="FU216">
            <v>7.2</v>
          </cell>
          <cell r="FV216">
            <v>-3.6</v>
          </cell>
          <cell r="FW216">
            <v>-0.7</v>
          </cell>
          <cell r="FX216">
            <v>-2.2000000000000002</v>
          </cell>
          <cell r="FY216">
            <v>-0.4</v>
          </cell>
          <cell r="FZ216">
            <v>-0.9</v>
          </cell>
          <cell r="GA216">
            <v>-1.3</v>
          </cell>
          <cell r="GB216">
            <v>3.4</v>
          </cell>
          <cell r="GC216">
            <v>0.7</v>
          </cell>
          <cell r="GD216">
            <v>-6.8</v>
          </cell>
          <cell r="GE216">
            <v>7.8</v>
          </cell>
          <cell r="GF216">
            <v>2.9</v>
          </cell>
          <cell r="GG216">
            <v>1.5</v>
          </cell>
          <cell r="GH216">
            <v>0.2</v>
          </cell>
          <cell r="GI216">
            <v>0.6</v>
          </cell>
          <cell r="GJ216">
            <v>1.5</v>
          </cell>
          <cell r="GK216">
            <v>-2.8</v>
          </cell>
          <cell r="GL216">
            <v>0.5</v>
          </cell>
          <cell r="GM216">
            <v>-2.5</v>
          </cell>
          <cell r="GN216">
            <v>3.8</v>
          </cell>
          <cell r="GO216">
            <v>0.5</v>
          </cell>
          <cell r="GP216">
            <v>-2</v>
          </cell>
          <cell r="GQ216">
            <v>3.1</v>
          </cell>
          <cell r="GR216">
            <v>0.6</v>
          </cell>
          <cell r="GS216">
            <v>1.1000000000000001</v>
          </cell>
          <cell r="GT216">
            <v>1</v>
          </cell>
          <cell r="GU216">
            <v>1</v>
          </cell>
          <cell r="GV216">
            <v>-8.3000000000000007</v>
          </cell>
          <cell r="GW216">
            <v>-0.3</v>
          </cell>
          <cell r="GX216">
            <v>-1.9</v>
          </cell>
          <cell r="GY216">
            <v>9.6</v>
          </cell>
          <cell r="GZ216">
            <v>3.9</v>
          </cell>
          <cell r="HA216">
            <v>5.0999999999999996</v>
          </cell>
          <cell r="HB216">
            <v>3.8</v>
          </cell>
          <cell r="HC216">
            <v>1</v>
          </cell>
          <cell r="HD216">
            <v>0.3</v>
          </cell>
          <cell r="HE216">
            <v>1.2</v>
          </cell>
          <cell r="HF216">
            <v>1.8</v>
          </cell>
          <cell r="HG216">
            <v>-1.2</v>
          </cell>
          <cell r="HH216">
            <v>0.8</v>
          </cell>
          <cell r="HI216">
            <v>1</v>
          </cell>
          <cell r="HJ216">
            <v>0.4</v>
          </cell>
          <cell r="HK216">
            <v>1</v>
          </cell>
          <cell r="HL216">
            <v>13880</v>
          </cell>
          <cell r="HM216">
            <v>1487</v>
          </cell>
          <cell r="HN216">
            <v>15299</v>
          </cell>
          <cell r="HO216">
            <v>3037</v>
          </cell>
          <cell r="HP216">
            <v>5219</v>
          </cell>
          <cell r="HQ216">
            <v>3994</v>
          </cell>
          <cell r="HR216">
            <v>4198</v>
          </cell>
          <cell r="HS216">
            <v>14797</v>
          </cell>
          <cell r="HT216">
            <v>2563</v>
          </cell>
          <cell r="HU216">
            <v>16960</v>
          </cell>
          <cell r="HV216">
            <v>6607</v>
          </cell>
          <cell r="HW216">
            <v>5395</v>
          </cell>
          <cell r="HX216">
            <v>4385</v>
          </cell>
          <cell r="HY216">
            <v>5587</v>
          </cell>
          <cell r="HZ216">
            <v>5921</v>
          </cell>
          <cell r="IA216">
            <v>27877</v>
          </cell>
          <cell r="IB216">
            <v>5721</v>
          </cell>
          <cell r="IC216">
            <v>340</v>
          </cell>
          <cell r="ID216">
            <v>3766</v>
          </cell>
          <cell r="IE216">
            <v>9829</v>
          </cell>
          <cell r="IF216">
            <v>6685</v>
          </cell>
          <cell r="IG216">
            <v>5974</v>
          </cell>
          <cell r="IH216">
            <v>16387</v>
          </cell>
          <cell r="II216">
            <v>29053</v>
          </cell>
          <cell r="IJ216">
            <v>14650</v>
          </cell>
          <cell r="IK216">
            <v>17509</v>
          </cell>
          <cell r="IL216">
            <v>9278</v>
          </cell>
          <cell r="IM216">
            <v>6003</v>
          </cell>
          <cell r="IN216">
            <v>1882</v>
          </cell>
          <cell r="IO216">
            <v>2658</v>
          </cell>
          <cell r="IP216">
            <v>8091</v>
          </cell>
          <cell r="IQ216">
            <v>18623</v>
          </cell>
        </row>
        <row r="217">
          <cell r="B217">
            <v>9126</v>
          </cell>
          <cell r="C217">
            <v>1456</v>
          </cell>
          <cell r="D217">
            <v>10577</v>
          </cell>
          <cell r="E217">
            <v>2916</v>
          </cell>
          <cell r="F217">
            <v>4878</v>
          </cell>
          <cell r="G217">
            <v>3940</v>
          </cell>
          <cell r="H217">
            <v>3998</v>
          </cell>
          <cell r="I217">
            <v>14240</v>
          </cell>
          <cell r="J217">
            <v>2475</v>
          </cell>
          <cell r="K217">
            <v>16321</v>
          </cell>
          <cell r="L217">
            <v>6377</v>
          </cell>
          <cell r="M217">
            <v>5360</v>
          </cell>
          <cell r="N217">
            <v>4317</v>
          </cell>
          <cell r="O217">
            <v>5329</v>
          </cell>
          <cell r="P217">
            <v>5633</v>
          </cell>
          <cell r="Q217">
            <v>26995</v>
          </cell>
          <cell r="R217">
            <v>5906</v>
          </cell>
          <cell r="S217">
            <v>370</v>
          </cell>
          <cell r="T217">
            <v>3868</v>
          </cell>
          <cell r="U217">
            <v>10149</v>
          </cell>
          <cell r="V217">
            <v>6221</v>
          </cell>
          <cell r="W217">
            <v>6287</v>
          </cell>
          <cell r="X217">
            <v>15512</v>
          </cell>
          <cell r="Y217">
            <v>28094</v>
          </cell>
          <cell r="Z217">
            <v>14416</v>
          </cell>
          <cell r="AA217">
            <v>16010</v>
          </cell>
          <cell r="AB217">
            <v>8918</v>
          </cell>
          <cell r="AC217">
            <v>5853</v>
          </cell>
          <cell r="AD217">
            <v>1856</v>
          </cell>
          <cell r="AE217">
            <v>2617</v>
          </cell>
          <cell r="AF217">
            <v>7927</v>
          </cell>
          <cell r="AG217">
            <v>18246</v>
          </cell>
          <cell r="AH217">
            <v>4114</v>
          </cell>
          <cell r="AI217">
            <v>5048</v>
          </cell>
          <cell r="AJ217">
            <v>9094</v>
          </cell>
          <cell r="AK217">
            <v>21536</v>
          </cell>
          <cell r="AL217">
            <v>8487</v>
          </cell>
          <cell r="AM217">
            <v>30020</v>
          </cell>
          <cell r="AN217">
            <v>1374</v>
          </cell>
          <cell r="AO217">
            <v>7465</v>
          </cell>
          <cell r="AP217">
            <v>8845</v>
          </cell>
          <cell r="AQ217">
            <v>4556</v>
          </cell>
          <cell r="AR217">
            <v>19198</v>
          </cell>
          <cell r="AS217">
            <v>23620</v>
          </cell>
          <cell r="AT217">
            <v>12285</v>
          </cell>
          <cell r="AU217">
            <v>20392</v>
          </cell>
          <cell r="AV217">
            <v>18175</v>
          </cell>
          <cell r="AW217">
            <v>22941</v>
          </cell>
          <cell r="AX217">
            <v>3112</v>
          </cell>
          <cell r="AY217">
            <v>6762</v>
          </cell>
          <cell r="AZ217">
            <v>33813</v>
          </cell>
          <cell r="BA217">
            <v>334934</v>
          </cell>
          <cell r="BB217">
            <v>26811</v>
          </cell>
          <cell r="BC217">
            <v>-283</v>
          </cell>
          <cell r="BD217">
            <v>361265</v>
          </cell>
          <cell r="BE217">
            <v>1.6</v>
          </cell>
          <cell r="BF217">
            <v>-1.5</v>
          </cell>
          <cell r="BG217">
            <v>1.2</v>
          </cell>
          <cell r="BH217">
            <v>-3.4</v>
          </cell>
          <cell r="BI217">
            <v>-3.8</v>
          </cell>
          <cell r="BJ217">
            <v>3.1</v>
          </cell>
          <cell r="BK217">
            <v>-0.3</v>
          </cell>
          <cell r="BL217">
            <v>-0.8</v>
          </cell>
          <cell r="BM217">
            <v>1.9</v>
          </cell>
          <cell r="BN217">
            <v>-0.6</v>
          </cell>
          <cell r="BO217">
            <v>1.8</v>
          </cell>
          <cell r="BP217">
            <v>2.1</v>
          </cell>
          <cell r="BQ217">
            <v>0.1</v>
          </cell>
          <cell r="BR217">
            <v>-1.7</v>
          </cell>
          <cell r="BS217">
            <v>-0.7</v>
          </cell>
          <cell r="BT217">
            <v>0.3</v>
          </cell>
          <cell r="BU217">
            <v>-0.2</v>
          </cell>
          <cell r="BV217">
            <v>-0.8</v>
          </cell>
          <cell r="BW217">
            <v>2.8</v>
          </cell>
          <cell r="BX217">
            <v>0.9</v>
          </cell>
          <cell r="BY217">
            <v>-3.9</v>
          </cell>
          <cell r="BZ217">
            <v>10.5</v>
          </cell>
          <cell r="CA217">
            <v>0.9</v>
          </cell>
          <cell r="CB217">
            <v>2</v>
          </cell>
          <cell r="CC217">
            <v>1.4</v>
          </cell>
          <cell r="CD217">
            <v>0.5</v>
          </cell>
          <cell r="CE217">
            <v>1.8</v>
          </cell>
          <cell r="CF217">
            <v>-0.1</v>
          </cell>
          <cell r="CG217">
            <v>1.5</v>
          </cell>
          <cell r="CH217">
            <v>-0.3</v>
          </cell>
          <cell r="CI217">
            <v>3.6</v>
          </cell>
          <cell r="CJ217">
            <v>1.7</v>
          </cell>
          <cell r="CK217">
            <v>-0.1</v>
          </cell>
          <cell r="CL217">
            <v>1.6</v>
          </cell>
          <cell r="CM217">
            <v>0.7</v>
          </cell>
          <cell r="CN217">
            <v>0.7</v>
          </cell>
          <cell r="CO217">
            <v>1.9</v>
          </cell>
          <cell r="CP217">
            <v>1</v>
          </cell>
          <cell r="CQ217">
            <v>-1</v>
          </cell>
          <cell r="CR217">
            <v>1.6</v>
          </cell>
          <cell r="CS217">
            <v>1.2</v>
          </cell>
          <cell r="CT217">
            <v>1.1000000000000001</v>
          </cell>
          <cell r="CU217">
            <v>1.2</v>
          </cell>
          <cell r="CV217">
            <v>1.1000000000000001</v>
          </cell>
          <cell r="CW217">
            <v>-0.3</v>
          </cell>
          <cell r="CX217">
            <v>1.4</v>
          </cell>
          <cell r="CY217">
            <v>0.4</v>
          </cell>
          <cell r="CZ217">
            <v>1.2</v>
          </cell>
          <cell r="DA217">
            <v>1.6</v>
          </cell>
          <cell r="DB217">
            <v>0.1</v>
          </cell>
          <cell r="DC217">
            <v>0.6</v>
          </cell>
          <cell r="DD217">
            <v>0.8</v>
          </cell>
          <cell r="DE217">
            <v>0.4</v>
          </cell>
          <cell r="DF217">
            <v>0.5</v>
          </cell>
          <cell r="DG217">
            <v>8981</v>
          </cell>
          <cell r="DH217">
            <v>1445</v>
          </cell>
          <cell r="DI217">
            <v>10423</v>
          </cell>
          <cell r="DJ217">
            <v>2876</v>
          </cell>
          <cell r="DK217">
            <v>4803</v>
          </cell>
          <cell r="DL217">
            <v>3884</v>
          </cell>
          <cell r="DM217">
            <v>3946</v>
          </cell>
          <cell r="DN217">
            <v>14040</v>
          </cell>
          <cell r="DO217">
            <v>2341</v>
          </cell>
          <cell r="DP217">
            <v>16030</v>
          </cell>
          <cell r="DQ217">
            <v>6255</v>
          </cell>
          <cell r="DR217">
            <v>5222</v>
          </cell>
          <cell r="DS217">
            <v>4195</v>
          </cell>
          <cell r="DT217">
            <v>5376</v>
          </cell>
          <cell r="DU217">
            <v>5620</v>
          </cell>
          <cell r="DV217">
            <v>26637</v>
          </cell>
          <cell r="DW217">
            <v>5948</v>
          </cell>
          <cell r="DX217">
            <v>366</v>
          </cell>
          <cell r="DY217">
            <v>3869</v>
          </cell>
          <cell r="DZ217">
            <v>10191</v>
          </cell>
          <cell r="EA217">
            <v>6163</v>
          </cell>
          <cell r="EB217">
            <v>6294</v>
          </cell>
          <cell r="EC217">
            <v>15509</v>
          </cell>
          <cell r="ED217">
            <v>28038</v>
          </cell>
          <cell r="EE217">
            <v>14519</v>
          </cell>
          <cell r="EF217">
            <v>16029</v>
          </cell>
          <cell r="EG217">
            <v>8798</v>
          </cell>
          <cell r="EH217">
            <v>5813</v>
          </cell>
          <cell r="EI217">
            <v>1843</v>
          </cell>
          <cell r="EJ217">
            <v>2519</v>
          </cell>
          <cell r="EK217">
            <v>7888</v>
          </cell>
          <cell r="EL217">
            <v>18059</v>
          </cell>
          <cell r="EM217">
            <v>4083</v>
          </cell>
          <cell r="EN217">
            <v>5083</v>
          </cell>
          <cell r="EO217">
            <v>9090</v>
          </cell>
          <cell r="EP217">
            <v>21556</v>
          </cell>
          <cell r="EQ217">
            <v>8520</v>
          </cell>
          <cell r="ER217">
            <v>30073</v>
          </cell>
          <cell r="ES217">
            <v>1355</v>
          </cell>
          <cell r="ET217">
            <v>7455</v>
          </cell>
          <cell r="EU217">
            <v>8809</v>
          </cell>
          <cell r="EV217">
            <v>4528</v>
          </cell>
          <cell r="EW217">
            <v>18987</v>
          </cell>
          <cell r="EX217">
            <v>23380</v>
          </cell>
          <cell r="EY217">
            <v>12338</v>
          </cell>
          <cell r="EZ217">
            <v>20595</v>
          </cell>
          <cell r="FA217">
            <v>18172</v>
          </cell>
          <cell r="FB217">
            <v>23055</v>
          </cell>
          <cell r="FC217">
            <v>3156</v>
          </cell>
          <cell r="FD217">
            <v>6671</v>
          </cell>
          <cell r="FE217">
            <v>33818</v>
          </cell>
          <cell r="FF217">
            <v>333830</v>
          </cell>
          <cell r="FG217">
            <v>26596</v>
          </cell>
          <cell r="FH217">
            <v>-233</v>
          </cell>
          <cell r="FI217">
            <v>360008</v>
          </cell>
          <cell r="FJ217">
            <v>-1.4</v>
          </cell>
          <cell r="FK217">
            <v>-2.7</v>
          </cell>
          <cell r="FL217">
            <v>-1.6</v>
          </cell>
          <cell r="FM217">
            <v>-2.5</v>
          </cell>
          <cell r="FN217">
            <v>-5.4</v>
          </cell>
          <cell r="FO217">
            <v>-0.7</v>
          </cell>
          <cell r="FP217">
            <v>-2.2000000000000002</v>
          </cell>
          <cell r="FQ217">
            <v>-2.2000000000000002</v>
          </cell>
          <cell r="FR217">
            <v>-6.9</v>
          </cell>
          <cell r="FS217">
            <v>-2.7</v>
          </cell>
          <cell r="FT217">
            <v>0</v>
          </cell>
          <cell r="FU217">
            <v>-4.2</v>
          </cell>
          <cell r="FV217">
            <v>-2.1</v>
          </cell>
          <cell r="FW217">
            <v>-1.2</v>
          </cell>
          <cell r="FX217">
            <v>-0.6</v>
          </cell>
          <cell r="FY217">
            <v>-1.5</v>
          </cell>
          <cell r="FZ217">
            <v>1.2</v>
          </cell>
          <cell r="GA217">
            <v>-1</v>
          </cell>
          <cell r="GB217">
            <v>2.7</v>
          </cell>
          <cell r="GC217">
            <v>1.7</v>
          </cell>
          <cell r="GD217">
            <v>-3.7</v>
          </cell>
          <cell r="GE217">
            <v>9.8000000000000007</v>
          </cell>
          <cell r="GF217">
            <v>0.2</v>
          </cell>
          <cell r="GG217">
            <v>1.5</v>
          </cell>
          <cell r="GH217">
            <v>2.5</v>
          </cell>
          <cell r="GI217">
            <v>0.6</v>
          </cell>
          <cell r="GJ217">
            <v>-0.2</v>
          </cell>
          <cell r="GK217">
            <v>-0.1</v>
          </cell>
          <cell r="GL217">
            <v>1.1000000000000001</v>
          </cell>
          <cell r="GM217">
            <v>-4.2</v>
          </cell>
          <cell r="GN217">
            <v>2.9</v>
          </cell>
          <cell r="GO217">
            <v>0.8</v>
          </cell>
          <cell r="GP217">
            <v>-0.5</v>
          </cell>
          <cell r="GQ217">
            <v>2.4</v>
          </cell>
          <cell r="GR217">
            <v>0.9</v>
          </cell>
          <cell r="GS217">
            <v>0.6</v>
          </cell>
          <cell r="GT217">
            <v>2.5</v>
          </cell>
          <cell r="GU217">
            <v>1.1000000000000001</v>
          </cell>
          <cell r="GV217">
            <v>0.6</v>
          </cell>
          <cell r="GW217">
            <v>2.1</v>
          </cell>
          <cell r="GX217">
            <v>1.9</v>
          </cell>
          <cell r="GY217">
            <v>-2.8</v>
          </cell>
          <cell r="GZ217">
            <v>-1.3</v>
          </cell>
          <cell r="HA217">
            <v>-1.7</v>
          </cell>
          <cell r="HB217">
            <v>-1.1000000000000001</v>
          </cell>
          <cell r="HC217">
            <v>3.1</v>
          </cell>
          <cell r="HD217">
            <v>0.4</v>
          </cell>
          <cell r="HE217">
            <v>1.8</v>
          </cell>
          <cell r="HF217">
            <v>3.6</v>
          </cell>
          <cell r="HG217">
            <v>-1.4</v>
          </cell>
          <cell r="HH217">
            <v>0.6</v>
          </cell>
          <cell r="HI217">
            <v>0.2</v>
          </cell>
          <cell r="HJ217">
            <v>-0.7</v>
          </cell>
          <cell r="HK217">
            <v>-0.2</v>
          </cell>
          <cell r="HL217">
            <v>8451</v>
          </cell>
          <cell r="HM217">
            <v>1445</v>
          </cell>
          <cell r="HN217">
            <v>9899</v>
          </cell>
          <cell r="HO217">
            <v>2627</v>
          </cell>
          <cell r="HP217">
            <v>4498</v>
          </cell>
          <cell r="HQ217">
            <v>3613</v>
          </cell>
          <cell r="HR217">
            <v>3730</v>
          </cell>
          <cell r="HS217">
            <v>13078</v>
          </cell>
          <cell r="HT217">
            <v>2207</v>
          </cell>
          <cell r="HU217">
            <v>14950</v>
          </cell>
          <cell r="HV217">
            <v>6158</v>
          </cell>
          <cell r="HW217">
            <v>5143</v>
          </cell>
          <cell r="HX217">
            <v>3940</v>
          </cell>
          <cell r="HY217">
            <v>4925</v>
          </cell>
          <cell r="HZ217">
            <v>5172</v>
          </cell>
          <cell r="IA217">
            <v>25274</v>
          </cell>
          <cell r="IB217">
            <v>5985</v>
          </cell>
          <cell r="IC217">
            <v>298</v>
          </cell>
          <cell r="ID217">
            <v>3937</v>
          </cell>
          <cell r="IE217">
            <v>10229</v>
          </cell>
          <cell r="IF217">
            <v>5575</v>
          </cell>
          <cell r="IG217">
            <v>5833</v>
          </cell>
          <cell r="IH217">
            <v>14230</v>
          </cell>
          <cell r="II217">
            <v>25718</v>
          </cell>
          <cell r="IJ217">
            <v>13902</v>
          </cell>
          <cell r="IK217">
            <v>15321</v>
          </cell>
          <cell r="IL217">
            <v>8652</v>
          </cell>
          <cell r="IM217">
            <v>5503</v>
          </cell>
          <cell r="IN217">
            <v>1791</v>
          </cell>
          <cell r="IO217">
            <v>2419</v>
          </cell>
          <cell r="IP217">
            <v>7673</v>
          </cell>
          <cell r="IQ217">
            <v>17391</v>
          </cell>
        </row>
        <row r="218">
          <cell r="B218">
            <v>9175</v>
          </cell>
          <cell r="C218">
            <v>1450</v>
          </cell>
          <cell r="D218">
            <v>10620</v>
          </cell>
          <cell r="E218">
            <v>2967</v>
          </cell>
          <cell r="F218">
            <v>4747</v>
          </cell>
          <cell r="G218">
            <v>4131</v>
          </cell>
          <cell r="H218">
            <v>3977</v>
          </cell>
          <cell r="I218">
            <v>14467</v>
          </cell>
          <cell r="J218">
            <v>2553</v>
          </cell>
          <cell r="K218">
            <v>16600</v>
          </cell>
          <cell r="L218">
            <v>6546</v>
          </cell>
          <cell r="M218">
            <v>5442</v>
          </cell>
          <cell r="N218">
            <v>4420</v>
          </cell>
          <cell r="O218">
            <v>5334</v>
          </cell>
          <cell r="P218">
            <v>5557</v>
          </cell>
          <cell r="Q218">
            <v>27282</v>
          </cell>
          <cell r="R218">
            <v>5871</v>
          </cell>
          <cell r="S218">
            <v>359</v>
          </cell>
          <cell r="T218">
            <v>3910</v>
          </cell>
          <cell r="U218">
            <v>10146</v>
          </cell>
          <cell r="V218">
            <v>6129</v>
          </cell>
          <cell r="W218">
            <v>7209</v>
          </cell>
          <cell r="X218">
            <v>15557</v>
          </cell>
          <cell r="Y218">
            <v>29042</v>
          </cell>
          <cell r="Z218">
            <v>14662</v>
          </cell>
          <cell r="AA218">
            <v>16114</v>
          </cell>
          <cell r="AB218">
            <v>9113</v>
          </cell>
          <cell r="AC218">
            <v>5876</v>
          </cell>
          <cell r="AD218">
            <v>1881</v>
          </cell>
          <cell r="AE218">
            <v>2659</v>
          </cell>
          <cell r="AF218">
            <v>8044</v>
          </cell>
          <cell r="AG218">
            <v>18457</v>
          </cell>
          <cell r="AH218">
            <v>4152</v>
          </cell>
          <cell r="AI218">
            <v>5080</v>
          </cell>
          <cell r="AJ218">
            <v>9163</v>
          </cell>
          <cell r="AK218">
            <v>21727</v>
          </cell>
          <cell r="AL218">
            <v>8620</v>
          </cell>
          <cell r="AM218">
            <v>30341</v>
          </cell>
          <cell r="AN218">
            <v>1427</v>
          </cell>
          <cell r="AO218">
            <v>7577</v>
          </cell>
          <cell r="AP218">
            <v>9024</v>
          </cell>
          <cell r="AQ218">
            <v>4638</v>
          </cell>
          <cell r="AR218">
            <v>19250</v>
          </cell>
          <cell r="AS218">
            <v>23749</v>
          </cell>
          <cell r="AT218">
            <v>12082</v>
          </cell>
          <cell r="AU218">
            <v>20595</v>
          </cell>
          <cell r="AV218">
            <v>18271</v>
          </cell>
          <cell r="AW218">
            <v>23137</v>
          </cell>
          <cell r="AX218">
            <v>3161</v>
          </cell>
          <cell r="AY218">
            <v>6830</v>
          </cell>
          <cell r="AZ218">
            <v>33938</v>
          </cell>
          <cell r="BA218">
            <v>338459</v>
          </cell>
          <cell r="BB218">
            <v>27007</v>
          </cell>
          <cell r="BC218">
            <v>-1180</v>
          </cell>
          <cell r="BD218">
            <v>364095</v>
          </cell>
          <cell r="BE218">
            <v>0.5</v>
          </cell>
          <cell r="BF218">
            <v>-0.4</v>
          </cell>
          <cell r="BG218">
            <v>0.4</v>
          </cell>
          <cell r="BH218">
            <v>1.7</v>
          </cell>
          <cell r="BI218">
            <v>-2.7</v>
          </cell>
          <cell r="BJ218">
            <v>4.8</v>
          </cell>
          <cell r="BK218">
            <v>-0.5</v>
          </cell>
          <cell r="BL218">
            <v>1.6</v>
          </cell>
          <cell r="BM218">
            <v>3.2</v>
          </cell>
          <cell r="BN218">
            <v>1.7</v>
          </cell>
          <cell r="BO218">
            <v>2.7</v>
          </cell>
          <cell r="BP218">
            <v>1.5</v>
          </cell>
          <cell r="BQ218">
            <v>2.4</v>
          </cell>
          <cell r="BR218">
            <v>0.1</v>
          </cell>
          <cell r="BS218">
            <v>-1.4</v>
          </cell>
          <cell r="BT218">
            <v>1.1000000000000001</v>
          </cell>
          <cell r="BU218">
            <v>-0.6</v>
          </cell>
          <cell r="BV218">
            <v>-2.8</v>
          </cell>
          <cell r="BW218">
            <v>1.1000000000000001</v>
          </cell>
          <cell r="BX218">
            <v>0</v>
          </cell>
          <cell r="BY218">
            <v>-1.5</v>
          </cell>
          <cell r="BZ218">
            <v>14.7</v>
          </cell>
          <cell r="CA218">
            <v>0.3</v>
          </cell>
          <cell r="CB218">
            <v>3.4</v>
          </cell>
          <cell r="CC218">
            <v>1.7</v>
          </cell>
          <cell r="CD218">
            <v>0.6</v>
          </cell>
          <cell r="CE218">
            <v>2.2000000000000002</v>
          </cell>
          <cell r="CF218">
            <v>0.4</v>
          </cell>
          <cell r="CG218">
            <v>1.3</v>
          </cell>
          <cell r="CH218">
            <v>1.6</v>
          </cell>
          <cell r="CI218">
            <v>1.5</v>
          </cell>
          <cell r="CJ218">
            <v>1.2</v>
          </cell>
          <cell r="CK218">
            <v>0.9</v>
          </cell>
          <cell r="CL218">
            <v>0.6</v>
          </cell>
          <cell r="CM218">
            <v>0.8</v>
          </cell>
          <cell r="CN218">
            <v>0.9</v>
          </cell>
          <cell r="CO218">
            <v>1.6</v>
          </cell>
          <cell r="CP218">
            <v>1.1000000000000001</v>
          </cell>
          <cell r="CQ218">
            <v>3.8</v>
          </cell>
          <cell r="CR218">
            <v>1.5</v>
          </cell>
          <cell r="CS218">
            <v>2</v>
          </cell>
          <cell r="CT218">
            <v>1.8</v>
          </cell>
          <cell r="CU218">
            <v>0.3</v>
          </cell>
          <cell r="CV218">
            <v>0.5</v>
          </cell>
          <cell r="CW218">
            <v>-1.6</v>
          </cell>
          <cell r="CX218">
            <v>1</v>
          </cell>
          <cell r="CY218">
            <v>0.5</v>
          </cell>
          <cell r="CZ218">
            <v>0.9</v>
          </cell>
          <cell r="DA218">
            <v>1.6</v>
          </cell>
          <cell r="DB218">
            <v>1</v>
          </cell>
          <cell r="DC218">
            <v>0.4</v>
          </cell>
          <cell r="DD218">
            <v>1.1000000000000001</v>
          </cell>
          <cell r="DE218">
            <v>0.7</v>
          </cell>
          <cell r="DF218">
            <v>0.8</v>
          </cell>
          <cell r="DG218">
            <v>9241</v>
          </cell>
          <cell r="DH218">
            <v>1419</v>
          </cell>
          <cell r="DI218">
            <v>10652</v>
          </cell>
          <cell r="DJ218">
            <v>2948</v>
          </cell>
          <cell r="DK218">
            <v>4784</v>
          </cell>
          <cell r="DL218">
            <v>4114</v>
          </cell>
          <cell r="DM218">
            <v>4017</v>
          </cell>
          <cell r="DN218">
            <v>14491</v>
          </cell>
          <cell r="DO218">
            <v>2608</v>
          </cell>
          <cell r="DP218">
            <v>16662</v>
          </cell>
          <cell r="DQ218">
            <v>6683</v>
          </cell>
          <cell r="DR218">
            <v>5453</v>
          </cell>
          <cell r="DS218">
            <v>4567</v>
          </cell>
          <cell r="DT218">
            <v>5133</v>
          </cell>
          <cell r="DU218">
            <v>5583</v>
          </cell>
          <cell r="DV218">
            <v>27430</v>
          </cell>
          <cell r="DW218">
            <v>5867</v>
          </cell>
          <cell r="DX218">
            <v>368</v>
          </cell>
          <cell r="DY218">
            <v>3966</v>
          </cell>
          <cell r="DZ218">
            <v>10202</v>
          </cell>
          <cell r="EA218">
            <v>6134</v>
          </cell>
          <cell r="EB218">
            <v>6997</v>
          </cell>
          <cell r="EC218">
            <v>15430</v>
          </cell>
          <cell r="ED218">
            <v>28711</v>
          </cell>
          <cell r="EE218">
            <v>14536</v>
          </cell>
          <cell r="EF218">
            <v>16076</v>
          </cell>
          <cell r="EG218">
            <v>9149</v>
          </cell>
          <cell r="EH218">
            <v>5943</v>
          </cell>
          <cell r="EI218">
            <v>1898</v>
          </cell>
          <cell r="EJ218">
            <v>2740</v>
          </cell>
          <cell r="EK218">
            <v>8280</v>
          </cell>
          <cell r="EL218">
            <v>18861</v>
          </cell>
          <cell r="EM218">
            <v>4160</v>
          </cell>
          <cell r="EN218">
            <v>5089</v>
          </cell>
          <cell r="EO218">
            <v>9183</v>
          </cell>
          <cell r="EP218">
            <v>21683</v>
          </cell>
          <cell r="EQ218">
            <v>8617</v>
          </cell>
          <cell r="ER218">
            <v>30291</v>
          </cell>
          <cell r="ES218">
            <v>1419</v>
          </cell>
          <cell r="ET218">
            <v>7655</v>
          </cell>
          <cell r="EU218">
            <v>9092</v>
          </cell>
          <cell r="EV218">
            <v>4516</v>
          </cell>
          <cell r="EW218">
            <v>19423</v>
          </cell>
          <cell r="EX218">
            <v>23784</v>
          </cell>
          <cell r="EY218">
            <v>12039</v>
          </cell>
          <cell r="EZ218">
            <v>20641</v>
          </cell>
          <cell r="FA218">
            <v>18269</v>
          </cell>
          <cell r="FB218">
            <v>23094</v>
          </cell>
          <cell r="FC218">
            <v>3119</v>
          </cell>
          <cell r="FD218">
            <v>6921</v>
          </cell>
          <cell r="FE218">
            <v>33956</v>
          </cell>
          <cell r="FF218">
            <v>338623</v>
          </cell>
          <cell r="FG218">
            <v>27130</v>
          </cell>
          <cell r="FH218">
            <v>-1722</v>
          </cell>
          <cell r="FI218">
            <v>363832</v>
          </cell>
          <cell r="FJ218">
            <v>2.9</v>
          </cell>
          <cell r="FK218">
            <v>-1.8</v>
          </cell>
          <cell r="FL218">
            <v>2.2000000000000002</v>
          </cell>
          <cell r="FM218">
            <v>2.5</v>
          </cell>
          <cell r="FN218">
            <v>-0.4</v>
          </cell>
          <cell r="FO218">
            <v>5.9</v>
          </cell>
          <cell r="FP218">
            <v>1.8</v>
          </cell>
          <cell r="FQ218">
            <v>3.2</v>
          </cell>
          <cell r="FR218">
            <v>11.4</v>
          </cell>
          <cell r="FS218">
            <v>3.9</v>
          </cell>
          <cell r="FT218">
            <v>6.8</v>
          </cell>
          <cell r="FU218">
            <v>4.4000000000000004</v>
          </cell>
          <cell r="FV218">
            <v>8.9</v>
          </cell>
          <cell r="FW218">
            <v>-4.5</v>
          </cell>
          <cell r="FX218">
            <v>-0.7</v>
          </cell>
          <cell r="FY218">
            <v>3</v>
          </cell>
          <cell r="FZ218">
            <v>-1.4</v>
          </cell>
          <cell r="GA218">
            <v>0.4</v>
          </cell>
          <cell r="GB218">
            <v>2.5</v>
          </cell>
          <cell r="GC218">
            <v>0.1</v>
          </cell>
          <cell r="GD218">
            <v>-0.5</v>
          </cell>
          <cell r="GE218">
            <v>11.2</v>
          </cell>
          <cell r="GF218">
            <v>-0.5</v>
          </cell>
          <cell r="GG218">
            <v>2.4</v>
          </cell>
          <cell r="GH218">
            <v>0.1</v>
          </cell>
          <cell r="GI218">
            <v>0.3</v>
          </cell>
          <cell r="GJ218">
            <v>4</v>
          </cell>
          <cell r="GK218">
            <v>2.2000000000000002</v>
          </cell>
          <cell r="GL218">
            <v>2.9</v>
          </cell>
          <cell r="GM218">
            <v>8.8000000000000007</v>
          </cell>
          <cell r="GN218">
            <v>5</v>
          </cell>
          <cell r="GO218">
            <v>4.4000000000000004</v>
          </cell>
          <cell r="GP218">
            <v>1.9</v>
          </cell>
          <cell r="GQ218">
            <v>0.1</v>
          </cell>
          <cell r="GR218">
            <v>1</v>
          </cell>
          <cell r="GS218">
            <v>0.6</v>
          </cell>
          <cell r="GT218">
            <v>1.1000000000000001</v>
          </cell>
          <cell r="GU218">
            <v>0.7</v>
          </cell>
          <cell r="GV218">
            <v>4.7</v>
          </cell>
          <cell r="GW218">
            <v>2.7</v>
          </cell>
          <cell r="GX218">
            <v>3.2</v>
          </cell>
          <cell r="GY218">
            <v>-0.3</v>
          </cell>
          <cell r="GZ218">
            <v>2.2999999999999998</v>
          </cell>
          <cell r="HA218">
            <v>1.7</v>
          </cell>
          <cell r="HB218">
            <v>-2.4</v>
          </cell>
          <cell r="HC218">
            <v>0.2</v>
          </cell>
          <cell r="HD218">
            <v>0.5</v>
          </cell>
          <cell r="HE218">
            <v>0.2</v>
          </cell>
          <cell r="HF218">
            <v>-1.2</v>
          </cell>
          <cell r="HG218">
            <v>3.7</v>
          </cell>
          <cell r="HH218">
            <v>0.4</v>
          </cell>
          <cell r="HI218">
            <v>1.4</v>
          </cell>
          <cell r="HJ218">
            <v>2</v>
          </cell>
          <cell r="HK218">
            <v>1.1000000000000001</v>
          </cell>
          <cell r="HL218">
            <v>7845</v>
          </cell>
          <cell r="HM218">
            <v>1413</v>
          </cell>
          <cell r="HN218">
            <v>9263</v>
          </cell>
          <cell r="HO218">
            <v>3034</v>
          </cell>
          <cell r="HP218">
            <v>4810</v>
          </cell>
          <cell r="HQ218">
            <v>4222</v>
          </cell>
          <cell r="HR218">
            <v>4030</v>
          </cell>
          <cell r="HS218">
            <v>14707</v>
          </cell>
          <cell r="HT218">
            <v>2689</v>
          </cell>
          <cell r="HU218">
            <v>16939</v>
          </cell>
          <cell r="HV218">
            <v>6398</v>
          </cell>
          <cell r="HW218">
            <v>5401</v>
          </cell>
          <cell r="HX218">
            <v>4601</v>
          </cell>
          <cell r="HY218">
            <v>5247</v>
          </cell>
          <cell r="HZ218">
            <v>5595</v>
          </cell>
          <cell r="IA218">
            <v>27276</v>
          </cell>
          <cell r="IB218">
            <v>5857</v>
          </cell>
          <cell r="IC218">
            <v>378</v>
          </cell>
          <cell r="ID218">
            <v>3948</v>
          </cell>
          <cell r="IE218">
            <v>10180</v>
          </cell>
          <cell r="IF218">
            <v>6144</v>
          </cell>
          <cell r="IG218">
            <v>7370</v>
          </cell>
          <cell r="IH218">
            <v>15466</v>
          </cell>
          <cell r="II218">
            <v>29136</v>
          </cell>
          <cell r="IJ218">
            <v>14532</v>
          </cell>
          <cell r="IK218">
            <v>15504</v>
          </cell>
          <cell r="IL218">
            <v>8816</v>
          </cell>
          <cell r="IM218">
            <v>6011</v>
          </cell>
          <cell r="IN218">
            <v>1823</v>
          </cell>
          <cell r="IO218">
            <v>2703</v>
          </cell>
          <cell r="IP218">
            <v>8089</v>
          </cell>
          <cell r="IQ218">
            <v>18610</v>
          </cell>
        </row>
        <row r="219">
          <cell r="B219">
            <v>9168</v>
          </cell>
          <cell r="C219">
            <v>1479</v>
          </cell>
          <cell r="D219">
            <v>10643</v>
          </cell>
          <cell r="E219">
            <v>3072</v>
          </cell>
          <cell r="F219">
            <v>4712</v>
          </cell>
          <cell r="G219">
            <v>4369</v>
          </cell>
          <cell r="H219">
            <v>3982</v>
          </cell>
          <cell r="I219">
            <v>14917</v>
          </cell>
          <cell r="J219">
            <v>2616</v>
          </cell>
          <cell r="K219">
            <v>17105</v>
          </cell>
          <cell r="L219">
            <v>6671</v>
          </cell>
          <cell r="M219">
            <v>5515</v>
          </cell>
          <cell r="N219">
            <v>4556</v>
          </cell>
          <cell r="O219">
            <v>5439</v>
          </cell>
          <cell r="P219">
            <v>5445</v>
          </cell>
          <cell r="Q219">
            <v>27619</v>
          </cell>
          <cell r="R219">
            <v>5828</v>
          </cell>
          <cell r="S219">
            <v>346</v>
          </cell>
          <cell r="T219">
            <v>3893</v>
          </cell>
          <cell r="U219">
            <v>10072</v>
          </cell>
          <cell r="V219">
            <v>6129</v>
          </cell>
          <cell r="W219">
            <v>8256</v>
          </cell>
          <cell r="X219">
            <v>15415</v>
          </cell>
          <cell r="Y219">
            <v>29971</v>
          </cell>
          <cell r="Z219">
            <v>14866</v>
          </cell>
          <cell r="AA219">
            <v>16250</v>
          </cell>
          <cell r="AB219">
            <v>9224</v>
          </cell>
          <cell r="AC219">
            <v>5888</v>
          </cell>
          <cell r="AD219">
            <v>1908</v>
          </cell>
          <cell r="AE219">
            <v>2723</v>
          </cell>
          <cell r="AF219">
            <v>8068</v>
          </cell>
          <cell r="AG219">
            <v>18581</v>
          </cell>
          <cell r="AH219">
            <v>4207</v>
          </cell>
          <cell r="AI219">
            <v>5040</v>
          </cell>
          <cell r="AJ219">
            <v>9185</v>
          </cell>
          <cell r="AK219">
            <v>21996</v>
          </cell>
          <cell r="AL219">
            <v>8735</v>
          </cell>
          <cell r="AM219">
            <v>30729</v>
          </cell>
          <cell r="AN219">
            <v>1473</v>
          </cell>
          <cell r="AO219">
            <v>7717</v>
          </cell>
          <cell r="AP219">
            <v>9214</v>
          </cell>
          <cell r="AQ219">
            <v>4738</v>
          </cell>
          <cell r="AR219">
            <v>19240</v>
          </cell>
          <cell r="AS219">
            <v>23849</v>
          </cell>
          <cell r="AT219">
            <v>12001</v>
          </cell>
          <cell r="AU219">
            <v>20718</v>
          </cell>
          <cell r="AV219">
            <v>18366</v>
          </cell>
          <cell r="AW219">
            <v>23187</v>
          </cell>
          <cell r="AX219">
            <v>3177</v>
          </cell>
          <cell r="AY219">
            <v>7013</v>
          </cell>
          <cell r="AZ219">
            <v>34018</v>
          </cell>
          <cell r="BA219">
            <v>342275</v>
          </cell>
          <cell r="BB219">
            <v>27149</v>
          </cell>
          <cell r="BC219">
            <v>-1136</v>
          </cell>
          <cell r="BD219">
            <v>368115</v>
          </cell>
          <cell r="BE219">
            <v>-0.1</v>
          </cell>
          <cell r="BF219">
            <v>2</v>
          </cell>
          <cell r="BG219">
            <v>0.2</v>
          </cell>
          <cell r="BH219">
            <v>3.5</v>
          </cell>
          <cell r="BI219">
            <v>-0.7</v>
          </cell>
          <cell r="BJ219">
            <v>5.8</v>
          </cell>
          <cell r="BK219">
            <v>0.1</v>
          </cell>
          <cell r="BL219">
            <v>3.1</v>
          </cell>
          <cell r="BM219">
            <v>2.5</v>
          </cell>
          <cell r="BN219">
            <v>3</v>
          </cell>
          <cell r="BO219">
            <v>1.9</v>
          </cell>
          <cell r="BP219">
            <v>1.3</v>
          </cell>
          <cell r="BQ219">
            <v>3.1</v>
          </cell>
          <cell r="BR219">
            <v>2</v>
          </cell>
          <cell r="BS219">
            <v>-2</v>
          </cell>
          <cell r="BT219">
            <v>1.2</v>
          </cell>
          <cell r="BU219">
            <v>-0.7</v>
          </cell>
          <cell r="BV219">
            <v>-3.8</v>
          </cell>
          <cell r="BW219">
            <v>-0.4</v>
          </cell>
          <cell r="BX219">
            <v>-0.7</v>
          </cell>
          <cell r="BY219">
            <v>0</v>
          </cell>
          <cell r="BZ219">
            <v>14.5</v>
          </cell>
          <cell r="CA219">
            <v>-0.9</v>
          </cell>
          <cell r="CB219">
            <v>3.2</v>
          </cell>
          <cell r="CC219">
            <v>1.4</v>
          </cell>
          <cell r="CD219">
            <v>0.8</v>
          </cell>
          <cell r="CE219">
            <v>1.2</v>
          </cell>
          <cell r="CF219">
            <v>0.2</v>
          </cell>
          <cell r="CG219">
            <v>1.5</v>
          </cell>
          <cell r="CH219">
            <v>2.4</v>
          </cell>
          <cell r="CI219">
            <v>0.3</v>
          </cell>
          <cell r="CJ219">
            <v>0.7</v>
          </cell>
          <cell r="CK219">
            <v>1.3</v>
          </cell>
          <cell r="CL219">
            <v>-0.8</v>
          </cell>
          <cell r="CM219">
            <v>0.2</v>
          </cell>
          <cell r="CN219">
            <v>1.2</v>
          </cell>
          <cell r="CO219">
            <v>1.3</v>
          </cell>
          <cell r="CP219">
            <v>1.3</v>
          </cell>
          <cell r="CQ219">
            <v>3.2</v>
          </cell>
          <cell r="CR219">
            <v>1.9</v>
          </cell>
          <cell r="CS219">
            <v>2.1</v>
          </cell>
          <cell r="CT219">
            <v>2.2000000000000002</v>
          </cell>
          <cell r="CU219">
            <v>0</v>
          </cell>
          <cell r="CV219">
            <v>0.4</v>
          </cell>
          <cell r="CW219">
            <v>-0.7</v>
          </cell>
          <cell r="CX219">
            <v>0.6</v>
          </cell>
          <cell r="CY219">
            <v>0.5</v>
          </cell>
          <cell r="CZ219">
            <v>0.2</v>
          </cell>
          <cell r="DA219">
            <v>0.5</v>
          </cell>
          <cell r="DB219">
            <v>2.7</v>
          </cell>
          <cell r="DC219">
            <v>0.2</v>
          </cell>
          <cell r="DD219">
            <v>1.1000000000000001</v>
          </cell>
          <cell r="DE219">
            <v>0.5</v>
          </cell>
          <cell r="DF219">
            <v>1.1000000000000001</v>
          </cell>
          <cell r="DG219">
            <v>9261</v>
          </cell>
          <cell r="DH219">
            <v>1510</v>
          </cell>
          <cell r="DI219">
            <v>10767</v>
          </cell>
          <cell r="DJ219">
            <v>3155</v>
          </cell>
          <cell r="DK219">
            <v>4639</v>
          </cell>
          <cell r="DL219">
            <v>4369</v>
          </cell>
          <cell r="DM219">
            <v>3952</v>
          </cell>
          <cell r="DN219">
            <v>14942</v>
          </cell>
          <cell r="DO219">
            <v>2698</v>
          </cell>
          <cell r="DP219">
            <v>17169</v>
          </cell>
          <cell r="DQ219">
            <v>6616</v>
          </cell>
          <cell r="DR219">
            <v>5607</v>
          </cell>
          <cell r="DS219">
            <v>4437</v>
          </cell>
          <cell r="DT219">
            <v>5652</v>
          </cell>
          <cell r="DU219">
            <v>5479</v>
          </cell>
          <cell r="DV219">
            <v>27759</v>
          </cell>
          <cell r="DW219">
            <v>5819</v>
          </cell>
          <cell r="DX219">
            <v>345</v>
          </cell>
          <cell r="DY219">
            <v>3866</v>
          </cell>
          <cell r="DZ219">
            <v>10036</v>
          </cell>
          <cell r="EA219">
            <v>6169</v>
          </cell>
          <cell r="EB219">
            <v>8607</v>
          </cell>
          <cell r="EC219">
            <v>15706</v>
          </cell>
          <cell r="ED219">
            <v>30660</v>
          </cell>
          <cell r="EE219">
            <v>15039</v>
          </cell>
          <cell r="EF219">
            <v>16265</v>
          </cell>
          <cell r="EG219">
            <v>9336</v>
          </cell>
          <cell r="EH219">
            <v>5884</v>
          </cell>
          <cell r="EI219">
            <v>1910</v>
          </cell>
          <cell r="EJ219">
            <v>2705</v>
          </cell>
          <cell r="EK219">
            <v>7866</v>
          </cell>
          <cell r="EL219">
            <v>18352</v>
          </cell>
          <cell r="EM219">
            <v>4233</v>
          </cell>
          <cell r="EN219">
            <v>5018</v>
          </cell>
          <cell r="EO219">
            <v>9189</v>
          </cell>
          <cell r="EP219">
            <v>21992</v>
          </cell>
          <cell r="EQ219">
            <v>8735</v>
          </cell>
          <cell r="ER219">
            <v>30724</v>
          </cell>
          <cell r="ES219">
            <v>1536</v>
          </cell>
          <cell r="ET219">
            <v>7643</v>
          </cell>
          <cell r="EU219">
            <v>9229</v>
          </cell>
          <cell r="EV219">
            <v>4771</v>
          </cell>
          <cell r="EW219">
            <v>19354</v>
          </cell>
          <cell r="EX219">
            <v>23999</v>
          </cell>
          <cell r="EY219">
            <v>11836</v>
          </cell>
          <cell r="EZ219">
            <v>20573</v>
          </cell>
          <cell r="FA219">
            <v>18377</v>
          </cell>
          <cell r="FB219">
            <v>23239</v>
          </cell>
          <cell r="FC219">
            <v>3191</v>
          </cell>
          <cell r="FD219">
            <v>6912</v>
          </cell>
          <cell r="FE219">
            <v>33999</v>
          </cell>
          <cell r="FF219">
            <v>343171</v>
          </cell>
          <cell r="FG219">
            <v>27228</v>
          </cell>
          <cell r="FH219">
            <v>-1631</v>
          </cell>
          <cell r="FI219">
            <v>368592</v>
          </cell>
          <cell r="FJ219">
            <v>0.2</v>
          </cell>
          <cell r="FK219">
            <v>6.4</v>
          </cell>
          <cell r="FL219">
            <v>1.1000000000000001</v>
          </cell>
          <cell r="FM219">
            <v>7</v>
          </cell>
          <cell r="FN219">
            <v>-3</v>
          </cell>
          <cell r="FO219">
            <v>6.2</v>
          </cell>
          <cell r="FP219">
            <v>-1.6</v>
          </cell>
          <cell r="FQ219">
            <v>3.1</v>
          </cell>
          <cell r="FR219">
            <v>3.5</v>
          </cell>
          <cell r="FS219">
            <v>3</v>
          </cell>
          <cell r="FT219">
            <v>-1</v>
          </cell>
          <cell r="FU219">
            <v>2.8</v>
          </cell>
          <cell r="FV219">
            <v>-2.8</v>
          </cell>
          <cell r="FW219">
            <v>10.1</v>
          </cell>
          <cell r="FX219">
            <v>-1.9</v>
          </cell>
          <cell r="FY219">
            <v>1.2</v>
          </cell>
          <cell r="FZ219">
            <v>-0.8</v>
          </cell>
          <cell r="GA219">
            <v>-6.1</v>
          </cell>
          <cell r="GB219">
            <v>-2.5</v>
          </cell>
          <cell r="GC219">
            <v>-1.6</v>
          </cell>
          <cell r="GD219">
            <v>0.6</v>
          </cell>
          <cell r="GE219">
            <v>23</v>
          </cell>
          <cell r="GF219">
            <v>1.8</v>
          </cell>
          <cell r="GG219">
            <v>6.8</v>
          </cell>
          <cell r="GH219">
            <v>3.5</v>
          </cell>
          <cell r="GI219">
            <v>1.2</v>
          </cell>
          <cell r="GJ219">
            <v>2</v>
          </cell>
          <cell r="GK219">
            <v>-1</v>
          </cell>
          <cell r="GL219">
            <v>0.7</v>
          </cell>
          <cell r="GM219">
            <v>-1.3</v>
          </cell>
          <cell r="GN219">
            <v>-5</v>
          </cell>
          <cell r="GO219">
            <v>-2.7</v>
          </cell>
          <cell r="GP219">
            <v>1.7</v>
          </cell>
          <cell r="GQ219">
            <v>-1.4</v>
          </cell>
          <cell r="GR219">
            <v>0.1</v>
          </cell>
          <cell r="GS219">
            <v>1.4</v>
          </cell>
          <cell r="GT219">
            <v>1.4</v>
          </cell>
          <cell r="GU219">
            <v>1.4</v>
          </cell>
          <cell r="GV219">
            <v>8.1999999999999993</v>
          </cell>
          <cell r="GW219">
            <v>-0.2</v>
          </cell>
          <cell r="GX219">
            <v>1.5</v>
          </cell>
          <cell r="GY219">
            <v>5.6</v>
          </cell>
          <cell r="GZ219">
            <v>-0.4</v>
          </cell>
          <cell r="HA219">
            <v>0.9</v>
          </cell>
          <cell r="HB219">
            <v>-1.7</v>
          </cell>
          <cell r="HC219">
            <v>-0.3</v>
          </cell>
          <cell r="HD219">
            <v>0.6</v>
          </cell>
          <cell r="HE219">
            <v>0.6</v>
          </cell>
          <cell r="HF219">
            <v>2.2999999999999998</v>
          </cell>
          <cell r="HG219">
            <v>-0.1</v>
          </cell>
          <cell r="HH219">
            <v>0.1</v>
          </cell>
          <cell r="HI219">
            <v>1.3</v>
          </cell>
          <cell r="HJ219">
            <v>0.4</v>
          </cell>
          <cell r="HK219">
            <v>1.3</v>
          </cell>
          <cell r="HL219">
            <v>5832</v>
          </cell>
          <cell r="HM219">
            <v>1513</v>
          </cell>
          <cell r="HN219">
            <v>7341</v>
          </cell>
          <cell r="HO219">
            <v>3229</v>
          </cell>
          <cell r="HP219">
            <v>4770</v>
          </cell>
          <cell r="HQ219">
            <v>4475</v>
          </cell>
          <cell r="HR219">
            <v>3991</v>
          </cell>
          <cell r="HS219">
            <v>15248</v>
          </cell>
          <cell r="HT219">
            <v>2698</v>
          </cell>
          <cell r="HU219">
            <v>17500</v>
          </cell>
          <cell r="HV219">
            <v>6596</v>
          </cell>
          <cell r="HW219">
            <v>5809</v>
          </cell>
          <cell r="HX219">
            <v>4577</v>
          </cell>
          <cell r="HY219">
            <v>5845</v>
          </cell>
          <cell r="HZ219">
            <v>5656</v>
          </cell>
          <cell r="IA219">
            <v>28465</v>
          </cell>
          <cell r="IB219">
            <v>5935</v>
          </cell>
          <cell r="IC219">
            <v>424</v>
          </cell>
          <cell r="ID219">
            <v>3811</v>
          </cell>
          <cell r="IE219">
            <v>10171</v>
          </cell>
          <cell r="IF219">
            <v>6451</v>
          </cell>
          <cell r="IG219">
            <v>8439</v>
          </cell>
          <cell r="IH219">
            <v>16017</v>
          </cell>
          <cell r="II219">
            <v>31135</v>
          </cell>
          <cell r="IJ219">
            <v>15182</v>
          </cell>
          <cell r="IK219">
            <v>15949</v>
          </cell>
          <cell r="IL219">
            <v>9364</v>
          </cell>
          <cell r="IM219">
            <v>5952</v>
          </cell>
          <cell r="IN219">
            <v>1983</v>
          </cell>
          <cell r="IO219">
            <v>2799</v>
          </cell>
          <cell r="IP219">
            <v>7819</v>
          </cell>
          <cell r="IQ219">
            <v>18529</v>
          </cell>
        </row>
        <row r="220">
          <cell r="B220">
            <v>9130</v>
          </cell>
          <cell r="C220">
            <v>1510</v>
          </cell>
          <cell r="D220">
            <v>10637</v>
          </cell>
          <cell r="E220">
            <v>3109</v>
          </cell>
          <cell r="F220">
            <v>4691</v>
          </cell>
          <cell r="G220">
            <v>4575</v>
          </cell>
          <cell r="H220">
            <v>4017</v>
          </cell>
          <cell r="I220">
            <v>15286</v>
          </cell>
          <cell r="J220">
            <v>2679</v>
          </cell>
          <cell r="K220">
            <v>17522</v>
          </cell>
          <cell r="L220">
            <v>6622</v>
          </cell>
          <cell r="M220">
            <v>5517</v>
          </cell>
          <cell r="N220">
            <v>4579</v>
          </cell>
          <cell r="O220">
            <v>5582</v>
          </cell>
          <cell r="P220">
            <v>5315</v>
          </cell>
          <cell r="Q220">
            <v>27613</v>
          </cell>
          <cell r="R220">
            <v>5804</v>
          </cell>
          <cell r="S220">
            <v>339</v>
          </cell>
          <cell r="T220">
            <v>3895</v>
          </cell>
          <cell r="U220">
            <v>10043</v>
          </cell>
          <cell r="V220">
            <v>6087</v>
          </cell>
          <cell r="W220">
            <v>9363</v>
          </cell>
          <cell r="X220">
            <v>15186</v>
          </cell>
          <cell r="Y220">
            <v>30751</v>
          </cell>
          <cell r="Z220">
            <v>15049</v>
          </cell>
          <cell r="AA220">
            <v>16437</v>
          </cell>
          <cell r="AB220">
            <v>9192</v>
          </cell>
          <cell r="AC220">
            <v>5870</v>
          </cell>
          <cell r="AD220">
            <v>1937</v>
          </cell>
          <cell r="AE220">
            <v>2766</v>
          </cell>
          <cell r="AF220">
            <v>8198</v>
          </cell>
          <cell r="AG220">
            <v>18765</v>
          </cell>
          <cell r="AH220">
            <v>4235</v>
          </cell>
          <cell r="AI220">
            <v>4994</v>
          </cell>
          <cell r="AJ220">
            <v>9174</v>
          </cell>
          <cell r="AK220">
            <v>22371</v>
          </cell>
          <cell r="AL220">
            <v>8823</v>
          </cell>
          <cell r="AM220">
            <v>31199</v>
          </cell>
          <cell r="AN220">
            <v>1492</v>
          </cell>
          <cell r="AO220">
            <v>7877</v>
          </cell>
          <cell r="AP220">
            <v>9382</v>
          </cell>
          <cell r="AQ220">
            <v>4856</v>
          </cell>
          <cell r="AR220">
            <v>19469</v>
          </cell>
          <cell r="AS220">
            <v>24214</v>
          </cell>
          <cell r="AT220">
            <v>12124</v>
          </cell>
          <cell r="AU220">
            <v>20878</v>
          </cell>
          <cell r="AV220">
            <v>18450</v>
          </cell>
          <cell r="AW220">
            <v>23236</v>
          </cell>
          <cell r="AX220">
            <v>3166</v>
          </cell>
          <cell r="AY220">
            <v>7182</v>
          </cell>
          <cell r="AZ220">
            <v>34093</v>
          </cell>
          <cell r="BA220">
            <v>345985</v>
          </cell>
          <cell r="BB220">
            <v>27175</v>
          </cell>
          <cell r="BC220">
            <v>-283</v>
          </cell>
          <cell r="BD220">
            <v>372735</v>
          </cell>
          <cell r="BE220">
            <v>-0.4</v>
          </cell>
          <cell r="BF220">
            <v>2.1</v>
          </cell>
          <cell r="BG220">
            <v>-0.1</v>
          </cell>
          <cell r="BH220">
            <v>1.2</v>
          </cell>
          <cell r="BI220">
            <v>-0.4</v>
          </cell>
          <cell r="BJ220">
            <v>4.7</v>
          </cell>
          <cell r="BK220">
            <v>0.9</v>
          </cell>
          <cell r="BL220">
            <v>2.5</v>
          </cell>
          <cell r="BM220">
            <v>2.4</v>
          </cell>
          <cell r="BN220">
            <v>2.4</v>
          </cell>
          <cell r="BO220">
            <v>-0.7</v>
          </cell>
          <cell r="BP220">
            <v>0</v>
          </cell>
          <cell r="BQ220">
            <v>0.5</v>
          </cell>
          <cell r="BR220">
            <v>2.6</v>
          </cell>
          <cell r="BS220">
            <v>-2.4</v>
          </cell>
          <cell r="BT220">
            <v>0</v>
          </cell>
          <cell r="BU220">
            <v>-0.4</v>
          </cell>
          <cell r="BV220">
            <v>-1.8</v>
          </cell>
          <cell r="BW220">
            <v>0</v>
          </cell>
          <cell r="BX220">
            <v>-0.3</v>
          </cell>
          <cell r="BY220">
            <v>-0.7</v>
          </cell>
          <cell r="BZ220">
            <v>13.4</v>
          </cell>
          <cell r="CA220">
            <v>-1.5</v>
          </cell>
          <cell r="CB220">
            <v>2.6</v>
          </cell>
          <cell r="CC220">
            <v>1.2</v>
          </cell>
          <cell r="CD220">
            <v>1.2</v>
          </cell>
          <cell r="CE220">
            <v>-0.4</v>
          </cell>
          <cell r="CF220">
            <v>-0.3</v>
          </cell>
          <cell r="CG220">
            <v>1.5</v>
          </cell>
          <cell r="CH220">
            <v>1.6</v>
          </cell>
          <cell r="CI220">
            <v>1.6</v>
          </cell>
          <cell r="CJ220">
            <v>1</v>
          </cell>
          <cell r="CK220">
            <v>0.7</v>
          </cell>
          <cell r="CL220">
            <v>-0.9</v>
          </cell>
          <cell r="CM220">
            <v>-0.1</v>
          </cell>
          <cell r="CN220">
            <v>1.7</v>
          </cell>
          <cell r="CO220">
            <v>1</v>
          </cell>
          <cell r="CP220">
            <v>1.5</v>
          </cell>
          <cell r="CQ220">
            <v>1.3</v>
          </cell>
          <cell r="CR220">
            <v>2.1</v>
          </cell>
          <cell r="CS220">
            <v>1.8</v>
          </cell>
          <cell r="CT220">
            <v>2.5</v>
          </cell>
          <cell r="CU220">
            <v>1.2</v>
          </cell>
          <cell r="CV220">
            <v>1.5</v>
          </cell>
          <cell r="CW220">
            <v>1</v>
          </cell>
          <cell r="CX220">
            <v>0.8</v>
          </cell>
          <cell r="CY220">
            <v>0.5</v>
          </cell>
          <cell r="CZ220">
            <v>0.2</v>
          </cell>
          <cell r="DA220">
            <v>-0.3</v>
          </cell>
          <cell r="DB220">
            <v>2.4</v>
          </cell>
          <cell r="DC220">
            <v>0.2</v>
          </cell>
          <cell r="DD220">
            <v>1.1000000000000001</v>
          </cell>
          <cell r="DE220">
            <v>0.1</v>
          </cell>
          <cell r="DF220">
            <v>1.3</v>
          </cell>
          <cell r="DG220">
            <v>8929</v>
          </cell>
          <cell r="DH220">
            <v>1506</v>
          </cell>
          <cell r="DI220">
            <v>10433</v>
          </cell>
          <cell r="DJ220">
            <v>3104</v>
          </cell>
          <cell r="DK220">
            <v>4842</v>
          </cell>
          <cell r="DL220">
            <v>4630</v>
          </cell>
          <cell r="DM220">
            <v>4019</v>
          </cell>
          <cell r="DN220">
            <v>15437</v>
          </cell>
          <cell r="DO220">
            <v>2594</v>
          </cell>
          <cell r="DP220">
            <v>17640</v>
          </cell>
          <cell r="DQ220">
            <v>6704</v>
          </cell>
          <cell r="DR220">
            <v>5396</v>
          </cell>
          <cell r="DS220">
            <v>4687</v>
          </cell>
          <cell r="DT220">
            <v>5422</v>
          </cell>
          <cell r="DU220">
            <v>5249</v>
          </cell>
          <cell r="DV220">
            <v>27475</v>
          </cell>
          <cell r="DW220">
            <v>5783</v>
          </cell>
          <cell r="DX220">
            <v>331</v>
          </cell>
          <cell r="DY220">
            <v>3867</v>
          </cell>
          <cell r="DZ220">
            <v>9986</v>
          </cell>
          <cell r="EA220">
            <v>6073</v>
          </cell>
          <cell r="EB220">
            <v>9053</v>
          </cell>
          <cell r="EC220">
            <v>14991</v>
          </cell>
          <cell r="ED220">
            <v>30271</v>
          </cell>
          <cell r="EE220">
            <v>14951</v>
          </cell>
          <cell r="EF220">
            <v>16434</v>
          </cell>
          <cell r="EG220">
            <v>9148</v>
          </cell>
          <cell r="EH220">
            <v>5840</v>
          </cell>
          <cell r="EI220">
            <v>1904</v>
          </cell>
          <cell r="EJ220">
            <v>2769</v>
          </cell>
          <cell r="EK220">
            <v>8176</v>
          </cell>
          <cell r="EL220">
            <v>18683</v>
          </cell>
          <cell r="EM220">
            <v>4215</v>
          </cell>
          <cell r="EN220">
            <v>5013</v>
          </cell>
          <cell r="EO220">
            <v>9172</v>
          </cell>
          <cell r="EP220">
            <v>22369</v>
          </cell>
          <cell r="EQ220">
            <v>8798</v>
          </cell>
          <cell r="ER220">
            <v>31175</v>
          </cell>
          <cell r="ES220">
            <v>1465</v>
          </cell>
          <cell r="ET220">
            <v>7862</v>
          </cell>
          <cell r="EU220">
            <v>9331</v>
          </cell>
          <cell r="EV220">
            <v>5048</v>
          </cell>
          <cell r="EW220">
            <v>18958</v>
          </cell>
          <cell r="EX220">
            <v>23904</v>
          </cell>
          <cell r="EY220">
            <v>12182</v>
          </cell>
          <cell r="EZ220">
            <v>20819</v>
          </cell>
          <cell r="FA220">
            <v>18449</v>
          </cell>
          <cell r="FB220">
            <v>23226</v>
          </cell>
          <cell r="FC220">
            <v>3203</v>
          </cell>
          <cell r="FD220">
            <v>7188</v>
          </cell>
          <cell r="FE220">
            <v>34088</v>
          </cell>
          <cell r="FF220">
            <v>344963</v>
          </cell>
          <cell r="FG220">
            <v>27127</v>
          </cell>
          <cell r="FH220">
            <v>713</v>
          </cell>
          <cell r="FI220">
            <v>372655</v>
          </cell>
          <cell r="FJ220">
            <v>-3.6</v>
          </cell>
          <cell r="FK220">
            <v>-0.3</v>
          </cell>
          <cell r="FL220">
            <v>-3.1</v>
          </cell>
          <cell r="FM220">
            <v>-1.6</v>
          </cell>
          <cell r="FN220">
            <v>4.4000000000000004</v>
          </cell>
          <cell r="FO220">
            <v>6</v>
          </cell>
          <cell r="FP220">
            <v>1.7</v>
          </cell>
          <cell r="FQ220">
            <v>3.3</v>
          </cell>
          <cell r="FR220">
            <v>-3.9</v>
          </cell>
          <cell r="FS220">
            <v>2.7</v>
          </cell>
          <cell r="FT220">
            <v>1.3</v>
          </cell>
          <cell r="FU220">
            <v>-3.8</v>
          </cell>
          <cell r="FV220">
            <v>5.6</v>
          </cell>
          <cell r="FW220">
            <v>-4.0999999999999996</v>
          </cell>
          <cell r="FX220">
            <v>-4.2</v>
          </cell>
          <cell r="FY220">
            <v>-1</v>
          </cell>
          <cell r="FZ220">
            <v>-0.6</v>
          </cell>
          <cell r="GA220">
            <v>-4.0999999999999996</v>
          </cell>
          <cell r="GB220">
            <v>0</v>
          </cell>
          <cell r="GC220">
            <v>-0.5</v>
          </cell>
          <cell r="GD220">
            <v>-1.6</v>
          </cell>
          <cell r="GE220">
            <v>5.2</v>
          </cell>
          <cell r="GF220">
            <v>-4.5999999999999996</v>
          </cell>
          <cell r="GG220">
            <v>-1.3</v>
          </cell>
          <cell r="GH220">
            <v>-0.6</v>
          </cell>
          <cell r="GI220">
            <v>1</v>
          </cell>
          <cell r="GJ220">
            <v>-2</v>
          </cell>
          <cell r="GK220">
            <v>-0.7</v>
          </cell>
          <cell r="GL220">
            <v>-0.3</v>
          </cell>
          <cell r="GM220">
            <v>2.4</v>
          </cell>
          <cell r="GN220">
            <v>3.9</v>
          </cell>
          <cell r="GO220">
            <v>1.8</v>
          </cell>
          <cell r="GP220">
            <v>-0.4</v>
          </cell>
          <cell r="GQ220">
            <v>-0.1</v>
          </cell>
          <cell r="GR220">
            <v>-0.2</v>
          </cell>
          <cell r="GS220">
            <v>1.7</v>
          </cell>
          <cell r="GT220">
            <v>0.7</v>
          </cell>
          <cell r="GU220">
            <v>1.5</v>
          </cell>
          <cell r="GV220">
            <v>-4.5999999999999996</v>
          </cell>
          <cell r="GW220">
            <v>2.9</v>
          </cell>
          <cell r="GX220">
            <v>1.1000000000000001</v>
          </cell>
          <cell r="GY220">
            <v>5.8</v>
          </cell>
          <cell r="GZ220">
            <v>-2</v>
          </cell>
          <cell r="HA220">
            <v>-0.4</v>
          </cell>
          <cell r="HB220">
            <v>2.9</v>
          </cell>
          <cell r="HC220">
            <v>1.2</v>
          </cell>
          <cell r="HD220">
            <v>0.4</v>
          </cell>
          <cell r="HE220">
            <v>-0.1</v>
          </cell>
          <cell r="HF220">
            <v>0.4</v>
          </cell>
          <cell r="HG220">
            <v>4</v>
          </cell>
          <cell r="HH220">
            <v>0.3</v>
          </cell>
          <cell r="HI220">
            <v>0.5</v>
          </cell>
          <cell r="HJ220">
            <v>-0.4</v>
          </cell>
          <cell r="HK220">
            <v>1.1000000000000001</v>
          </cell>
          <cell r="HL220">
            <v>13050</v>
          </cell>
          <cell r="HM220">
            <v>1508</v>
          </cell>
          <cell r="HN220">
            <v>14561</v>
          </cell>
          <cell r="HO220">
            <v>3181</v>
          </cell>
          <cell r="HP220">
            <v>4985</v>
          </cell>
          <cell r="HQ220">
            <v>4731</v>
          </cell>
          <cell r="HR220">
            <v>4174</v>
          </cell>
          <cell r="HS220">
            <v>15896</v>
          </cell>
          <cell r="HT220">
            <v>2653</v>
          </cell>
          <cell r="HU220">
            <v>18156</v>
          </cell>
          <cell r="HV220">
            <v>7108</v>
          </cell>
          <cell r="HW220">
            <v>5358</v>
          </cell>
          <cell r="HX220">
            <v>4810</v>
          </cell>
          <cell r="HY220">
            <v>5607</v>
          </cell>
          <cell r="HZ220">
            <v>5495</v>
          </cell>
          <cell r="IA220">
            <v>28409</v>
          </cell>
          <cell r="IB220">
            <v>5629</v>
          </cell>
          <cell r="IC220">
            <v>299</v>
          </cell>
          <cell r="ID220">
            <v>3887</v>
          </cell>
          <cell r="IE220">
            <v>9818</v>
          </cell>
          <cell r="IF220">
            <v>6351</v>
          </cell>
          <cell r="IG220">
            <v>9508</v>
          </cell>
          <cell r="IH220">
            <v>15845</v>
          </cell>
          <cell r="II220">
            <v>31872</v>
          </cell>
          <cell r="IJ220">
            <v>15457</v>
          </cell>
          <cell r="IK220">
            <v>18021</v>
          </cell>
          <cell r="IL220">
            <v>9634</v>
          </cell>
          <cell r="IM220">
            <v>6012</v>
          </cell>
          <cell r="IN220">
            <v>1966</v>
          </cell>
          <cell r="IO220">
            <v>2805</v>
          </cell>
          <cell r="IP220">
            <v>8630</v>
          </cell>
          <cell r="IQ220">
            <v>19412</v>
          </cell>
        </row>
        <row r="221">
          <cell r="B221">
            <v>9048</v>
          </cell>
          <cell r="C221">
            <v>1518</v>
          </cell>
          <cell r="D221">
            <v>10564</v>
          </cell>
          <cell r="E221">
            <v>3115</v>
          </cell>
          <cell r="F221">
            <v>4776</v>
          </cell>
          <cell r="G221">
            <v>4667</v>
          </cell>
          <cell r="H221">
            <v>4034</v>
          </cell>
          <cell r="I221">
            <v>15542</v>
          </cell>
          <cell r="J221">
            <v>2793</v>
          </cell>
          <cell r="K221">
            <v>17846</v>
          </cell>
          <cell r="L221">
            <v>6493</v>
          </cell>
          <cell r="M221">
            <v>5387</v>
          </cell>
          <cell r="N221">
            <v>4502</v>
          </cell>
          <cell r="O221">
            <v>5661</v>
          </cell>
          <cell r="P221">
            <v>5200</v>
          </cell>
          <cell r="Q221">
            <v>27247</v>
          </cell>
          <cell r="R221">
            <v>5803</v>
          </cell>
          <cell r="S221">
            <v>354</v>
          </cell>
          <cell r="T221">
            <v>3968</v>
          </cell>
          <cell r="U221">
            <v>10125</v>
          </cell>
          <cell r="V221">
            <v>5958</v>
          </cell>
          <cell r="W221">
            <v>10312</v>
          </cell>
          <cell r="X221">
            <v>15018</v>
          </cell>
          <cell r="Y221">
            <v>31309</v>
          </cell>
          <cell r="Z221">
            <v>15299</v>
          </cell>
          <cell r="AA221">
            <v>16630</v>
          </cell>
          <cell r="AB221">
            <v>9110</v>
          </cell>
          <cell r="AC221">
            <v>5844</v>
          </cell>
          <cell r="AD221">
            <v>1958</v>
          </cell>
          <cell r="AE221">
            <v>2805</v>
          </cell>
          <cell r="AF221">
            <v>8458</v>
          </cell>
          <cell r="AG221">
            <v>19065</v>
          </cell>
          <cell r="AH221">
            <v>4225</v>
          </cell>
          <cell r="AI221">
            <v>4988</v>
          </cell>
          <cell r="AJ221">
            <v>9156</v>
          </cell>
          <cell r="AK221">
            <v>22780</v>
          </cell>
          <cell r="AL221">
            <v>8859</v>
          </cell>
          <cell r="AM221">
            <v>31653</v>
          </cell>
          <cell r="AN221">
            <v>1529</v>
          </cell>
          <cell r="AO221">
            <v>8043</v>
          </cell>
          <cell r="AP221">
            <v>9582</v>
          </cell>
          <cell r="AQ221">
            <v>4978</v>
          </cell>
          <cell r="AR221">
            <v>19739</v>
          </cell>
          <cell r="AS221">
            <v>24625</v>
          </cell>
          <cell r="AT221">
            <v>12270</v>
          </cell>
          <cell r="AU221">
            <v>21007</v>
          </cell>
          <cell r="AV221">
            <v>18523</v>
          </cell>
          <cell r="AW221">
            <v>23426</v>
          </cell>
          <cell r="AX221">
            <v>3134</v>
          </cell>
          <cell r="AY221">
            <v>7193</v>
          </cell>
          <cell r="AZ221">
            <v>34189</v>
          </cell>
          <cell r="BA221">
            <v>349069</v>
          </cell>
          <cell r="BB221">
            <v>27211</v>
          </cell>
          <cell r="BC221">
            <v>471</v>
          </cell>
          <cell r="BD221">
            <v>376633</v>
          </cell>
          <cell r="BE221">
            <v>-0.9</v>
          </cell>
          <cell r="BF221">
            <v>0.5</v>
          </cell>
          <cell r="BG221">
            <v>-0.7</v>
          </cell>
          <cell r="BH221">
            <v>0.2</v>
          </cell>
          <cell r="BI221">
            <v>1.8</v>
          </cell>
          <cell r="BJ221">
            <v>2</v>
          </cell>
          <cell r="BK221">
            <v>0.4</v>
          </cell>
          <cell r="BL221">
            <v>1.7</v>
          </cell>
          <cell r="BM221">
            <v>4.3</v>
          </cell>
          <cell r="BN221">
            <v>1.8</v>
          </cell>
          <cell r="BO221">
            <v>-2</v>
          </cell>
          <cell r="BP221">
            <v>-2.4</v>
          </cell>
          <cell r="BQ221">
            <v>-1.7</v>
          </cell>
          <cell r="BR221">
            <v>1.4</v>
          </cell>
          <cell r="BS221">
            <v>-2.2000000000000002</v>
          </cell>
          <cell r="BT221">
            <v>-1.3</v>
          </cell>
          <cell r="BU221">
            <v>0</v>
          </cell>
          <cell r="BV221">
            <v>4.3</v>
          </cell>
          <cell r="BW221">
            <v>1.9</v>
          </cell>
          <cell r="BX221">
            <v>0.8</v>
          </cell>
          <cell r="BY221">
            <v>-2.1</v>
          </cell>
          <cell r="BZ221">
            <v>10.1</v>
          </cell>
          <cell r="CA221">
            <v>-1.1000000000000001</v>
          </cell>
          <cell r="CB221">
            <v>1.8</v>
          </cell>
          <cell r="CC221">
            <v>1.7</v>
          </cell>
          <cell r="CD221">
            <v>1.2</v>
          </cell>
          <cell r="CE221">
            <v>-0.9</v>
          </cell>
          <cell r="CF221">
            <v>-0.4</v>
          </cell>
          <cell r="CG221">
            <v>1.1000000000000001</v>
          </cell>
          <cell r="CH221">
            <v>1.4</v>
          </cell>
          <cell r="CI221">
            <v>3.2</v>
          </cell>
          <cell r="CJ221">
            <v>1.6</v>
          </cell>
          <cell r="CK221">
            <v>-0.2</v>
          </cell>
          <cell r="CL221">
            <v>-0.1</v>
          </cell>
          <cell r="CM221">
            <v>-0.2</v>
          </cell>
          <cell r="CN221">
            <v>1.8</v>
          </cell>
          <cell r="CO221">
            <v>0.4</v>
          </cell>
          <cell r="CP221">
            <v>1.5</v>
          </cell>
          <cell r="CQ221">
            <v>2.5</v>
          </cell>
          <cell r="CR221">
            <v>2.1</v>
          </cell>
          <cell r="CS221">
            <v>2.1</v>
          </cell>
          <cell r="CT221">
            <v>2.5</v>
          </cell>
          <cell r="CU221">
            <v>1.4</v>
          </cell>
          <cell r="CV221">
            <v>1.7</v>
          </cell>
          <cell r="CW221">
            <v>1.2</v>
          </cell>
          <cell r="CX221">
            <v>0.6</v>
          </cell>
          <cell r="CY221">
            <v>0.4</v>
          </cell>
          <cell r="CZ221">
            <v>0.8</v>
          </cell>
          <cell r="DA221">
            <v>-1</v>
          </cell>
          <cell r="DB221">
            <v>0.2</v>
          </cell>
          <cell r="DC221">
            <v>0.3</v>
          </cell>
          <cell r="DD221">
            <v>0.9</v>
          </cell>
          <cell r="DE221">
            <v>0.1</v>
          </cell>
          <cell r="DF221">
            <v>1</v>
          </cell>
          <cell r="DG221">
            <v>9210</v>
          </cell>
          <cell r="DH221">
            <v>1512</v>
          </cell>
          <cell r="DI221">
            <v>10722</v>
          </cell>
          <cell r="DJ221">
            <v>3108</v>
          </cell>
          <cell r="DK221">
            <v>4648</v>
          </cell>
          <cell r="DL221">
            <v>4675</v>
          </cell>
          <cell r="DM221">
            <v>4034</v>
          </cell>
          <cell r="DN221">
            <v>15453</v>
          </cell>
          <cell r="DO221">
            <v>2749</v>
          </cell>
          <cell r="DP221">
            <v>17729</v>
          </cell>
          <cell r="DQ221">
            <v>6491</v>
          </cell>
          <cell r="DR221">
            <v>5563</v>
          </cell>
          <cell r="DS221">
            <v>4509</v>
          </cell>
          <cell r="DT221">
            <v>5778</v>
          </cell>
          <cell r="DU221">
            <v>5232</v>
          </cell>
          <cell r="DV221">
            <v>27561</v>
          </cell>
          <cell r="DW221">
            <v>5826</v>
          </cell>
          <cell r="DX221">
            <v>351</v>
          </cell>
          <cell r="DY221">
            <v>3954</v>
          </cell>
          <cell r="DZ221">
            <v>10133</v>
          </cell>
          <cell r="EA221">
            <v>6002</v>
          </cell>
          <cell r="EB221">
            <v>10392</v>
          </cell>
          <cell r="EC221">
            <v>15024</v>
          </cell>
          <cell r="ED221">
            <v>31427</v>
          </cell>
          <cell r="EE221">
            <v>15254</v>
          </cell>
          <cell r="EF221">
            <v>16601</v>
          </cell>
          <cell r="EG221">
            <v>9066</v>
          </cell>
          <cell r="EH221">
            <v>5855</v>
          </cell>
          <cell r="EI221">
            <v>1996</v>
          </cell>
          <cell r="EJ221">
            <v>2793</v>
          </cell>
          <cell r="EK221">
            <v>8451</v>
          </cell>
          <cell r="EL221">
            <v>19093</v>
          </cell>
          <cell r="EM221">
            <v>4252</v>
          </cell>
          <cell r="EN221">
            <v>4931</v>
          </cell>
          <cell r="EO221">
            <v>9134</v>
          </cell>
          <cell r="EP221">
            <v>22751</v>
          </cell>
          <cell r="EQ221">
            <v>8939</v>
          </cell>
          <cell r="ER221">
            <v>31700</v>
          </cell>
          <cell r="ES221">
            <v>1487</v>
          </cell>
          <cell r="ET221">
            <v>8110</v>
          </cell>
          <cell r="EU221">
            <v>9586</v>
          </cell>
          <cell r="EV221">
            <v>4708</v>
          </cell>
          <cell r="EW221">
            <v>20111</v>
          </cell>
          <cell r="EX221">
            <v>24719</v>
          </cell>
          <cell r="EY221">
            <v>12389</v>
          </cell>
          <cell r="EZ221">
            <v>21232</v>
          </cell>
          <cell r="FA221">
            <v>18521</v>
          </cell>
          <cell r="FB221">
            <v>23303</v>
          </cell>
          <cell r="FC221">
            <v>3088</v>
          </cell>
          <cell r="FD221">
            <v>7358</v>
          </cell>
          <cell r="FE221">
            <v>34189</v>
          </cell>
          <cell r="FF221">
            <v>349708</v>
          </cell>
          <cell r="FG221">
            <v>27152</v>
          </cell>
          <cell r="FH221">
            <v>-265</v>
          </cell>
          <cell r="FI221">
            <v>376493</v>
          </cell>
          <cell r="FJ221">
            <v>3.1</v>
          </cell>
          <cell r="FK221">
            <v>0.4</v>
          </cell>
          <cell r="FL221">
            <v>2.8</v>
          </cell>
          <cell r="FM221">
            <v>0.1</v>
          </cell>
          <cell r="FN221">
            <v>-4</v>
          </cell>
          <cell r="FO221">
            <v>1</v>
          </cell>
          <cell r="FP221">
            <v>0.4</v>
          </cell>
          <cell r="FQ221">
            <v>0.1</v>
          </cell>
          <cell r="FR221">
            <v>6</v>
          </cell>
          <cell r="FS221">
            <v>0.5</v>
          </cell>
          <cell r="FT221">
            <v>-3.2</v>
          </cell>
          <cell r="FU221">
            <v>3.1</v>
          </cell>
          <cell r="FV221">
            <v>-3.8</v>
          </cell>
          <cell r="FW221">
            <v>6.6</v>
          </cell>
          <cell r="FX221">
            <v>-0.3</v>
          </cell>
          <cell r="FY221">
            <v>0.3</v>
          </cell>
          <cell r="FZ221">
            <v>0.7</v>
          </cell>
          <cell r="GA221">
            <v>6.1</v>
          </cell>
          <cell r="GB221">
            <v>2.2999999999999998</v>
          </cell>
          <cell r="GC221">
            <v>1.5</v>
          </cell>
          <cell r="GD221">
            <v>-1.2</v>
          </cell>
          <cell r="GE221">
            <v>14.8</v>
          </cell>
          <cell r="GF221">
            <v>0.2</v>
          </cell>
          <cell r="GG221">
            <v>3.8</v>
          </cell>
          <cell r="GH221">
            <v>2</v>
          </cell>
          <cell r="GI221">
            <v>1</v>
          </cell>
          <cell r="GJ221">
            <v>-0.9</v>
          </cell>
          <cell r="GK221">
            <v>0.3</v>
          </cell>
          <cell r="GL221">
            <v>4.8</v>
          </cell>
          <cell r="GM221">
            <v>0.9</v>
          </cell>
          <cell r="GN221">
            <v>3.4</v>
          </cell>
          <cell r="GO221">
            <v>2.2000000000000002</v>
          </cell>
          <cell r="GP221">
            <v>0.9</v>
          </cell>
          <cell r="GQ221">
            <v>-1.6</v>
          </cell>
          <cell r="GR221">
            <v>-0.4</v>
          </cell>
          <cell r="GS221">
            <v>1.7</v>
          </cell>
          <cell r="GT221">
            <v>1.6</v>
          </cell>
          <cell r="GU221">
            <v>1.7</v>
          </cell>
          <cell r="GV221">
            <v>1.5</v>
          </cell>
          <cell r="GW221">
            <v>3.2</v>
          </cell>
          <cell r="GX221">
            <v>2.7</v>
          </cell>
          <cell r="GY221">
            <v>-6.7</v>
          </cell>
          <cell r="GZ221">
            <v>6.1</v>
          </cell>
          <cell r="HA221">
            <v>3.4</v>
          </cell>
          <cell r="HB221">
            <v>1.7</v>
          </cell>
          <cell r="HC221">
            <v>2</v>
          </cell>
          <cell r="HD221">
            <v>0.4</v>
          </cell>
          <cell r="HE221">
            <v>0.3</v>
          </cell>
          <cell r="HF221">
            <v>-3.6</v>
          </cell>
          <cell r="HG221">
            <v>2.4</v>
          </cell>
          <cell r="HH221">
            <v>0.3</v>
          </cell>
          <cell r="HI221">
            <v>1.4</v>
          </cell>
          <cell r="HJ221">
            <v>0.1</v>
          </cell>
          <cell r="HK221">
            <v>1</v>
          </cell>
          <cell r="HL221">
            <v>8973</v>
          </cell>
          <cell r="HM221">
            <v>1513</v>
          </cell>
          <cell r="HN221">
            <v>10481</v>
          </cell>
          <cell r="HO221">
            <v>2876</v>
          </cell>
          <cell r="HP221">
            <v>4380</v>
          </cell>
          <cell r="HQ221">
            <v>4342</v>
          </cell>
          <cell r="HR221">
            <v>3822</v>
          </cell>
          <cell r="HS221">
            <v>14477</v>
          </cell>
          <cell r="HT221">
            <v>2589</v>
          </cell>
          <cell r="HU221">
            <v>16613</v>
          </cell>
          <cell r="HV221">
            <v>6358</v>
          </cell>
          <cell r="HW221">
            <v>5467</v>
          </cell>
          <cell r="HX221">
            <v>4225</v>
          </cell>
          <cell r="HY221">
            <v>5283</v>
          </cell>
          <cell r="HZ221">
            <v>4798</v>
          </cell>
          <cell r="IA221">
            <v>26059</v>
          </cell>
          <cell r="IB221">
            <v>5875</v>
          </cell>
          <cell r="IC221">
            <v>287</v>
          </cell>
          <cell r="ID221">
            <v>4029</v>
          </cell>
          <cell r="IE221">
            <v>10196</v>
          </cell>
          <cell r="IF221">
            <v>5425</v>
          </cell>
          <cell r="IG221">
            <v>9662</v>
          </cell>
          <cell r="IH221">
            <v>13768</v>
          </cell>
          <cell r="II221">
            <v>28840</v>
          </cell>
          <cell r="IJ221">
            <v>14568</v>
          </cell>
          <cell r="IK221">
            <v>15986</v>
          </cell>
          <cell r="IL221">
            <v>8882</v>
          </cell>
          <cell r="IM221">
            <v>5541</v>
          </cell>
          <cell r="IN221">
            <v>1940</v>
          </cell>
          <cell r="IO221">
            <v>2677</v>
          </cell>
          <cell r="IP221">
            <v>8213</v>
          </cell>
          <cell r="IQ221">
            <v>18375</v>
          </cell>
        </row>
        <row r="222">
          <cell r="B222">
            <v>8926</v>
          </cell>
          <cell r="C222">
            <v>1508</v>
          </cell>
          <cell r="D222">
            <v>10433</v>
          </cell>
          <cell r="E222">
            <v>3225</v>
          </cell>
          <cell r="F222">
            <v>5008</v>
          </cell>
          <cell r="G222">
            <v>4697</v>
          </cell>
          <cell r="H222">
            <v>4018</v>
          </cell>
          <cell r="I222">
            <v>15891</v>
          </cell>
          <cell r="J222">
            <v>2968</v>
          </cell>
          <cell r="K222">
            <v>18308</v>
          </cell>
          <cell r="L222">
            <v>6470</v>
          </cell>
          <cell r="M222">
            <v>5229</v>
          </cell>
          <cell r="N222">
            <v>4393</v>
          </cell>
          <cell r="O222">
            <v>5648</v>
          </cell>
          <cell r="P222">
            <v>5121</v>
          </cell>
          <cell r="Q222">
            <v>26873</v>
          </cell>
          <cell r="R222">
            <v>5790</v>
          </cell>
          <cell r="S222">
            <v>379</v>
          </cell>
          <cell r="T222">
            <v>4071</v>
          </cell>
          <cell r="U222">
            <v>10234</v>
          </cell>
          <cell r="V222">
            <v>5807</v>
          </cell>
          <cell r="W222">
            <v>10926</v>
          </cell>
          <cell r="X222">
            <v>15119</v>
          </cell>
          <cell r="Y222">
            <v>31848</v>
          </cell>
          <cell r="Z222">
            <v>15595</v>
          </cell>
          <cell r="AA222">
            <v>16766</v>
          </cell>
          <cell r="AB222">
            <v>9109</v>
          </cell>
          <cell r="AC222">
            <v>5810</v>
          </cell>
          <cell r="AD222">
            <v>1968</v>
          </cell>
          <cell r="AE222">
            <v>2871</v>
          </cell>
          <cell r="AF222">
            <v>8698</v>
          </cell>
          <cell r="AG222">
            <v>19352</v>
          </cell>
          <cell r="AH222">
            <v>4233</v>
          </cell>
          <cell r="AI222">
            <v>4963</v>
          </cell>
          <cell r="AJ222">
            <v>9140</v>
          </cell>
          <cell r="AK222">
            <v>23101</v>
          </cell>
          <cell r="AL222">
            <v>8896</v>
          </cell>
          <cell r="AM222">
            <v>32014</v>
          </cell>
          <cell r="AN222">
            <v>1620</v>
          </cell>
          <cell r="AO222">
            <v>8162</v>
          </cell>
          <cell r="AP222">
            <v>9808</v>
          </cell>
          <cell r="AQ222">
            <v>5125</v>
          </cell>
          <cell r="AR222">
            <v>19984</v>
          </cell>
          <cell r="AS222">
            <v>25037</v>
          </cell>
          <cell r="AT222">
            <v>12271</v>
          </cell>
          <cell r="AU222">
            <v>21004</v>
          </cell>
          <cell r="AV222">
            <v>18593</v>
          </cell>
          <cell r="AW222">
            <v>23744</v>
          </cell>
          <cell r="AX222">
            <v>3106</v>
          </cell>
          <cell r="AY222">
            <v>7045</v>
          </cell>
          <cell r="AZ222">
            <v>34300</v>
          </cell>
          <cell r="BA222">
            <v>351953</v>
          </cell>
          <cell r="BB222">
            <v>27352</v>
          </cell>
          <cell r="BC222">
            <v>525</v>
          </cell>
          <cell r="BD222">
            <v>379723</v>
          </cell>
          <cell r="BE222">
            <v>-1.3</v>
          </cell>
          <cell r="BF222">
            <v>-0.6</v>
          </cell>
          <cell r="BG222">
            <v>-1.2</v>
          </cell>
          <cell r="BH222">
            <v>3.6</v>
          </cell>
          <cell r="BI222">
            <v>4.9000000000000004</v>
          </cell>
          <cell r="BJ222">
            <v>0.6</v>
          </cell>
          <cell r="BK222">
            <v>-0.4</v>
          </cell>
          <cell r="BL222">
            <v>2.2000000000000002</v>
          </cell>
          <cell r="BM222">
            <v>6.3</v>
          </cell>
          <cell r="BN222">
            <v>2.6</v>
          </cell>
          <cell r="BO222">
            <v>-0.4</v>
          </cell>
          <cell r="BP222">
            <v>-2.9</v>
          </cell>
          <cell r="BQ222">
            <v>-2.4</v>
          </cell>
          <cell r="BR222">
            <v>-0.2</v>
          </cell>
          <cell r="BS222">
            <v>-1.5</v>
          </cell>
          <cell r="BT222">
            <v>-1.4</v>
          </cell>
          <cell r="BU222">
            <v>-0.2</v>
          </cell>
          <cell r="BV222">
            <v>7.2</v>
          </cell>
          <cell r="BW222">
            <v>2.6</v>
          </cell>
          <cell r="BX222">
            <v>1.1000000000000001</v>
          </cell>
          <cell r="BY222">
            <v>-2.5</v>
          </cell>
          <cell r="BZ222">
            <v>5.9</v>
          </cell>
          <cell r="CA222">
            <v>0.7</v>
          </cell>
          <cell r="CB222">
            <v>1.7</v>
          </cell>
          <cell r="CC222">
            <v>1.9</v>
          </cell>
          <cell r="CD222">
            <v>0.8</v>
          </cell>
          <cell r="CE222">
            <v>0</v>
          </cell>
          <cell r="CF222">
            <v>-0.6</v>
          </cell>
          <cell r="CG222">
            <v>0.5</v>
          </cell>
          <cell r="CH222">
            <v>2.4</v>
          </cell>
          <cell r="CI222">
            <v>2.8</v>
          </cell>
          <cell r="CJ222">
            <v>1.5</v>
          </cell>
          <cell r="CK222">
            <v>0.2</v>
          </cell>
          <cell r="CL222">
            <v>-0.5</v>
          </cell>
          <cell r="CM222">
            <v>-0.2</v>
          </cell>
          <cell r="CN222">
            <v>1.4</v>
          </cell>
          <cell r="CO222">
            <v>0.4</v>
          </cell>
          <cell r="CP222">
            <v>1.1000000000000001</v>
          </cell>
          <cell r="CQ222">
            <v>5.9</v>
          </cell>
          <cell r="CR222">
            <v>1.5</v>
          </cell>
          <cell r="CS222">
            <v>2.4</v>
          </cell>
          <cell r="CT222">
            <v>3</v>
          </cell>
          <cell r="CU222">
            <v>1.2</v>
          </cell>
          <cell r="CV222">
            <v>1.7</v>
          </cell>
          <cell r="CW222">
            <v>0</v>
          </cell>
          <cell r="CX222">
            <v>0</v>
          </cell>
          <cell r="CY222">
            <v>0.4</v>
          </cell>
          <cell r="CZ222">
            <v>1.4</v>
          </cell>
          <cell r="DA222">
            <v>-0.9</v>
          </cell>
          <cell r="DB222">
            <v>-2.1</v>
          </cell>
          <cell r="DC222">
            <v>0.3</v>
          </cell>
          <cell r="DD222">
            <v>0.8</v>
          </cell>
          <cell r="DE222">
            <v>0.5</v>
          </cell>
          <cell r="DF222">
            <v>0.8</v>
          </cell>
          <cell r="DG222">
            <v>8904</v>
          </cell>
          <cell r="DH222">
            <v>1523</v>
          </cell>
          <cell r="DI222">
            <v>10426</v>
          </cell>
          <cell r="DJ222">
            <v>3168</v>
          </cell>
          <cell r="DK222">
            <v>4866</v>
          </cell>
          <cell r="DL222">
            <v>4679</v>
          </cell>
          <cell r="DM222">
            <v>4081</v>
          </cell>
          <cell r="DN222">
            <v>15783</v>
          </cell>
          <cell r="DO222">
            <v>2991</v>
          </cell>
          <cell r="DP222">
            <v>18201</v>
          </cell>
          <cell r="DQ222">
            <v>6326</v>
          </cell>
          <cell r="DR222">
            <v>5083</v>
          </cell>
          <cell r="DS222">
            <v>4289</v>
          </cell>
          <cell r="DT222">
            <v>5604</v>
          </cell>
          <cell r="DU222">
            <v>5149</v>
          </cell>
          <cell r="DV222">
            <v>26472</v>
          </cell>
          <cell r="DW222">
            <v>5797</v>
          </cell>
          <cell r="DX222">
            <v>379</v>
          </cell>
          <cell r="DY222">
            <v>4096</v>
          </cell>
          <cell r="DZ222">
            <v>10264</v>
          </cell>
          <cell r="EA222">
            <v>5795</v>
          </cell>
          <cell r="EB222">
            <v>11107</v>
          </cell>
          <cell r="EC222">
            <v>15063</v>
          </cell>
          <cell r="ED222">
            <v>31895</v>
          </cell>
          <cell r="EE222">
            <v>15607</v>
          </cell>
          <cell r="EF222">
            <v>16848</v>
          </cell>
          <cell r="EG222">
            <v>9079</v>
          </cell>
          <cell r="EH222">
            <v>5851</v>
          </cell>
          <cell r="EI222">
            <v>1961</v>
          </cell>
          <cell r="EJ222">
            <v>2870</v>
          </cell>
          <cell r="EK222">
            <v>8854</v>
          </cell>
          <cell r="EL222">
            <v>19546</v>
          </cell>
          <cell r="EM222">
            <v>4220</v>
          </cell>
          <cell r="EN222">
            <v>5004</v>
          </cell>
          <cell r="EO222">
            <v>9166</v>
          </cell>
          <cell r="EP222">
            <v>23147</v>
          </cell>
          <cell r="EQ222">
            <v>8864</v>
          </cell>
          <cell r="ER222">
            <v>32034</v>
          </cell>
          <cell r="ES222">
            <v>1642</v>
          </cell>
          <cell r="ET222">
            <v>8152</v>
          </cell>
          <cell r="EU222">
            <v>9835</v>
          </cell>
          <cell r="EV222">
            <v>5236</v>
          </cell>
          <cell r="EW222">
            <v>20163</v>
          </cell>
          <cell r="EX222">
            <v>25325</v>
          </cell>
          <cell r="EY222">
            <v>12193</v>
          </cell>
          <cell r="EZ222">
            <v>20949</v>
          </cell>
          <cell r="FA222">
            <v>18592</v>
          </cell>
          <cell r="FB222">
            <v>23809</v>
          </cell>
          <cell r="FC222">
            <v>3133</v>
          </cell>
          <cell r="FD222">
            <v>6976</v>
          </cell>
          <cell r="FE222">
            <v>34301</v>
          </cell>
          <cell r="FF222">
            <v>351878</v>
          </cell>
          <cell r="FG222">
            <v>27325</v>
          </cell>
          <cell r="FH222">
            <v>1183</v>
          </cell>
          <cell r="FI222">
            <v>380281</v>
          </cell>
          <cell r="FJ222">
            <v>-3.3</v>
          </cell>
          <cell r="FK222">
            <v>0.7</v>
          </cell>
          <cell r="FL222">
            <v>-2.8</v>
          </cell>
          <cell r="FM222">
            <v>1.9</v>
          </cell>
          <cell r="FN222">
            <v>4.7</v>
          </cell>
          <cell r="FO222">
            <v>0.1</v>
          </cell>
          <cell r="FP222">
            <v>1.2</v>
          </cell>
          <cell r="FQ222">
            <v>2.1</v>
          </cell>
          <cell r="FR222">
            <v>8.8000000000000007</v>
          </cell>
          <cell r="FS222">
            <v>2.7</v>
          </cell>
          <cell r="FT222">
            <v>-2.5</v>
          </cell>
          <cell r="FU222">
            <v>-8.6</v>
          </cell>
          <cell r="FV222">
            <v>-4.9000000000000004</v>
          </cell>
          <cell r="FW222">
            <v>-3</v>
          </cell>
          <cell r="FX222">
            <v>-1.6</v>
          </cell>
          <cell r="FY222">
            <v>-4</v>
          </cell>
          <cell r="FZ222">
            <v>-0.5</v>
          </cell>
          <cell r="GA222">
            <v>7.9</v>
          </cell>
          <cell r="GB222">
            <v>3.6</v>
          </cell>
          <cell r="GC222">
            <v>1.3</v>
          </cell>
          <cell r="GD222">
            <v>-3.5</v>
          </cell>
          <cell r="GE222">
            <v>6.9</v>
          </cell>
          <cell r="GF222">
            <v>0.3</v>
          </cell>
          <cell r="GG222">
            <v>1.5</v>
          </cell>
          <cell r="GH222">
            <v>2.2999999999999998</v>
          </cell>
          <cell r="GI222">
            <v>1.5</v>
          </cell>
          <cell r="GJ222">
            <v>0.2</v>
          </cell>
          <cell r="GK222">
            <v>-0.1</v>
          </cell>
          <cell r="GL222">
            <v>-1.8</v>
          </cell>
          <cell r="GM222">
            <v>2.8</v>
          </cell>
          <cell r="GN222">
            <v>4.8</v>
          </cell>
          <cell r="GO222">
            <v>2.4</v>
          </cell>
          <cell r="GP222">
            <v>-0.8</v>
          </cell>
          <cell r="GQ222">
            <v>1.5</v>
          </cell>
          <cell r="GR222">
            <v>0.4</v>
          </cell>
          <cell r="GS222">
            <v>1.7</v>
          </cell>
          <cell r="GT222">
            <v>-0.8</v>
          </cell>
          <cell r="GU222">
            <v>1.1000000000000001</v>
          </cell>
          <cell r="GV222">
            <v>10.4</v>
          </cell>
          <cell r="GW222">
            <v>0.5</v>
          </cell>
          <cell r="GX222">
            <v>2.6</v>
          </cell>
          <cell r="GY222">
            <v>11.2</v>
          </cell>
          <cell r="GZ222">
            <v>0.3</v>
          </cell>
          <cell r="HA222">
            <v>2.5</v>
          </cell>
          <cell r="HB222">
            <v>-1.6</v>
          </cell>
          <cell r="HC222">
            <v>-1.3</v>
          </cell>
          <cell r="HD222">
            <v>0.4</v>
          </cell>
          <cell r="HE222">
            <v>2.2000000000000002</v>
          </cell>
          <cell r="HF222">
            <v>1.5</v>
          </cell>
          <cell r="HG222">
            <v>-5.2</v>
          </cell>
          <cell r="HH222">
            <v>0.3</v>
          </cell>
          <cell r="HI222">
            <v>0.6</v>
          </cell>
          <cell r="HJ222">
            <v>0.6</v>
          </cell>
          <cell r="HK222">
            <v>1</v>
          </cell>
          <cell r="HL222">
            <v>8451</v>
          </cell>
          <cell r="HM222">
            <v>1518</v>
          </cell>
          <cell r="HN222">
            <v>9964</v>
          </cell>
          <cell r="HO222">
            <v>3249</v>
          </cell>
          <cell r="HP222">
            <v>4861</v>
          </cell>
          <cell r="HQ222">
            <v>4805</v>
          </cell>
          <cell r="HR222">
            <v>4099</v>
          </cell>
          <cell r="HS222">
            <v>15994</v>
          </cell>
          <cell r="HT222">
            <v>3091</v>
          </cell>
          <cell r="HU222">
            <v>18470</v>
          </cell>
          <cell r="HV222">
            <v>6075</v>
          </cell>
          <cell r="HW222">
            <v>5015</v>
          </cell>
          <cell r="HX222">
            <v>4309</v>
          </cell>
          <cell r="HY222">
            <v>5722</v>
          </cell>
          <cell r="HZ222">
            <v>5159</v>
          </cell>
          <cell r="IA222">
            <v>26335</v>
          </cell>
          <cell r="IB222">
            <v>5785</v>
          </cell>
          <cell r="IC222">
            <v>397</v>
          </cell>
          <cell r="ID222">
            <v>4055</v>
          </cell>
          <cell r="IE222">
            <v>10232</v>
          </cell>
          <cell r="IF222">
            <v>5813</v>
          </cell>
          <cell r="IG222">
            <v>11549</v>
          </cell>
          <cell r="IH222">
            <v>15154</v>
          </cell>
          <cell r="II222">
            <v>32406</v>
          </cell>
          <cell r="IJ222">
            <v>15644</v>
          </cell>
          <cell r="IK222">
            <v>16192</v>
          </cell>
          <cell r="IL222">
            <v>8749</v>
          </cell>
          <cell r="IM222">
            <v>5925</v>
          </cell>
          <cell r="IN222">
            <v>1882</v>
          </cell>
          <cell r="IO222">
            <v>2855</v>
          </cell>
          <cell r="IP222">
            <v>8685</v>
          </cell>
          <cell r="IQ222">
            <v>19358</v>
          </cell>
        </row>
        <row r="223">
          <cell r="B223">
            <v>8774</v>
          </cell>
          <cell r="C223">
            <v>1504</v>
          </cell>
          <cell r="D223">
            <v>10275</v>
          </cell>
          <cell r="E223">
            <v>3462</v>
          </cell>
          <cell r="F223">
            <v>5164</v>
          </cell>
          <cell r="G223">
            <v>4768</v>
          </cell>
          <cell r="H223">
            <v>3998</v>
          </cell>
          <cell r="I223">
            <v>16333</v>
          </cell>
          <cell r="J223">
            <v>3032</v>
          </cell>
          <cell r="K223">
            <v>18815</v>
          </cell>
          <cell r="L223">
            <v>6603</v>
          </cell>
          <cell r="M223">
            <v>5110</v>
          </cell>
          <cell r="N223">
            <v>4258</v>
          </cell>
          <cell r="O223">
            <v>5564</v>
          </cell>
          <cell r="P223">
            <v>5111</v>
          </cell>
          <cell r="Q223">
            <v>26652</v>
          </cell>
          <cell r="R223">
            <v>5759</v>
          </cell>
          <cell r="S223">
            <v>392</v>
          </cell>
          <cell r="T223">
            <v>4116</v>
          </cell>
          <cell r="U223">
            <v>10257</v>
          </cell>
          <cell r="V223">
            <v>5725</v>
          </cell>
          <cell r="W223">
            <v>11054</v>
          </cell>
          <cell r="X223">
            <v>15404</v>
          </cell>
          <cell r="Y223">
            <v>32246</v>
          </cell>
          <cell r="Z223">
            <v>15835</v>
          </cell>
          <cell r="AA223">
            <v>16878</v>
          </cell>
          <cell r="AB223">
            <v>9140</v>
          </cell>
          <cell r="AC223">
            <v>5811</v>
          </cell>
          <cell r="AD223">
            <v>1965</v>
          </cell>
          <cell r="AE223">
            <v>2926</v>
          </cell>
          <cell r="AF223">
            <v>8795</v>
          </cell>
          <cell r="AG223">
            <v>19505</v>
          </cell>
          <cell r="AH223">
            <v>4271</v>
          </cell>
          <cell r="AI223">
            <v>4885</v>
          </cell>
          <cell r="AJ223">
            <v>9109</v>
          </cell>
          <cell r="AK223">
            <v>23206</v>
          </cell>
          <cell r="AL223">
            <v>9035</v>
          </cell>
          <cell r="AM223">
            <v>32256</v>
          </cell>
          <cell r="AN223">
            <v>1718</v>
          </cell>
          <cell r="AO223">
            <v>8257</v>
          </cell>
          <cell r="AP223">
            <v>10022</v>
          </cell>
          <cell r="AQ223">
            <v>5326</v>
          </cell>
          <cell r="AR223">
            <v>20091</v>
          </cell>
          <cell r="AS223">
            <v>25366</v>
          </cell>
          <cell r="AT223">
            <v>12141</v>
          </cell>
          <cell r="AU223">
            <v>20955</v>
          </cell>
          <cell r="AV223">
            <v>18663</v>
          </cell>
          <cell r="AW223">
            <v>24087</v>
          </cell>
          <cell r="AX223">
            <v>3106</v>
          </cell>
          <cell r="AY223">
            <v>6857</v>
          </cell>
          <cell r="AZ223">
            <v>34408</v>
          </cell>
          <cell r="BA223">
            <v>354283</v>
          </cell>
          <cell r="BB223">
            <v>27535</v>
          </cell>
          <cell r="BC223">
            <v>247</v>
          </cell>
          <cell r="BD223">
            <v>381959</v>
          </cell>
          <cell r="BE223">
            <v>-1.7</v>
          </cell>
          <cell r="BF223">
            <v>-0.3</v>
          </cell>
          <cell r="BG223">
            <v>-1.5</v>
          </cell>
          <cell r="BH223">
            <v>7.3</v>
          </cell>
          <cell r="BI223">
            <v>3.1</v>
          </cell>
          <cell r="BJ223">
            <v>1.5</v>
          </cell>
          <cell r="BK223">
            <v>-0.5</v>
          </cell>
          <cell r="BL223">
            <v>2.8</v>
          </cell>
          <cell r="BM223">
            <v>2.2000000000000002</v>
          </cell>
          <cell r="BN223">
            <v>2.8</v>
          </cell>
          <cell r="BO223">
            <v>2.1</v>
          </cell>
          <cell r="BP223">
            <v>-2.2999999999999998</v>
          </cell>
          <cell r="BQ223">
            <v>-3.1</v>
          </cell>
          <cell r="BR223">
            <v>-1.5</v>
          </cell>
          <cell r="BS223">
            <v>-0.2</v>
          </cell>
          <cell r="BT223">
            <v>-0.8</v>
          </cell>
          <cell r="BU223">
            <v>-0.5</v>
          </cell>
          <cell r="BV223">
            <v>3.4</v>
          </cell>
          <cell r="BW223">
            <v>1.1000000000000001</v>
          </cell>
          <cell r="BX223">
            <v>0.2</v>
          </cell>
          <cell r="BY223">
            <v>-1.4</v>
          </cell>
          <cell r="BZ223">
            <v>1.2</v>
          </cell>
          <cell r="CA223">
            <v>1.9</v>
          </cell>
          <cell r="CB223">
            <v>1.2</v>
          </cell>
          <cell r="CC223">
            <v>1.5</v>
          </cell>
          <cell r="CD223">
            <v>0.7</v>
          </cell>
          <cell r="CE223">
            <v>0.3</v>
          </cell>
          <cell r="CF223">
            <v>0</v>
          </cell>
          <cell r="CG223">
            <v>-0.1</v>
          </cell>
          <cell r="CH223">
            <v>1.9</v>
          </cell>
          <cell r="CI223">
            <v>1.1000000000000001</v>
          </cell>
          <cell r="CJ223">
            <v>0.8</v>
          </cell>
          <cell r="CK223">
            <v>0.9</v>
          </cell>
          <cell r="CL223">
            <v>-1.6</v>
          </cell>
          <cell r="CM223">
            <v>-0.3</v>
          </cell>
          <cell r="CN223">
            <v>0.5</v>
          </cell>
          <cell r="CO223">
            <v>1.6</v>
          </cell>
          <cell r="CP223">
            <v>0.8</v>
          </cell>
          <cell r="CQ223">
            <v>6.1</v>
          </cell>
          <cell r="CR223">
            <v>1.2</v>
          </cell>
          <cell r="CS223">
            <v>2.2000000000000002</v>
          </cell>
          <cell r="CT223">
            <v>3.9</v>
          </cell>
          <cell r="CU223">
            <v>0.5</v>
          </cell>
          <cell r="CV223">
            <v>1.3</v>
          </cell>
          <cell r="CW223">
            <v>-1.1000000000000001</v>
          </cell>
          <cell r="CX223">
            <v>-0.2</v>
          </cell>
          <cell r="CY223">
            <v>0.4</v>
          </cell>
          <cell r="CZ223">
            <v>1.4</v>
          </cell>
          <cell r="DA223">
            <v>0</v>
          </cell>
          <cell r="DB223">
            <v>-2.7</v>
          </cell>
          <cell r="DC223">
            <v>0.3</v>
          </cell>
          <cell r="DD223">
            <v>0.7</v>
          </cell>
          <cell r="DE223">
            <v>0.7</v>
          </cell>
          <cell r="DF223">
            <v>0.6</v>
          </cell>
          <cell r="DG223">
            <v>8804</v>
          </cell>
          <cell r="DH223">
            <v>1488</v>
          </cell>
          <cell r="DI223">
            <v>10289</v>
          </cell>
          <cell r="DJ223">
            <v>3439</v>
          </cell>
          <cell r="DK223">
            <v>5427</v>
          </cell>
          <cell r="DL223">
            <v>4756</v>
          </cell>
          <cell r="DM223">
            <v>3921</v>
          </cell>
          <cell r="DN223">
            <v>16403</v>
          </cell>
          <cell r="DO223">
            <v>3111</v>
          </cell>
          <cell r="DP223">
            <v>18932</v>
          </cell>
          <cell r="DQ223">
            <v>6644</v>
          </cell>
          <cell r="DR223">
            <v>5148</v>
          </cell>
          <cell r="DS223">
            <v>4349</v>
          </cell>
          <cell r="DT223">
            <v>5575</v>
          </cell>
          <cell r="DU223">
            <v>5045</v>
          </cell>
          <cell r="DV223">
            <v>26769</v>
          </cell>
          <cell r="DW223">
            <v>5744</v>
          </cell>
          <cell r="DX223">
            <v>409</v>
          </cell>
          <cell r="DY223">
            <v>4147</v>
          </cell>
          <cell r="DZ223">
            <v>10288</v>
          </cell>
          <cell r="EA223">
            <v>5666</v>
          </cell>
          <cell r="EB223">
            <v>10996</v>
          </cell>
          <cell r="EC223">
            <v>15401</v>
          </cell>
          <cell r="ED223">
            <v>32118</v>
          </cell>
          <cell r="EE223">
            <v>15911</v>
          </cell>
          <cell r="EF223">
            <v>16831</v>
          </cell>
          <cell r="EG223">
            <v>9215</v>
          </cell>
          <cell r="EH223">
            <v>5762</v>
          </cell>
          <cell r="EI223">
            <v>1949</v>
          </cell>
          <cell r="EJ223">
            <v>2934</v>
          </cell>
          <cell r="EK223">
            <v>8698</v>
          </cell>
          <cell r="EL223">
            <v>19349</v>
          </cell>
          <cell r="EM223">
            <v>4230</v>
          </cell>
          <cell r="EN223">
            <v>4950</v>
          </cell>
          <cell r="EO223">
            <v>9116</v>
          </cell>
          <cell r="EP223">
            <v>23266</v>
          </cell>
          <cell r="EQ223">
            <v>8927</v>
          </cell>
          <cell r="ER223">
            <v>32208</v>
          </cell>
          <cell r="ES223">
            <v>1715</v>
          </cell>
          <cell r="ET223">
            <v>8250</v>
          </cell>
          <cell r="EU223">
            <v>10011</v>
          </cell>
          <cell r="EV223">
            <v>5404</v>
          </cell>
          <cell r="EW223">
            <v>19636</v>
          </cell>
          <cell r="EX223">
            <v>24992</v>
          </cell>
          <cell r="EY223">
            <v>12188</v>
          </cell>
          <cell r="EZ223">
            <v>20833</v>
          </cell>
          <cell r="FA223">
            <v>18666</v>
          </cell>
          <cell r="FB223">
            <v>24129</v>
          </cell>
          <cell r="FC223">
            <v>3078</v>
          </cell>
          <cell r="FD223">
            <v>6791</v>
          </cell>
          <cell r="FE223">
            <v>34410</v>
          </cell>
          <cell r="FF223">
            <v>354041</v>
          </cell>
          <cell r="FG223">
            <v>27670</v>
          </cell>
          <cell r="FH223">
            <v>37</v>
          </cell>
          <cell r="FI223">
            <v>381621</v>
          </cell>
          <cell r="FJ223">
            <v>-1.1000000000000001</v>
          </cell>
          <cell r="FK223">
            <v>-2.2999999999999998</v>
          </cell>
          <cell r="FL223">
            <v>-1.3</v>
          </cell>
          <cell r="FM223">
            <v>8.5</v>
          </cell>
          <cell r="FN223">
            <v>11.5</v>
          </cell>
          <cell r="FO223">
            <v>1.7</v>
          </cell>
          <cell r="FP223">
            <v>-3.9</v>
          </cell>
          <cell r="FQ223">
            <v>3.9</v>
          </cell>
          <cell r="FR223">
            <v>4</v>
          </cell>
          <cell r="FS223">
            <v>4</v>
          </cell>
          <cell r="FT223">
            <v>5</v>
          </cell>
          <cell r="FU223">
            <v>1.3</v>
          </cell>
          <cell r="FV223">
            <v>1.4</v>
          </cell>
          <cell r="FW223">
            <v>-0.5</v>
          </cell>
          <cell r="FX223">
            <v>-2</v>
          </cell>
          <cell r="FY223">
            <v>1.1000000000000001</v>
          </cell>
          <cell r="FZ223">
            <v>-0.9</v>
          </cell>
          <cell r="GA223">
            <v>8.1</v>
          </cell>
          <cell r="GB223">
            <v>1.3</v>
          </cell>
          <cell r="GC223">
            <v>0.2</v>
          </cell>
          <cell r="GD223">
            <v>-2.2000000000000002</v>
          </cell>
          <cell r="GE223">
            <v>-1</v>
          </cell>
          <cell r="GF223">
            <v>2.2000000000000002</v>
          </cell>
          <cell r="GG223">
            <v>0.7</v>
          </cell>
          <cell r="GH223">
            <v>1.9</v>
          </cell>
          <cell r="GI223">
            <v>-0.1</v>
          </cell>
          <cell r="GJ223">
            <v>1.5</v>
          </cell>
          <cell r="GK223">
            <v>-1.5</v>
          </cell>
          <cell r="GL223">
            <v>-0.6</v>
          </cell>
          <cell r="GM223">
            <v>2.2999999999999998</v>
          </cell>
          <cell r="GN223">
            <v>-1.8</v>
          </cell>
          <cell r="GO223">
            <v>-1</v>
          </cell>
          <cell r="GP223">
            <v>0.2</v>
          </cell>
          <cell r="GQ223">
            <v>-1.1000000000000001</v>
          </cell>
          <cell r="GR223">
            <v>-0.6</v>
          </cell>
          <cell r="GS223">
            <v>0.5</v>
          </cell>
          <cell r="GT223">
            <v>0.7</v>
          </cell>
          <cell r="GU223">
            <v>0.5</v>
          </cell>
          <cell r="GV223">
            <v>4.5</v>
          </cell>
          <cell r="GW223">
            <v>1.2</v>
          </cell>
          <cell r="GX223">
            <v>1.8</v>
          </cell>
          <cell r="GY223">
            <v>3.2</v>
          </cell>
          <cell r="GZ223">
            <v>-2.6</v>
          </cell>
          <cell r="HA223">
            <v>-1.3</v>
          </cell>
          <cell r="HB223">
            <v>0</v>
          </cell>
          <cell r="HC223">
            <v>-0.6</v>
          </cell>
          <cell r="HD223">
            <v>0.4</v>
          </cell>
          <cell r="HE223">
            <v>1.3</v>
          </cell>
          <cell r="HF223">
            <v>-1.8</v>
          </cell>
          <cell r="HG223">
            <v>-2.6</v>
          </cell>
          <cell r="HH223">
            <v>0.3</v>
          </cell>
          <cell r="HI223">
            <v>0.6</v>
          </cell>
          <cell r="HJ223">
            <v>1.3</v>
          </cell>
          <cell r="HK223">
            <v>0.4</v>
          </cell>
          <cell r="HL223">
            <v>6069</v>
          </cell>
          <cell r="HM223">
            <v>1491</v>
          </cell>
          <cell r="HN223">
            <v>7546</v>
          </cell>
          <cell r="HO223">
            <v>3529</v>
          </cell>
          <cell r="HP223">
            <v>5586</v>
          </cell>
          <cell r="HQ223">
            <v>4882</v>
          </cell>
          <cell r="HR223">
            <v>3965</v>
          </cell>
          <cell r="HS223">
            <v>16782</v>
          </cell>
          <cell r="HT223">
            <v>3125</v>
          </cell>
          <cell r="HU223">
            <v>19338</v>
          </cell>
          <cell r="HV223">
            <v>6585</v>
          </cell>
          <cell r="HW223">
            <v>5324</v>
          </cell>
          <cell r="HX223">
            <v>4470</v>
          </cell>
          <cell r="HY223">
            <v>5752</v>
          </cell>
          <cell r="HZ223">
            <v>5245</v>
          </cell>
          <cell r="IA223">
            <v>27408</v>
          </cell>
          <cell r="IB223">
            <v>5858</v>
          </cell>
          <cell r="IC223">
            <v>503</v>
          </cell>
          <cell r="ID223">
            <v>4062</v>
          </cell>
          <cell r="IE223">
            <v>10437</v>
          </cell>
          <cell r="IF223">
            <v>5921</v>
          </cell>
          <cell r="IG223">
            <v>10845</v>
          </cell>
          <cell r="IH223">
            <v>15696</v>
          </cell>
          <cell r="II223">
            <v>32493</v>
          </cell>
          <cell r="IJ223">
            <v>16042</v>
          </cell>
          <cell r="IK223">
            <v>16501</v>
          </cell>
          <cell r="IL223">
            <v>9248</v>
          </cell>
          <cell r="IM223">
            <v>5849</v>
          </cell>
          <cell r="IN223">
            <v>2024</v>
          </cell>
          <cell r="IO223">
            <v>3024</v>
          </cell>
          <cell r="IP223">
            <v>8628</v>
          </cell>
          <cell r="IQ223">
            <v>19515</v>
          </cell>
        </row>
        <row r="224">
          <cell r="B224">
            <v>8814</v>
          </cell>
          <cell r="C224">
            <v>1512</v>
          </cell>
          <cell r="D224">
            <v>10322</v>
          </cell>
          <cell r="E224">
            <v>3715</v>
          </cell>
          <cell r="F224">
            <v>5084</v>
          </cell>
          <cell r="G224">
            <v>4959</v>
          </cell>
          <cell r="H224">
            <v>4025</v>
          </cell>
          <cell r="I224">
            <v>16775</v>
          </cell>
          <cell r="J224">
            <v>2867</v>
          </cell>
          <cell r="K224">
            <v>19201</v>
          </cell>
          <cell r="L224">
            <v>6747</v>
          </cell>
          <cell r="M224">
            <v>5070</v>
          </cell>
          <cell r="N224">
            <v>4126</v>
          </cell>
          <cell r="O224">
            <v>5394</v>
          </cell>
          <cell r="P224">
            <v>5173</v>
          </cell>
          <cell r="Q224">
            <v>26504</v>
          </cell>
          <cell r="R224">
            <v>5725</v>
          </cell>
          <cell r="S224">
            <v>388</v>
          </cell>
          <cell r="T224">
            <v>4100</v>
          </cell>
          <cell r="U224">
            <v>10202</v>
          </cell>
          <cell r="V224">
            <v>5746</v>
          </cell>
          <cell r="W224">
            <v>10708</v>
          </cell>
          <cell r="X224">
            <v>15655</v>
          </cell>
          <cell r="Y224">
            <v>32245</v>
          </cell>
          <cell r="Z224">
            <v>15896</v>
          </cell>
          <cell r="AA224">
            <v>16991</v>
          </cell>
          <cell r="AB224">
            <v>9130</v>
          </cell>
          <cell r="AC224">
            <v>5846</v>
          </cell>
          <cell r="AD224">
            <v>1960</v>
          </cell>
          <cell r="AE224">
            <v>2958</v>
          </cell>
          <cell r="AF224">
            <v>8834</v>
          </cell>
          <cell r="AG224">
            <v>19603</v>
          </cell>
          <cell r="AH224">
            <v>4344</v>
          </cell>
          <cell r="AI224">
            <v>4786</v>
          </cell>
          <cell r="AJ224">
            <v>9100</v>
          </cell>
          <cell r="AK224">
            <v>23143</v>
          </cell>
          <cell r="AL224">
            <v>9266</v>
          </cell>
          <cell r="AM224">
            <v>32416</v>
          </cell>
          <cell r="AN224">
            <v>1734</v>
          </cell>
          <cell r="AO224">
            <v>8417</v>
          </cell>
          <cell r="AP224">
            <v>10195</v>
          </cell>
          <cell r="AQ224">
            <v>5529</v>
          </cell>
          <cell r="AR224">
            <v>20096</v>
          </cell>
          <cell r="AS224">
            <v>25584</v>
          </cell>
          <cell r="AT224">
            <v>12020</v>
          </cell>
          <cell r="AU224">
            <v>21039</v>
          </cell>
          <cell r="AV224">
            <v>18729</v>
          </cell>
          <cell r="AW224">
            <v>24325</v>
          </cell>
          <cell r="AX224">
            <v>3128</v>
          </cell>
          <cell r="AY224">
            <v>6800</v>
          </cell>
          <cell r="AZ224">
            <v>34507</v>
          </cell>
          <cell r="BA224">
            <v>355960</v>
          </cell>
          <cell r="BB224">
            <v>27655</v>
          </cell>
          <cell r="BC224">
            <v>61</v>
          </cell>
          <cell r="BD224">
            <v>383574</v>
          </cell>
          <cell r="BE224">
            <v>0.5</v>
          </cell>
          <cell r="BF224">
            <v>0.5</v>
          </cell>
          <cell r="BG224">
            <v>0.5</v>
          </cell>
          <cell r="BH224">
            <v>7.3</v>
          </cell>
          <cell r="BI224">
            <v>-1.5</v>
          </cell>
          <cell r="BJ224">
            <v>4</v>
          </cell>
          <cell r="BK224">
            <v>0.7</v>
          </cell>
          <cell r="BL224">
            <v>2.7</v>
          </cell>
          <cell r="BM224">
            <v>-5.5</v>
          </cell>
          <cell r="BN224">
            <v>2.1</v>
          </cell>
          <cell r="BO224">
            <v>2.2000000000000002</v>
          </cell>
          <cell r="BP224">
            <v>-0.8</v>
          </cell>
          <cell r="BQ224">
            <v>-3.1</v>
          </cell>
          <cell r="BR224">
            <v>-3.1</v>
          </cell>
          <cell r="BS224">
            <v>1.2</v>
          </cell>
          <cell r="BT224">
            <v>-0.6</v>
          </cell>
          <cell r="BU224">
            <v>-0.6</v>
          </cell>
          <cell r="BV224">
            <v>-1.1000000000000001</v>
          </cell>
          <cell r="BW224">
            <v>-0.4</v>
          </cell>
          <cell r="BX224">
            <v>-0.5</v>
          </cell>
          <cell r="BY224">
            <v>0.4</v>
          </cell>
          <cell r="BZ224">
            <v>-3.1</v>
          </cell>
          <cell r="CA224">
            <v>1.6</v>
          </cell>
          <cell r="CB224">
            <v>0</v>
          </cell>
          <cell r="CC224">
            <v>0.4</v>
          </cell>
          <cell r="CD224">
            <v>0.7</v>
          </cell>
          <cell r="CE224">
            <v>-0.1</v>
          </cell>
          <cell r="CF224">
            <v>0.6</v>
          </cell>
          <cell r="CG224">
            <v>-0.2</v>
          </cell>
          <cell r="CH224">
            <v>1.1000000000000001</v>
          </cell>
          <cell r="CI224">
            <v>0.4</v>
          </cell>
          <cell r="CJ224">
            <v>0.5</v>
          </cell>
          <cell r="CK224">
            <v>1.7</v>
          </cell>
          <cell r="CL224">
            <v>-2</v>
          </cell>
          <cell r="CM224">
            <v>-0.1</v>
          </cell>
          <cell r="CN224">
            <v>-0.3</v>
          </cell>
          <cell r="CO224">
            <v>2.6</v>
          </cell>
          <cell r="CP224">
            <v>0.5</v>
          </cell>
          <cell r="CQ224">
            <v>0.9</v>
          </cell>
          <cell r="CR224">
            <v>1.9</v>
          </cell>
          <cell r="CS224">
            <v>1.7</v>
          </cell>
          <cell r="CT224">
            <v>3.8</v>
          </cell>
          <cell r="CU224">
            <v>0</v>
          </cell>
          <cell r="CV224">
            <v>0.9</v>
          </cell>
          <cell r="CW224">
            <v>-1</v>
          </cell>
          <cell r="CX224">
            <v>0.4</v>
          </cell>
          <cell r="CY224">
            <v>0.4</v>
          </cell>
          <cell r="CZ224">
            <v>1</v>
          </cell>
          <cell r="DA224">
            <v>0.7</v>
          </cell>
          <cell r="DB224">
            <v>-0.8</v>
          </cell>
          <cell r="DC224">
            <v>0.3</v>
          </cell>
          <cell r="DD224">
            <v>0.5</v>
          </cell>
          <cell r="DE224">
            <v>0.4</v>
          </cell>
          <cell r="DF224">
            <v>0.4</v>
          </cell>
          <cell r="DG224">
            <v>8655</v>
          </cell>
          <cell r="DH224">
            <v>1510</v>
          </cell>
          <cell r="DI224">
            <v>10161</v>
          </cell>
          <cell r="DJ224">
            <v>3808</v>
          </cell>
          <cell r="DK224">
            <v>5154</v>
          </cell>
          <cell r="DL224">
            <v>4933</v>
          </cell>
          <cell r="DM224">
            <v>4023</v>
          </cell>
          <cell r="DN224">
            <v>16908</v>
          </cell>
          <cell r="DO224">
            <v>2896</v>
          </cell>
          <cell r="DP224">
            <v>19361</v>
          </cell>
          <cell r="DQ224">
            <v>6787</v>
          </cell>
          <cell r="DR224">
            <v>5061</v>
          </cell>
          <cell r="DS224">
            <v>4130</v>
          </cell>
          <cell r="DT224">
            <v>5437</v>
          </cell>
          <cell r="DU224">
            <v>5163</v>
          </cell>
          <cell r="DV224">
            <v>26573</v>
          </cell>
          <cell r="DW224">
            <v>5733</v>
          </cell>
          <cell r="DX224">
            <v>378</v>
          </cell>
          <cell r="DY224">
            <v>4073</v>
          </cell>
          <cell r="DZ224">
            <v>10175</v>
          </cell>
          <cell r="EA224">
            <v>5883</v>
          </cell>
          <cell r="EB224">
            <v>10839</v>
          </cell>
          <cell r="EC224">
            <v>15808</v>
          </cell>
          <cell r="ED224">
            <v>32643</v>
          </cell>
          <cell r="EE224">
            <v>15895</v>
          </cell>
          <cell r="EF224">
            <v>16935</v>
          </cell>
          <cell r="EG224">
            <v>9122</v>
          </cell>
          <cell r="EH224">
            <v>5796</v>
          </cell>
          <cell r="EI224">
            <v>1971</v>
          </cell>
          <cell r="EJ224">
            <v>2959</v>
          </cell>
          <cell r="EK224">
            <v>8806</v>
          </cell>
          <cell r="EL224">
            <v>19535</v>
          </cell>
          <cell r="EM224">
            <v>4411</v>
          </cell>
          <cell r="EN224">
            <v>4689</v>
          </cell>
          <cell r="EO224">
            <v>9089</v>
          </cell>
          <cell r="EP224">
            <v>23155</v>
          </cell>
          <cell r="EQ224">
            <v>9329</v>
          </cell>
          <cell r="ER224">
            <v>32489</v>
          </cell>
          <cell r="ES224">
            <v>1776</v>
          </cell>
          <cell r="ET224">
            <v>8350</v>
          </cell>
          <cell r="EU224">
            <v>10177</v>
          </cell>
          <cell r="EV224">
            <v>5392</v>
          </cell>
          <cell r="EW224">
            <v>20391</v>
          </cell>
          <cell r="EX224">
            <v>25749</v>
          </cell>
          <cell r="EY224">
            <v>11999</v>
          </cell>
          <cell r="EZ224">
            <v>21114</v>
          </cell>
          <cell r="FA224">
            <v>18731</v>
          </cell>
          <cell r="FB224">
            <v>24325</v>
          </cell>
          <cell r="FC224">
            <v>3160</v>
          </cell>
          <cell r="FD224">
            <v>6825</v>
          </cell>
          <cell r="FE224">
            <v>34507</v>
          </cell>
          <cell r="FF224">
            <v>356602</v>
          </cell>
          <cell r="FG224">
            <v>27497</v>
          </cell>
          <cell r="FH224">
            <v>-274</v>
          </cell>
          <cell r="FI224">
            <v>383753</v>
          </cell>
          <cell r="FJ224">
            <v>-1.7</v>
          </cell>
          <cell r="FK224">
            <v>1.5</v>
          </cell>
          <cell r="FL224">
            <v>-1.2</v>
          </cell>
          <cell r="FM224">
            <v>10.8</v>
          </cell>
          <cell r="FN224">
            <v>-5</v>
          </cell>
          <cell r="FO224">
            <v>3.7</v>
          </cell>
          <cell r="FP224">
            <v>2.6</v>
          </cell>
          <cell r="FQ224">
            <v>3.1</v>
          </cell>
          <cell r="FR224">
            <v>-6.9</v>
          </cell>
          <cell r="FS224">
            <v>2.2999999999999998</v>
          </cell>
          <cell r="FT224">
            <v>2.1</v>
          </cell>
          <cell r="FU224">
            <v>-1.7</v>
          </cell>
          <cell r="FV224">
            <v>-5</v>
          </cell>
          <cell r="FW224">
            <v>-2.5</v>
          </cell>
          <cell r="FX224">
            <v>2.2999999999999998</v>
          </cell>
          <cell r="FY224">
            <v>-0.7</v>
          </cell>
          <cell r="FZ224">
            <v>-0.2</v>
          </cell>
          <cell r="GA224">
            <v>-7.7</v>
          </cell>
          <cell r="GB224">
            <v>-1.8</v>
          </cell>
          <cell r="GC224">
            <v>-1.1000000000000001</v>
          </cell>
          <cell r="GD224">
            <v>3.8</v>
          </cell>
          <cell r="GE224">
            <v>-1.4</v>
          </cell>
          <cell r="GF224">
            <v>2.6</v>
          </cell>
          <cell r="GG224">
            <v>1.6</v>
          </cell>
          <cell r="GH224">
            <v>-0.1</v>
          </cell>
          <cell r="GI224">
            <v>0.6</v>
          </cell>
          <cell r="GJ224">
            <v>-1</v>
          </cell>
          <cell r="GK224">
            <v>0.6</v>
          </cell>
          <cell r="GL224">
            <v>1.1000000000000001</v>
          </cell>
          <cell r="GM224">
            <v>0.8</v>
          </cell>
          <cell r="GN224">
            <v>1.2</v>
          </cell>
          <cell r="GO224">
            <v>1</v>
          </cell>
          <cell r="GP224">
            <v>4.3</v>
          </cell>
          <cell r="GQ224">
            <v>-5.3</v>
          </cell>
          <cell r="GR224">
            <v>-0.3</v>
          </cell>
          <cell r="GS224">
            <v>-0.5</v>
          </cell>
          <cell r="GT224">
            <v>4.5</v>
          </cell>
          <cell r="GU224">
            <v>0.9</v>
          </cell>
          <cell r="GV224">
            <v>3.6</v>
          </cell>
          <cell r="GW224">
            <v>1.2</v>
          </cell>
          <cell r="GX224">
            <v>1.7</v>
          </cell>
          <cell r="GY224">
            <v>-0.2</v>
          </cell>
          <cell r="GZ224">
            <v>3.8</v>
          </cell>
          <cell r="HA224">
            <v>3</v>
          </cell>
          <cell r="HB224">
            <v>-1.6</v>
          </cell>
          <cell r="HC224">
            <v>1.4</v>
          </cell>
          <cell r="HD224">
            <v>0.3</v>
          </cell>
          <cell r="HE224">
            <v>0.8</v>
          </cell>
          <cell r="HF224">
            <v>2.7</v>
          </cell>
          <cell r="HG224">
            <v>0.5</v>
          </cell>
          <cell r="HH224">
            <v>0.3</v>
          </cell>
          <cell r="HI224">
            <v>0.7</v>
          </cell>
          <cell r="HJ224">
            <v>-0.6</v>
          </cell>
          <cell r="HK224">
            <v>0.6</v>
          </cell>
          <cell r="HL224">
            <v>11988</v>
          </cell>
          <cell r="HM224">
            <v>1513</v>
          </cell>
          <cell r="HN224">
            <v>13510</v>
          </cell>
          <cell r="HO224">
            <v>3875</v>
          </cell>
          <cell r="HP224">
            <v>5276</v>
          </cell>
          <cell r="HQ224">
            <v>5033</v>
          </cell>
          <cell r="HR224">
            <v>4172</v>
          </cell>
          <cell r="HS224">
            <v>17348</v>
          </cell>
          <cell r="HT224">
            <v>2955</v>
          </cell>
          <cell r="HU224">
            <v>19854</v>
          </cell>
          <cell r="HV224">
            <v>7223</v>
          </cell>
          <cell r="HW224">
            <v>5052</v>
          </cell>
          <cell r="HX224">
            <v>4249</v>
          </cell>
          <cell r="HY224">
            <v>5624</v>
          </cell>
          <cell r="HZ224">
            <v>5414</v>
          </cell>
          <cell r="IA224">
            <v>27558</v>
          </cell>
          <cell r="IB224">
            <v>5580</v>
          </cell>
          <cell r="IC224">
            <v>336</v>
          </cell>
          <cell r="ID224">
            <v>4115</v>
          </cell>
          <cell r="IE224">
            <v>10003</v>
          </cell>
          <cell r="IF224">
            <v>6139</v>
          </cell>
          <cell r="IG224">
            <v>11342</v>
          </cell>
          <cell r="IH224">
            <v>16676</v>
          </cell>
          <cell r="II224">
            <v>34271</v>
          </cell>
          <cell r="IJ224">
            <v>16437</v>
          </cell>
          <cell r="IK224">
            <v>18516</v>
          </cell>
          <cell r="IL224">
            <v>9594</v>
          </cell>
          <cell r="IM224">
            <v>5966</v>
          </cell>
          <cell r="IN224">
            <v>2033</v>
          </cell>
          <cell r="IO224">
            <v>2997</v>
          </cell>
          <cell r="IP224">
            <v>9277</v>
          </cell>
          <cell r="IQ224">
            <v>20281</v>
          </cell>
        </row>
        <row r="225">
          <cell r="B225">
            <v>9014</v>
          </cell>
          <cell r="C225">
            <v>1528</v>
          </cell>
          <cell r="D225">
            <v>10539</v>
          </cell>
          <cell r="E225">
            <v>3867</v>
          </cell>
          <cell r="F225">
            <v>4855</v>
          </cell>
          <cell r="G225">
            <v>5253</v>
          </cell>
          <cell r="H225">
            <v>4105</v>
          </cell>
          <cell r="I225">
            <v>17194</v>
          </cell>
          <cell r="J225">
            <v>2613</v>
          </cell>
          <cell r="K225">
            <v>19507</v>
          </cell>
          <cell r="L225">
            <v>6721</v>
          </cell>
          <cell r="M225">
            <v>5105</v>
          </cell>
          <cell r="N225">
            <v>4039</v>
          </cell>
          <cell r="O225">
            <v>5253</v>
          </cell>
          <cell r="P225">
            <v>5240</v>
          </cell>
          <cell r="Q225">
            <v>26339</v>
          </cell>
          <cell r="R225">
            <v>5695</v>
          </cell>
          <cell r="S225">
            <v>376</v>
          </cell>
          <cell r="T225">
            <v>4049</v>
          </cell>
          <cell r="U225">
            <v>10114</v>
          </cell>
          <cell r="V225">
            <v>5851</v>
          </cell>
          <cell r="W225">
            <v>10434</v>
          </cell>
          <cell r="X225">
            <v>15790</v>
          </cell>
          <cell r="Y225">
            <v>32205</v>
          </cell>
          <cell r="Z225">
            <v>15812</v>
          </cell>
          <cell r="AA225">
            <v>17096</v>
          </cell>
          <cell r="AB225">
            <v>9089</v>
          </cell>
          <cell r="AC225">
            <v>5893</v>
          </cell>
          <cell r="AD225">
            <v>1965</v>
          </cell>
          <cell r="AE225">
            <v>2937</v>
          </cell>
          <cell r="AF225">
            <v>8911</v>
          </cell>
          <cell r="AG225">
            <v>19707</v>
          </cell>
          <cell r="AH225">
            <v>4447</v>
          </cell>
          <cell r="AI225">
            <v>4726</v>
          </cell>
          <cell r="AJ225">
            <v>9156</v>
          </cell>
          <cell r="AK225">
            <v>23062</v>
          </cell>
          <cell r="AL225">
            <v>9473</v>
          </cell>
          <cell r="AM225">
            <v>32536</v>
          </cell>
          <cell r="AN225">
            <v>1673</v>
          </cell>
          <cell r="AO225">
            <v>8607</v>
          </cell>
          <cell r="AP225">
            <v>10304</v>
          </cell>
          <cell r="AQ225">
            <v>5693</v>
          </cell>
          <cell r="AR225">
            <v>20120</v>
          </cell>
          <cell r="AS225">
            <v>25770</v>
          </cell>
          <cell r="AT225">
            <v>11995</v>
          </cell>
          <cell r="AU225">
            <v>21293</v>
          </cell>
          <cell r="AV225">
            <v>18804</v>
          </cell>
          <cell r="AW225">
            <v>24491</v>
          </cell>
          <cell r="AX225">
            <v>3177</v>
          </cell>
          <cell r="AY225">
            <v>6921</v>
          </cell>
          <cell r="AZ225">
            <v>34589</v>
          </cell>
          <cell r="BA225">
            <v>357667</v>
          </cell>
          <cell r="BB225">
            <v>27637</v>
          </cell>
          <cell r="BC225">
            <v>-41</v>
          </cell>
          <cell r="BD225">
            <v>385182</v>
          </cell>
          <cell r="BE225">
            <v>2.2999999999999998</v>
          </cell>
          <cell r="BF225">
            <v>1.1000000000000001</v>
          </cell>
          <cell r="BG225">
            <v>2.1</v>
          </cell>
          <cell r="BH225">
            <v>4.0999999999999996</v>
          </cell>
          <cell r="BI225">
            <v>-4.5</v>
          </cell>
          <cell r="BJ225">
            <v>5.9</v>
          </cell>
          <cell r="BK225">
            <v>2</v>
          </cell>
          <cell r="BL225">
            <v>2.5</v>
          </cell>
          <cell r="BM225">
            <v>-8.9</v>
          </cell>
          <cell r="BN225">
            <v>1.6</v>
          </cell>
          <cell r="BO225">
            <v>-0.4</v>
          </cell>
          <cell r="BP225">
            <v>0.7</v>
          </cell>
          <cell r="BQ225">
            <v>-2.1</v>
          </cell>
          <cell r="BR225">
            <v>-2.6</v>
          </cell>
          <cell r="BS225">
            <v>1.3</v>
          </cell>
          <cell r="BT225">
            <v>-0.6</v>
          </cell>
          <cell r="BU225">
            <v>-0.5</v>
          </cell>
          <cell r="BV225">
            <v>-2.9</v>
          </cell>
          <cell r="BW225">
            <v>-1.2</v>
          </cell>
          <cell r="BX225">
            <v>-0.9</v>
          </cell>
          <cell r="BY225">
            <v>1.8</v>
          </cell>
          <cell r="BZ225">
            <v>-2.6</v>
          </cell>
          <cell r="CA225">
            <v>0.9</v>
          </cell>
          <cell r="CB225">
            <v>-0.1</v>
          </cell>
          <cell r="CC225">
            <v>-0.5</v>
          </cell>
          <cell r="CD225">
            <v>0.6</v>
          </cell>
          <cell r="CE225">
            <v>-0.4</v>
          </cell>
          <cell r="CF225">
            <v>0.8</v>
          </cell>
          <cell r="CG225">
            <v>0.2</v>
          </cell>
          <cell r="CH225">
            <v>-0.7</v>
          </cell>
          <cell r="CI225">
            <v>0.9</v>
          </cell>
          <cell r="CJ225">
            <v>0.5</v>
          </cell>
          <cell r="CK225">
            <v>2.4</v>
          </cell>
          <cell r="CL225">
            <v>-1.2</v>
          </cell>
          <cell r="CM225">
            <v>0.6</v>
          </cell>
          <cell r="CN225">
            <v>-0.3</v>
          </cell>
          <cell r="CO225">
            <v>2.2000000000000002</v>
          </cell>
          <cell r="CP225">
            <v>0.4</v>
          </cell>
          <cell r="CQ225">
            <v>-3.5</v>
          </cell>
          <cell r="CR225">
            <v>2.2000000000000002</v>
          </cell>
          <cell r="CS225">
            <v>1.1000000000000001</v>
          </cell>
          <cell r="CT225">
            <v>3</v>
          </cell>
          <cell r="CU225">
            <v>0.1</v>
          </cell>
          <cell r="CV225">
            <v>0.7</v>
          </cell>
          <cell r="CW225">
            <v>-0.2</v>
          </cell>
          <cell r="CX225">
            <v>1.2</v>
          </cell>
          <cell r="CY225">
            <v>0.4</v>
          </cell>
          <cell r="CZ225">
            <v>0.7</v>
          </cell>
          <cell r="DA225">
            <v>1.6</v>
          </cell>
          <cell r="DB225">
            <v>1.8</v>
          </cell>
          <cell r="DC225">
            <v>0.2</v>
          </cell>
          <cell r="DD225">
            <v>0.5</v>
          </cell>
          <cell r="DE225">
            <v>-0.1</v>
          </cell>
          <cell r="DF225">
            <v>0.4</v>
          </cell>
          <cell r="DG225">
            <v>8979</v>
          </cell>
          <cell r="DH225">
            <v>1531</v>
          </cell>
          <cell r="DI225">
            <v>10507</v>
          </cell>
          <cell r="DJ225">
            <v>3831</v>
          </cell>
          <cell r="DK225">
            <v>4644</v>
          </cell>
          <cell r="DL225">
            <v>5254</v>
          </cell>
          <cell r="DM225">
            <v>4129</v>
          </cell>
          <cell r="DN225">
            <v>17014</v>
          </cell>
          <cell r="DO225">
            <v>2568</v>
          </cell>
          <cell r="DP225">
            <v>19296</v>
          </cell>
          <cell r="DQ225">
            <v>6844</v>
          </cell>
          <cell r="DR225">
            <v>5088</v>
          </cell>
          <cell r="DS225">
            <v>4004</v>
          </cell>
          <cell r="DT225">
            <v>5178</v>
          </cell>
          <cell r="DU225">
            <v>5307</v>
          </cell>
          <cell r="DV225">
            <v>26397</v>
          </cell>
          <cell r="DW225">
            <v>5690</v>
          </cell>
          <cell r="DX225">
            <v>373</v>
          </cell>
          <cell r="DY225">
            <v>4039</v>
          </cell>
          <cell r="DZ225">
            <v>10095</v>
          </cell>
          <cell r="EA225">
            <v>5866</v>
          </cell>
          <cell r="EB225">
            <v>10239</v>
          </cell>
          <cell r="EC225">
            <v>15631</v>
          </cell>
          <cell r="ED225">
            <v>31830</v>
          </cell>
          <cell r="EE225">
            <v>15759</v>
          </cell>
          <cell r="EF225">
            <v>17184</v>
          </cell>
          <cell r="EG225">
            <v>9045</v>
          </cell>
          <cell r="EH225">
            <v>6025</v>
          </cell>
          <cell r="EI225">
            <v>1968</v>
          </cell>
          <cell r="EJ225">
            <v>2941</v>
          </cell>
          <cell r="EK225">
            <v>8979</v>
          </cell>
          <cell r="EL225">
            <v>19920</v>
          </cell>
          <cell r="EM225">
            <v>4380</v>
          </cell>
          <cell r="EN225">
            <v>4750</v>
          </cell>
          <cell r="EO225">
            <v>9109</v>
          </cell>
          <cell r="EP225">
            <v>22931</v>
          </cell>
          <cell r="EQ225">
            <v>9539</v>
          </cell>
          <cell r="ER225">
            <v>32469</v>
          </cell>
          <cell r="ES225">
            <v>1671</v>
          </cell>
          <cell r="ET225">
            <v>8685</v>
          </cell>
          <cell r="EU225">
            <v>10377</v>
          </cell>
          <cell r="EV225">
            <v>5748</v>
          </cell>
          <cell r="EW225">
            <v>20147</v>
          </cell>
          <cell r="EX225">
            <v>25850</v>
          </cell>
          <cell r="EY225">
            <v>11977</v>
          </cell>
          <cell r="EZ225">
            <v>21256</v>
          </cell>
          <cell r="FA225">
            <v>18804</v>
          </cell>
          <cell r="FB225">
            <v>24495</v>
          </cell>
          <cell r="FC225">
            <v>3141</v>
          </cell>
          <cell r="FD225">
            <v>6901</v>
          </cell>
          <cell r="FE225">
            <v>34589</v>
          </cell>
          <cell r="FF225">
            <v>357080</v>
          </cell>
          <cell r="FG225">
            <v>27801</v>
          </cell>
          <cell r="FH225">
            <v>307</v>
          </cell>
          <cell r="FI225">
            <v>385074</v>
          </cell>
          <cell r="FJ225">
            <v>3.7</v>
          </cell>
          <cell r="FK225">
            <v>1.4</v>
          </cell>
          <cell r="FL225">
            <v>3.4</v>
          </cell>
          <cell r="FM225">
            <v>0.6</v>
          </cell>
          <cell r="FN225">
            <v>-9.9</v>
          </cell>
          <cell r="FO225">
            <v>6.5</v>
          </cell>
          <cell r="FP225">
            <v>2.6</v>
          </cell>
          <cell r="FQ225">
            <v>0.6</v>
          </cell>
          <cell r="FR225">
            <v>-11.3</v>
          </cell>
          <cell r="FS225">
            <v>-0.3</v>
          </cell>
          <cell r="FT225">
            <v>0.8</v>
          </cell>
          <cell r="FU225">
            <v>0.5</v>
          </cell>
          <cell r="FV225">
            <v>-3.1</v>
          </cell>
          <cell r="FW225">
            <v>-4.8</v>
          </cell>
          <cell r="FX225">
            <v>2.8</v>
          </cell>
          <cell r="FY225">
            <v>-0.7</v>
          </cell>
          <cell r="FZ225">
            <v>-0.7</v>
          </cell>
          <cell r="GA225">
            <v>-1.4</v>
          </cell>
          <cell r="GB225">
            <v>-0.8</v>
          </cell>
          <cell r="GC225">
            <v>-0.8</v>
          </cell>
          <cell r="GD225">
            <v>-0.3</v>
          </cell>
          <cell r="GE225">
            <v>-5.5</v>
          </cell>
          <cell r="GF225">
            <v>-1.1000000000000001</v>
          </cell>
          <cell r="GG225">
            <v>-2.5</v>
          </cell>
          <cell r="GH225">
            <v>-0.9</v>
          </cell>
          <cell r="GI225">
            <v>1.5</v>
          </cell>
          <cell r="GJ225">
            <v>-0.8</v>
          </cell>
          <cell r="GK225">
            <v>4</v>
          </cell>
          <cell r="GL225">
            <v>-0.1</v>
          </cell>
          <cell r="GM225">
            <v>-0.6</v>
          </cell>
          <cell r="GN225">
            <v>2</v>
          </cell>
          <cell r="GO225">
            <v>2</v>
          </cell>
          <cell r="GP225">
            <v>-0.7</v>
          </cell>
          <cell r="GQ225">
            <v>1.3</v>
          </cell>
          <cell r="GR225">
            <v>0.2</v>
          </cell>
          <cell r="GS225">
            <v>-1</v>
          </cell>
          <cell r="GT225">
            <v>2.2999999999999998</v>
          </cell>
          <cell r="GU225">
            <v>-0.1</v>
          </cell>
          <cell r="GV225">
            <v>-5.9</v>
          </cell>
          <cell r="GW225">
            <v>4</v>
          </cell>
          <cell r="GX225">
            <v>2</v>
          </cell>
          <cell r="GY225">
            <v>6.6</v>
          </cell>
          <cell r="GZ225">
            <v>-1.2</v>
          </cell>
          <cell r="HA225">
            <v>0.4</v>
          </cell>
          <cell r="HB225">
            <v>-0.2</v>
          </cell>
          <cell r="HC225">
            <v>0.7</v>
          </cell>
          <cell r="HD225">
            <v>0.4</v>
          </cell>
          <cell r="HE225">
            <v>0.7</v>
          </cell>
          <cell r="HF225">
            <v>-0.6</v>
          </cell>
          <cell r="HG225">
            <v>1.1000000000000001</v>
          </cell>
          <cell r="HH225">
            <v>0.2</v>
          </cell>
          <cell r="HI225">
            <v>0.1</v>
          </cell>
          <cell r="HJ225">
            <v>1.1000000000000001</v>
          </cell>
          <cell r="HK225">
            <v>0.3</v>
          </cell>
          <cell r="HL225">
            <v>8740</v>
          </cell>
          <cell r="HM225">
            <v>1532</v>
          </cell>
          <cell r="HN225">
            <v>10268</v>
          </cell>
          <cell r="HO225">
            <v>3593</v>
          </cell>
          <cell r="HP225">
            <v>4412</v>
          </cell>
          <cell r="HQ225">
            <v>4883</v>
          </cell>
          <cell r="HR225">
            <v>3924</v>
          </cell>
          <cell r="HS225">
            <v>16035</v>
          </cell>
          <cell r="HT225">
            <v>2421</v>
          </cell>
          <cell r="HU225">
            <v>18186</v>
          </cell>
          <cell r="HV225">
            <v>6671</v>
          </cell>
          <cell r="HW225">
            <v>4992</v>
          </cell>
          <cell r="HX225">
            <v>3737</v>
          </cell>
          <cell r="HY225">
            <v>4717</v>
          </cell>
          <cell r="HZ225">
            <v>4865</v>
          </cell>
          <cell r="IA225">
            <v>24916</v>
          </cell>
          <cell r="IB225">
            <v>5781</v>
          </cell>
          <cell r="IC225">
            <v>303</v>
          </cell>
          <cell r="ID225">
            <v>4122</v>
          </cell>
          <cell r="IE225">
            <v>10188</v>
          </cell>
          <cell r="IF225">
            <v>5314</v>
          </cell>
          <cell r="IG225">
            <v>9571</v>
          </cell>
          <cell r="IH225">
            <v>14300</v>
          </cell>
          <cell r="II225">
            <v>29285</v>
          </cell>
          <cell r="IJ225">
            <v>15000</v>
          </cell>
          <cell r="IK225">
            <v>16533</v>
          </cell>
          <cell r="IL225">
            <v>8852</v>
          </cell>
          <cell r="IM225">
            <v>5703</v>
          </cell>
          <cell r="IN225">
            <v>1912</v>
          </cell>
          <cell r="IO225">
            <v>2817</v>
          </cell>
          <cell r="IP225">
            <v>8709</v>
          </cell>
          <cell r="IQ225">
            <v>19144</v>
          </cell>
        </row>
        <row r="226">
          <cell r="B226">
            <v>9183</v>
          </cell>
          <cell r="C226">
            <v>1541</v>
          </cell>
          <cell r="D226">
            <v>10721</v>
          </cell>
          <cell r="E226">
            <v>3890</v>
          </cell>
          <cell r="F226">
            <v>4741</v>
          </cell>
          <cell r="G226">
            <v>5572</v>
          </cell>
          <cell r="H226">
            <v>4165</v>
          </cell>
          <cell r="I226">
            <v>17619</v>
          </cell>
          <cell r="J226">
            <v>2470</v>
          </cell>
          <cell r="K226">
            <v>19868</v>
          </cell>
          <cell r="L226">
            <v>6617</v>
          </cell>
          <cell r="M226">
            <v>5093</v>
          </cell>
          <cell r="N226">
            <v>4082</v>
          </cell>
          <cell r="O226">
            <v>5162</v>
          </cell>
          <cell r="P226">
            <v>5243</v>
          </cell>
          <cell r="Q226">
            <v>26201</v>
          </cell>
          <cell r="R226">
            <v>5669</v>
          </cell>
          <cell r="S226">
            <v>372</v>
          </cell>
          <cell r="T226">
            <v>3993</v>
          </cell>
          <cell r="U226">
            <v>10032</v>
          </cell>
          <cell r="V226">
            <v>5968</v>
          </cell>
          <cell r="W226">
            <v>10563</v>
          </cell>
          <cell r="X226">
            <v>15743</v>
          </cell>
          <cell r="Y226">
            <v>32328</v>
          </cell>
          <cell r="Z226">
            <v>15667</v>
          </cell>
          <cell r="AA226">
            <v>17168</v>
          </cell>
          <cell r="AB226">
            <v>9056</v>
          </cell>
          <cell r="AC226">
            <v>5923</v>
          </cell>
          <cell r="AD226">
            <v>1967</v>
          </cell>
          <cell r="AE226">
            <v>2891</v>
          </cell>
          <cell r="AF226">
            <v>9029</v>
          </cell>
          <cell r="AG226">
            <v>19808</v>
          </cell>
          <cell r="AH226">
            <v>4539</v>
          </cell>
          <cell r="AI226">
            <v>4728</v>
          </cell>
          <cell r="AJ226">
            <v>9253</v>
          </cell>
          <cell r="AK226">
            <v>23098</v>
          </cell>
          <cell r="AL226">
            <v>9559</v>
          </cell>
          <cell r="AM226">
            <v>32656</v>
          </cell>
          <cell r="AN226">
            <v>1613</v>
          </cell>
          <cell r="AO226">
            <v>8791</v>
          </cell>
          <cell r="AP226">
            <v>10412</v>
          </cell>
          <cell r="AQ226">
            <v>5811</v>
          </cell>
          <cell r="AR226">
            <v>20125</v>
          </cell>
          <cell r="AS226">
            <v>25880</v>
          </cell>
          <cell r="AT226">
            <v>12094</v>
          </cell>
          <cell r="AU226">
            <v>21599</v>
          </cell>
          <cell r="AV226">
            <v>18900</v>
          </cell>
          <cell r="AW226">
            <v>24703</v>
          </cell>
          <cell r="AX226">
            <v>3238</v>
          </cell>
          <cell r="AY226">
            <v>7078</v>
          </cell>
          <cell r="AZ226">
            <v>34652</v>
          </cell>
          <cell r="BA226">
            <v>359711</v>
          </cell>
          <cell r="BB226">
            <v>27549</v>
          </cell>
          <cell r="BC226">
            <v>77</v>
          </cell>
          <cell r="BD226">
            <v>387288</v>
          </cell>
          <cell r="BE226">
            <v>1.9</v>
          </cell>
          <cell r="BF226">
            <v>0.8</v>
          </cell>
          <cell r="BG226">
            <v>1.7</v>
          </cell>
          <cell r="BH226">
            <v>0.6</v>
          </cell>
          <cell r="BI226">
            <v>-2.4</v>
          </cell>
          <cell r="BJ226">
            <v>6.1</v>
          </cell>
          <cell r="BK226">
            <v>1.5</v>
          </cell>
          <cell r="BL226">
            <v>2.5</v>
          </cell>
          <cell r="BM226">
            <v>-5.5</v>
          </cell>
          <cell r="BN226">
            <v>1.8</v>
          </cell>
          <cell r="BO226">
            <v>-1.5</v>
          </cell>
          <cell r="BP226">
            <v>-0.2</v>
          </cell>
          <cell r="BQ226">
            <v>1.1000000000000001</v>
          </cell>
          <cell r="BR226">
            <v>-1.7</v>
          </cell>
          <cell r="BS226">
            <v>0.1</v>
          </cell>
          <cell r="BT226">
            <v>-0.5</v>
          </cell>
          <cell r="BU226">
            <v>-0.5</v>
          </cell>
          <cell r="BV226">
            <v>-1.2</v>
          </cell>
          <cell r="BW226">
            <v>-1.4</v>
          </cell>
          <cell r="BX226">
            <v>-0.8</v>
          </cell>
          <cell r="BY226">
            <v>2</v>
          </cell>
          <cell r="BZ226">
            <v>1.2</v>
          </cell>
          <cell r="CA226">
            <v>-0.3</v>
          </cell>
          <cell r="CB226">
            <v>0.4</v>
          </cell>
          <cell r="CC226">
            <v>-0.9</v>
          </cell>
          <cell r="CD226">
            <v>0.4</v>
          </cell>
          <cell r="CE226">
            <v>-0.4</v>
          </cell>
          <cell r="CF226">
            <v>0.5</v>
          </cell>
          <cell r="CG226">
            <v>0.1</v>
          </cell>
          <cell r="CH226">
            <v>-1.6</v>
          </cell>
          <cell r="CI226">
            <v>1.3</v>
          </cell>
          <cell r="CJ226">
            <v>0.5</v>
          </cell>
          <cell r="CK226">
            <v>2.1</v>
          </cell>
          <cell r="CL226">
            <v>0</v>
          </cell>
          <cell r="CM226">
            <v>1.1000000000000001</v>
          </cell>
          <cell r="CN226">
            <v>0.2</v>
          </cell>
          <cell r="CO226">
            <v>0.9</v>
          </cell>
          <cell r="CP226">
            <v>0.4</v>
          </cell>
          <cell r="CQ226">
            <v>-3.6</v>
          </cell>
          <cell r="CR226">
            <v>2.1</v>
          </cell>
          <cell r="CS226">
            <v>1</v>
          </cell>
          <cell r="CT226">
            <v>2.1</v>
          </cell>
          <cell r="CU226">
            <v>0</v>
          </cell>
          <cell r="CV226">
            <v>0.4</v>
          </cell>
          <cell r="CW226">
            <v>0.8</v>
          </cell>
          <cell r="CX226">
            <v>1.4</v>
          </cell>
          <cell r="CY226">
            <v>0.5</v>
          </cell>
          <cell r="CZ226">
            <v>0.9</v>
          </cell>
          <cell r="DA226">
            <v>1.9</v>
          </cell>
          <cell r="DB226">
            <v>2.2999999999999998</v>
          </cell>
          <cell r="DC226">
            <v>0.2</v>
          </cell>
          <cell r="DD226">
            <v>0.6</v>
          </cell>
          <cell r="DE226">
            <v>-0.3</v>
          </cell>
          <cell r="DF226">
            <v>0.5</v>
          </cell>
          <cell r="DG226">
            <v>9532</v>
          </cell>
          <cell r="DH226">
            <v>1551</v>
          </cell>
          <cell r="DI226">
            <v>11082</v>
          </cell>
          <cell r="DJ226">
            <v>3940</v>
          </cell>
          <cell r="DK226">
            <v>4751</v>
          </cell>
          <cell r="DL226">
            <v>5597</v>
          </cell>
          <cell r="DM226">
            <v>4154</v>
          </cell>
          <cell r="DN226">
            <v>17658</v>
          </cell>
          <cell r="DO226">
            <v>2383</v>
          </cell>
          <cell r="DP226">
            <v>19861</v>
          </cell>
          <cell r="DQ226">
            <v>6459</v>
          </cell>
          <cell r="DR226">
            <v>5137</v>
          </cell>
          <cell r="DS226">
            <v>3982</v>
          </cell>
          <cell r="DT226">
            <v>5177</v>
          </cell>
          <cell r="DU226">
            <v>5270</v>
          </cell>
          <cell r="DV226">
            <v>26009</v>
          </cell>
          <cell r="DW226">
            <v>5678</v>
          </cell>
          <cell r="DX226">
            <v>377</v>
          </cell>
          <cell r="DY226">
            <v>4031</v>
          </cell>
          <cell r="DZ226">
            <v>10081</v>
          </cell>
          <cell r="EA226">
            <v>5952</v>
          </cell>
          <cell r="EB226">
            <v>10364</v>
          </cell>
          <cell r="EC226">
            <v>15955</v>
          </cell>
          <cell r="ED226">
            <v>32328</v>
          </cell>
          <cell r="EE226">
            <v>15752</v>
          </cell>
          <cell r="EF226">
            <v>17155</v>
          </cell>
          <cell r="EG226">
            <v>9094</v>
          </cell>
          <cell r="EH226">
            <v>5823</v>
          </cell>
          <cell r="EI226">
            <v>1956</v>
          </cell>
          <cell r="EJ226">
            <v>2904</v>
          </cell>
          <cell r="EK226">
            <v>8917</v>
          </cell>
          <cell r="EL226">
            <v>19594</v>
          </cell>
          <cell r="EM226">
            <v>4577</v>
          </cell>
          <cell r="EN226">
            <v>4731</v>
          </cell>
          <cell r="EO226">
            <v>9297</v>
          </cell>
          <cell r="EP226">
            <v>23174</v>
          </cell>
          <cell r="EQ226">
            <v>9537</v>
          </cell>
          <cell r="ER226">
            <v>32711</v>
          </cell>
          <cell r="ES226">
            <v>1574</v>
          </cell>
          <cell r="ET226">
            <v>8817</v>
          </cell>
          <cell r="EU226">
            <v>10391</v>
          </cell>
          <cell r="EV226">
            <v>5837</v>
          </cell>
          <cell r="EW226">
            <v>19968</v>
          </cell>
          <cell r="EX226">
            <v>25744</v>
          </cell>
          <cell r="EY226">
            <v>12064</v>
          </cell>
          <cell r="EZ226">
            <v>21569</v>
          </cell>
          <cell r="FA226">
            <v>18885</v>
          </cell>
          <cell r="FB226">
            <v>24667</v>
          </cell>
          <cell r="FC226">
            <v>3236</v>
          </cell>
          <cell r="FD226">
            <v>7046</v>
          </cell>
          <cell r="FE226">
            <v>34656</v>
          </cell>
          <cell r="FF226">
            <v>359696</v>
          </cell>
          <cell r="FG226">
            <v>27531</v>
          </cell>
          <cell r="FH226">
            <v>-69</v>
          </cell>
          <cell r="FI226">
            <v>387113</v>
          </cell>
          <cell r="FJ226">
            <v>6.2</v>
          </cell>
          <cell r="FK226">
            <v>1.3</v>
          </cell>
          <cell r="FL226">
            <v>5.5</v>
          </cell>
          <cell r="FM226">
            <v>2.8</v>
          </cell>
          <cell r="FN226">
            <v>2.2999999999999998</v>
          </cell>
          <cell r="FO226">
            <v>6.5</v>
          </cell>
          <cell r="FP226">
            <v>0.6</v>
          </cell>
          <cell r="FQ226">
            <v>3.8</v>
          </cell>
          <cell r="FR226">
            <v>-7.2</v>
          </cell>
          <cell r="FS226">
            <v>2.9</v>
          </cell>
          <cell r="FT226">
            <v>-5.6</v>
          </cell>
          <cell r="FU226">
            <v>1</v>
          </cell>
          <cell r="FV226">
            <v>-0.6</v>
          </cell>
          <cell r="FW226">
            <v>0</v>
          </cell>
          <cell r="FX226">
            <v>-0.7</v>
          </cell>
          <cell r="FY226">
            <v>-1.5</v>
          </cell>
          <cell r="FZ226">
            <v>-0.2</v>
          </cell>
          <cell r="GA226">
            <v>1.2</v>
          </cell>
          <cell r="GB226">
            <v>-0.2</v>
          </cell>
          <cell r="GC226">
            <v>-0.1</v>
          </cell>
          <cell r="GD226">
            <v>1.5</v>
          </cell>
          <cell r="GE226">
            <v>1.2</v>
          </cell>
          <cell r="GF226">
            <v>2.1</v>
          </cell>
          <cell r="GG226">
            <v>1.6</v>
          </cell>
          <cell r="GH226">
            <v>0</v>
          </cell>
          <cell r="GI226">
            <v>-0.2</v>
          </cell>
          <cell r="GJ226">
            <v>0.5</v>
          </cell>
          <cell r="GK226">
            <v>-3.4</v>
          </cell>
          <cell r="GL226">
            <v>-0.6</v>
          </cell>
          <cell r="GM226">
            <v>-1.3</v>
          </cell>
          <cell r="GN226">
            <v>-0.7</v>
          </cell>
          <cell r="GO226">
            <v>-1.6</v>
          </cell>
          <cell r="GP226">
            <v>4.5</v>
          </cell>
          <cell r="GQ226">
            <v>-0.4</v>
          </cell>
          <cell r="GR226">
            <v>2.1</v>
          </cell>
          <cell r="GS226">
            <v>1.1000000000000001</v>
          </cell>
          <cell r="GT226">
            <v>0</v>
          </cell>
          <cell r="GU226">
            <v>0.7</v>
          </cell>
          <cell r="GV226">
            <v>-5.8</v>
          </cell>
          <cell r="GW226">
            <v>1.5</v>
          </cell>
          <cell r="GX226">
            <v>0.1</v>
          </cell>
          <cell r="GY226">
            <v>1.5</v>
          </cell>
          <cell r="GZ226">
            <v>-0.9</v>
          </cell>
          <cell r="HA226">
            <v>-0.4</v>
          </cell>
          <cell r="HB226">
            <v>0.7</v>
          </cell>
          <cell r="HC226">
            <v>1.5</v>
          </cell>
          <cell r="HD226">
            <v>0.4</v>
          </cell>
          <cell r="HE226">
            <v>0.7</v>
          </cell>
          <cell r="HF226">
            <v>3</v>
          </cell>
          <cell r="HG226">
            <v>2.1</v>
          </cell>
          <cell r="HH226">
            <v>0.2</v>
          </cell>
          <cell r="HI226">
            <v>0.7</v>
          </cell>
          <cell r="HJ226">
            <v>-1</v>
          </cell>
          <cell r="HK226">
            <v>0.5</v>
          </cell>
          <cell r="HL226">
            <v>9173</v>
          </cell>
          <cell r="HM226">
            <v>1546</v>
          </cell>
          <cell r="HN226">
            <v>10715</v>
          </cell>
          <cell r="HO226">
            <v>4021</v>
          </cell>
          <cell r="HP226">
            <v>4702</v>
          </cell>
          <cell r="HQ226">
            <v>5742</v>
          </cell>
          <cell r="HR226">
            <v>4166</v>
          </cell>
          <cell r="HS226">
            <v>17819</v>
          </cell>
          <cell r="HT226">
            <v>2457</v>
          </cell>
          <cell r="HU226">
            <v>20071</v>
          </cell>
          <cell r="HV226">
            <v>6255</v>
          </cell>
          <cell r="HW226">
            <v>5067</v>
          </cell>
          <cell r="HX226">
            <v>4009</v>
          </cell>
          <cell r="HY226">
            <v>5274</v>
          </cell>
          <cell r="HZ226">
            <v>5259</v>
          </cell>
          <cell r="IA226">
            <v>25866</v>
          </cell>
          <cell r="IB226">
            <v>5626</v>
          </cell>
          <cell r="IC226">
            <v>396</v>
          </cell>
          <cell r="ID226">
            <v>3992</v>
          </cell>
          <cell r="IE226">
            <v>10012</v>
          </cell>
          <cell r="IF226">
            <v>5993</v>
          </cell>
          <cell r="IG226">
            <v>10680</v>
          </cell>
          <cell r="IH226">
            <v>16124</v>
          </cell>
          <cell r="II226">
            <v>32872</v>
          </cell>
          <cell r="IJ226">
            <v>15838</v>
          </cell>
          <cell r="IK226">
            <v>16555</v>
          </cell>
          <cell r="IL226">
            <v>8784</v>
          </cell>
          <cell r="IM226">
            <v>5888</v>
          </cell>
          <cell r="IN226">
            <v>1875</v>
          </cell>
          <cell r="IO226">
            <v>2900</v>
          </cell>
          <cell r="IP226">
            <v>8787</v>
          </cell>
          <cell r="IQ226">
            <v>19457</v>
          </cell>
        </row>
        <row r="227">
          <cell r="B227">
            <v>9233</v>
          </cell>
          <cell r="C227">
            <v>1542</v>
          </cell>
          <cell r="D227">
            <v>10772</v>
          </cell>
          <cell r="E227">
            <v>3909</v>
          </cell>
          <cell r="F227">
            <v>4897</v>
          </cell>
          <cell r="G227">
            <v>5838</v>
          </cell>
          <cell r="H227">
            <v>4153</v>
          </cell>
          <cell r="I227">
            <v>18151</v>
          </cell>
          <cell r="J227">
            <v>2504</v>
          </cell>
          <cell r="K227">
            <v>20432</v>
          </cell>
          <cell r="L227">
            <v>6561</v>
          </cell>
          <cell r="M227">
            <v>5076</v>
          </cell>
          <cell r="N227">
            <v>4190</v>
          </cell>
          <cell r="O227">
            <v>5136</v>
          </cell>
          <cell r="P227">
            <v>5235</v>
          </cell>
          <cell r="Q227">
            <v>26176</v>
          </cell>
          <cell r="R227">
            <v>5643</v>
          </cell>
          <cell r="S227">
            <v>377</v>
          </cell>
          <cell r="T227">
            <v>3962</v>
          </cell>
          <cell r="U227">
            <v>9982</v>
          </cell>
          <cell r="V227">
            <v>6086</v>
          </cell>
          <cell r="W227">
            <v>10915</v>
          </cell>
          <cell r="X227">
            <v>15764</v>
          </cell>
          <cell r="Y227">
            <v>32774</v>
          </cell>
          <cell r="Z227">
            <v>15559</v>
          </cell>
          <cell r="AA227">
            <v>17207</v>
          </cell>
          <cell r="AB227">
            <v>9048</v>
          </cell>
          <cell r="AC227">
            <v>5920</v>
          </cell>
          <cell r="AD227">
            <v>1966</v>
          </cell>
          <cell r="AE227">
            <v>2834</v>
          </cell>
          <cell r="AF227">
            <v>9077</v>
          </cell>
          <cell r="AG227">
            <v>19799</v>
          </cell>
          <cell r="AH227">
            <v>4608</v>
          </cell>
          <cell r="AI227">
            <v>4738</v>
          </cell>
          <cell r="AJ227">
            <v>9332</v>
          </cell>
          <cell r="AK227">
            <v>23238</v>
          </cell>
          <cell r="AL227">
            <v>9630</v>
          </cell>
          <cell r="AM227">
            <v>32866</v>
          </cell>
          <cell r="AN227">
            <v>1615</v>
          </cell>
          <cell r="AO227">
            <v>8993</v>
          </cell>
          <cell r="AP227">
            <v>10613</v>
          </cell>
          <cell r="AQ227">
            <v>5803</v>
          </cell>
          <cell r="AR227">
            <v>20099</v>
          </cell>
          <cell r="AS227">
            <v>25839</v>
          </cell>
          <cell r="AT227">
            <v>12332</v>
          </cell>
          <cell r="AU227">
            <v>21796</v>
          </cell>
          <cell r="AV227">
            <v>19019</v>
          </cell>
          <cell r="AW227">
            <v>25039</v>
          </cell>
          <cell r="AX227">
            <v>3273</v>
          </cell>
          <cell r="AY227">
            <v>7156</v>
          </cell>
          <cell r="AZ227">
            <v>34700</v>
          </cell>
          <cell r="BA227">
            <v>362281</v>
          </cell>
          <cell r="BB227">
            <v>27524</v>
          </cell>
          <cell r="BC227">
            <v>139</v>
          </cell>
          <cell r="BD227">
            <v>389923</v>
          </cell>
          <cell r="BE227">
            <v>0.5</v>
          </cell>
          <cell r="BF227">
            <v>0</v>
          </cell>
          <cell r="BG227">
            <v>0.5</v>
          </cell>
          <cell r="BH227">
            <v>0.5</v>
          </cell>
          <cell r="BI227">
            <v>3.3</v>
          </cell>
          <cell r="BJ227">
            <v>4.8</v>
          </cell>
          <cell r="BK227">
            <v>-0.3</v>
          </cell>
          <cell r="BL227">
            <v>3</v>
          </cell>
          <cell r="BM227">
            <v>1.4</v>
          </cell>
          <cell r="BN227">
            <v>2.8</v>
          </cell>
          <cell r="BO227">
            <v>-0.9</v>
          </cell>
          <cell r="BP227">
            <v>-0.3</v>
          </cell>
          <cell r="BQ227">
            <v>2.6</v>
          </cell>
          <cell r="BR227">
            <v>-0.5</v>
          </cell>
          <cell r="BS227">
            <v>-0.2</v>
          </cell>
          <cell r="BT227">
            <v>-0.1</v>
          </cell>
          <cell r="BU227">
            <v>-0.5</v>
          </cell>
          <cell r="BV227">
            <v>1.4</v>
          </cell>
          <cell r="BW227">
            <v>-0.8</v>
          </cell>
          <cell r="BX227">
            <v>-0.5</v>
          </cell>
          <cell r="BY227">
            <v>2</v>
          </cell>
          <cell r="BZ227">
            <v>3.3</v>
          </cell>
          <cell r="CA227">
            <v>0.1</v>
          </cell>
          <cell r="CB227">
            <v>1.4</v>
          </cell>
          <cell r="CC227">
            <v>-0.7</v>
          </cell>
          <cell r="CD227">
            <v>0.2</v>
          </cell>
          <cell r="CE227">
            <v>-0.1</v>
          </cell>
          <cell r="CF227">
            <v>0</v>
          </cell>
          <cell r="CG227">
            <v>-0.1</v>
          </cell>
          <cell r="CH227">
            <v>-1.9</v>
          </cell>
          <cell r="CI227">
            <v>0.5</v>
          </cell>
          <cell r="CJ227">
            <v>0</v>
          </cell>
          <cell r="CK227">
            <v>1.5</v>
          </cell>
          <cell r="CL227">
            <v>0.2</v>
          </cell>
          <cell r="CM227">
            <v>0.9</v>
          </cell>
          <cell r="CN227">
            <v>0.6</v>
          </cell>
          <cell r="CO227">
            <v>0.7</v>
          </cell>
          <cell r="CP227">
            <v>0.6</v>
          </cell>
          <cell r="CQ227">
            <v>0.2</v>
          </cell>
          <cell r="CR227">
            <v>2.2999999999999998</v>
          </cell>
          <cell r="CS227">
            <v>1.9</v>
          </cell>
          <cell r="CT227">
            <v>-0.1</v>
          </cell>
          <cell r="CU227">
            <v>-0.1</v>
          </cell>
          <cell r="CV227">
            <v>-0.2</v>
          </cell>
          <cell r="CW227">
            <v>2</v>
          </cell>
          <cell r="CX227">
            <v>0.9</v>
          </cell>
          <cell r="CY227">
            <v>0.6</v>
          </cell>
          <cell r="CZ227">
            <v>1.4</v>
          </cell>
          <cell r="DA227">
            <v>1.1000000000000001</v>
          </cell>
          <cell r="DB227">
            <v>1.1000000000000001</v>
          </cell>
          <cell r="DC227">
            <v>0.1</v>
          </cell>
          <cell r="DD227">
            <v>0.7</v>
          </cell>
          <cell r="DE227">
            <v>-0.1</v>
          </cell>
          <cell r="DF227">
            <v>0.7</v>
          </cell>
          <cell r="DG227">
            <v>8887</v>
          </cell>
          <cell r="DH227">
            <v>1532</v>
          </cell>
          <cell r="DI227">
            <v>10411</v>
          </cell>
          <cell r="DJ227">
            <v>3850</v>
          </cell>
          <cell r="DK227">
            <v>4970</v>
          </cell>
          <cell r="DL227">
            <v>5872</v>
          </cell>
          <cell r="DM227">
            <v>4195</v>
          </cell>
          <cell r="DN227">
            <v>18269</v>
          </cell>
          <cell r="DO227">
            <v>2551</v>
          </cell>
          <cell r="DP227">
            <v>20580</v>
          </cell>
          <cell r="DQ227">
            <v>6539</v>
          </cell>
          <cell r="DR227">
            <v>5083</v>
          </cell>
          <cell r="DS227">
            <v>4297</v>
          </cell>
          <cell r="DT227">
            <v>5132</v>
          </cell>
          <cell r="DU227">
            <v>5147</v>
          </cell>
          <cell r="DV227">
            <v>26193</v>
          </cell>
          <cell r="DW227">
            <v>5629</v>
          </cell>
          <cell r="DX227">
            <v>370</v>
          </cell>
          <cell r="DY227">
            <v>3919</v>
          </cell>
          <cell r="DZ227">
            <v>9923</v>
          </cell>
          <cell r="EA227">
            <v>6109</v>
          </cell>
          <cell r="EB227">
            <v>11099</v>
          </cell>
          <cell r="EC227">
            <v>15672</v>
          </cell>
          <cell r="ED227">
            <v>32881</v>
          </cell>
          <cell r="EE227">
            <v>15484</v>
          </cell>
          <cell r="EF227">
            <v>17173</v>
          </cell>
          <cell r="EG227">
            <v>9058</v>
          </cell>
          <cell r="EH227">
            <v>5947</v>
          </cell>
          <cell r="EI227">
            <v>1980</v>
          </cell>
          <cell r="EJ227">
            <v>2788</v>
          </cell>
          <cell r="EK227">
            <v>9172</v>
          </cell>
          <cell r="EL227">
            <v>19886</v>
          </cell>
          <cell r="EM227">
            <v>4631</v>
          </cell>
          <cell r="EN227">
            <v>4766</v>
          </cell>
          <cell r="EO227">
            <v>9376</v>
          </cell>
          <cell r="EP227">
            <v>23213</v>
          </cell>
          <cell r="EQ227">
            <v>9576</v>
          </cell>
          <cell r="ER227">
            <v>32788</v>
          </cell>
          <cell r="ES227">
            <v>1610</v>
          </cell>
          <cell r="ET227">
            <v>8887</v>
          </cell>
          <cell r="EU227">
            <v>10504</v>
          </cell>
          <cell r="EV227">
            <v>5872</v>
          </cell>
          <cell r="EW227">
            <v>20054</v>
          </cell>
          <cell r="EX227">
            <v>25876</v>
          </cell>
          <cell r="EY227">
            <v>12346</v>
          </cell>
          <cell r="EZ227">
            <v>21859</v>
          </cell>
          <cell r="FA227">
            <v>19025</v>
          </cell>
          <cell r="FB227">
            <v>25038</v>
          </cell>
          <cell r="FC227">
            <v>3329</v>
          </cell>
          <cell r="FD227">
            <v>7289</v>
          </cell>
          <cell r="FE227">
            <v>34697</v>
          </cell>
          <cell r="FF227">
            <v>362370</v>
          </cell>
          <cell r="FG227">
            <v>27395</v>
          </cell>
          <cell r="FH227">
            <v>128</v>
          </cell>
          <cell r="FI227">
            <v>389890</v>
          </cell>
          <cell r="FJ227">
            <v>-6.8</v>
          </cell>
          <cell r="FK227">
            <v>-1.2</v>
          </cell>
          <cell r="FL227">
            <v>-6.1</v>
          </cell>
          <cell r="FM227">
            <v>-2.2999999999999998</v>
          </cell>
          <cell r="FN227">
            <v>4.5999999999999996</v>
          </cell>
          <cell r="FO227">
            <v>4.9000000000000004</v>
          </cell>
          <cell r="FP227">
            <v>1</v>
          </cell>
          <cell r="FQ227">
            <v>3.5</v>
          </cell>
          <cell r="FR227">
            <v>7</v>
          </cell>
          <cell r="FS227">
            <v>3.6</v>
          </cell>
          <cell r="FT227">
            <v>1.2</v>
          </cell>
          <cell r="FU227">
            <v>-1.1000000000000001</v>
          </cell>
          <cell r="FV227">
            <v>7.9</v>
          </cell>
          <cell r="FW227">
            <v>-0.9</v>
          </cell>
          <cell r="FX227">
            <v>-2.2999999999999998</v>
          </cell>
          <cell r="FY227">
            <v>0.7</v>
          </cell>
          <cell r="FZ227">
            <v>-0.9</v>
          </cell>
          <cell r="GA227">
            <v>-1.8</v>
          </cell>
          <cell r="GB227">
            <v>-2.8</v>
          </cell>
          <cell r="GC227">
            <v>-1.6</v>
          </cell>
          <cell r="GD227">
            <v>2.6</v>
          </cell>
          <cell r="GE227">
            <v>7.1</v>
          </cell>
          <cell r="GF227">
            <v>-1.8</v>
          </cell>
          <cell r="GG227">
            <v>1.7</v>
          </cell>
          <cell r="GH227">
            <v>-1.7</v>
          </cell>
          <cell r="GI227">
            <v>0.1</v>
          </cell>
          <cell r="GJ227">
            <v>-0.4</v>
          </cell>
          <cell r="GK227">
            <v>2.1</v>
          </cell>
          <cell r="GL227">
            <v>1.2</v>
          </cell>
          <cell r="GM227">
            <v>-4</v>
          </cell>
          <cell r="GN227">
            <v>2.9</v>
          </cell>
          <cell r="GO227">
            <v>1.5</v>
          </cell>
          <cell r="GP227">
            <v>1.2</v>
          </cell>
          <cell r="GQ227">
            <v>0.7</v>
          </cell>
          <cell r="GR227">
            <v>0.9</v>
          </cell>
          <cell r="GS227">
            <v>0.2</v>
          </cell>
          <cell r="GT227">
            <v>0.4</v>
          </cell>
          <cell r="GU227">
            <v>0.2</v>
          </cell>
          <cell r="GV227">
            <v>2.2999999999999998</v>
          </cell>
          <cell r="GW227">
            <v>0.8</v>
          </cell>
          <cell r="GX227">
            <v>1.1000000000000001</v>
          </cell>
          <cell r="GY227">
            <v>0.6</v>
          </cell>
          <cell r="GZ227">
            <v>0.4</v>
          </cell>
          <cell r="HA227">
            <v>0.5</v>
          </cell>
          <cell r="HB227">
            <v>2.2999999999999998</v>
          </cell>
          <cell r="HC227">
            <v>1.3</v>
          </cell>
          <cell r="HD227">
            <v>0.7</v>
          </cell>
          <cell r="HE227">
            <v>1.5</v>
          </cell>
          <cell r="HF227">
            <v>2.9</v>
          </cell>
          <cell r="HG227">
            <v>3.5</v>
          </cell>
          <cell r="HH227">
            <v>0.1</v>
          </cell>
          <cell r="HI227">
            <v>0.7</v>
          </cell>
          <cell r="HJ227">
            <v>-0.5</v>
          </cell>
          <cell r="HK227">
            <v>0.7</v>
          </cell>
          <cell r="HL227">
            <v>5112</v>
          </cell>
          <cell r="HM227">
            <v>1534</v>
          </cell>
          <cell r="HN227">
            <v>6577</v>
          </cell>
          <cell r="HO227">
            <v>3956</v>
          </cell>
          <cell r="HP227">
            <v>5151</v>
          </cell>
          <cell r="HQ227">
            <v>6039</v>
          </cell>
          <cell r="HR227">
            <v>4242</v>
          </cell>
          <cell r="HS227">
            <v>18727</v>
          </cell>
          <cell r="HT227">
            <v>2562</v>
          </cell>
          <cell r="HU227">
            <v>21058</v>
          </cell>
          <cell r="HV227">
            <v>6423</v>
          </cell>
          <cell r="HW227">
            <v>5250</v>
          </cell>
          <cell r="HX227">
            <v>4410</v>
          </cell>
          <cell r="HY227">
            <v>5305</v>
          </cell>
          <cell r="HZ227">
            <v>5365</v>
          </cell>
          <cell r="IA227">
            <v>26754</v>
          </cell>
          <cell r="IB227">
            <v>5748</v>
          </cell>
          <cell r="IC227">
            <v>458</v>
          </cell>
          <cell r="ID227">
            <v>3825</v>
          </cell>
          <cell r="IE227">
            <v>10060</v>
          </cell>
          <cell r="IF227">
            <v>6377</v>
          </cell>
          <cell r="IG227">
            <v>11015</v>
          </cell>
          <cell r="IH227">
            <v>15932</v>
          </cell>
          <cell r="II227">
            <v>33346</v>
          </cell>
          <cell r="IJ227">
            <v>15593</v>
          </cell>
          <cell r="IK227">
            <v>16817</v>
          </cell>
          <cell r="IL227">
            <v>9110</v>
          </cell>
          <cell r="IM227">
            <v>6046</v>
          </cell>
          <cell r="IN227">
            <v>2058</v>
          </cell>
          <cell r="IO227">
            <v>2857</v>
          </cell>
          <cell r="IP227">
            <v>9092</v>
          </cell>
          <cell r="IQ227">
            <v>20059</v>
          </cell>
        </row>
        <row r="228">
          <cell r="B228">
            <v>9188</v>
          </cell>
          <cell r="C228">
            <v>1538</v>
          </cell>
          <cell r="D228">
            <v>10724</v>
          </cell>
          <cell r="E228">
            <v>3975</v>
          </cell>
          <cell r="F228">
            <v>5142</v>
          </cell>
          <cell r="G228">
            <v>6107</v>
          </cell>
          <cell r="H228">
            <v>4086</v>
          </cell>
          <cell r="I228">
            <v>18734</v>
          </cell>
          <cell r="J228">
            <v>2612</v>
          </cell>
          <cell r="K228">
            <v>21088</v>
          </cell>
          <cell r="L228">
            <v>6610</v>
          </cell>
          <cell r="M228">
            <v>5063</v>
          </cell>
          <cell r="N228">
            <v>4225</v>
          </cell>
          <cell r="O228">
            <v>5087</v>
          </cell>
          <cell r="P228">
            <v>5276</v>
          </cell>
          <cell r="Q228">
            <v>26176</v>
          </cell>
          <cell r="R228">
            <v>5621</v>
          </cell>
          <cell r="S228">
            <v>380</v>
          </cell>
          <cell r="T228">
            <v>3938</v>
          </cell>
          <cell r="U228">
            <v>9939</v>
          </cell>
          <cell r="V228">
            <v>6217</v>
          </cell>
          <cell r="W228">
            <v>11183</v>
          </cell>
          <cell r="X228">
            <v>16069</v>
          </cell>
          <cell r="Y228">
            <v>33512</v>
          </cell>
          <cell r="Z228">
            <v>15541</v>
          </cell>
          <cell r="AA228">
            <v>17261</v>
          </cell>
          <cell r="AB228">
            <v>9117</v>
          </cell>
          <cell r="AC228">
            <v>5923</v>
          </cell>
          <cell r="AD228">
            <v>1977</v>
          </cell>
          <cell r="AE228">
            <v>2768</v>
          </cell>
          <cell r="AF228">
            <v>8974</v>
          </cell>
          <cell r="AG228">
            <v>19652</v>
          </cell>
          <cell r="AH228">
            <v>4684</v>
          </cell>
          <cell r="AI228">
            <v>4748</v>
          </cell>
          <cell r="AJ228">
            <v>9425</v>
          </cell>
          <cell r="AK228">
            <v>23414</v>
          </cell>
          <cell r="AL228">
            <v>9718</v>
          </cell>
          <cell r="AM228">
            <v>33128</v>
          </cell>
          <cell r="AN228">
            <v>1677</v>
          </cell>
          <cell r="AO228">
            <v>9260</v>
          </cell>
          <cell r="AP228">
            <v>10948</v>
          </cell>
          <cell r="AQ228">
            <v>5756</v>
          </cell>
          <cell r="AR228">
            <v>20054</v>
          </cell>
          <cell r="AS228">
            <v>25761</v>
          </cell>
          <cell r="AT228">
            <v>12609</v>
          </cell>
          <cell r="AU228">
            <v>21860</v>
          </cell>
          <cell r="AV228">
            <v>19148</v>
          </cell>
          <cell r="AW228">
            <v>25476</v>
          </cell>
          <cell r="AX228">
            <v>3279</v>
          </cell>
          <cell r="AY228">
            <v>7144</v>
          </cell>
          <cell r="AZ228">
            <v>34738</v>
          </cell>
          <cell r="BA228">
            <v>365254</v>
          </cell>
          <cell r="BB228">
            <v>27603</v>
          </cell>
          <cell r="BC228">
            <v>75</v>
          </cell>
          <cell r="BD228">
            <v>392926</v>
          </cell>
          <cell r="BE228">
            <v>-0.5</v>
          </cell>
          <cell r="BF228">
            <v>-0.2</v>
          </cell>
          <cell r="BG228">
            <v>-0.4</v>
          </cell>
          <cell r="BH228">
            <v>1.7</v>
          </cell>
          <cell r="BI228">
            <v>5</v>
          </cell>
          <cell r="BJ228">
            <v>4.5999999999999996</v>
          </cell>
          <cell r="BK228">
            <v>-1.6</v>
          </cell>
          <cell r="BL228">
            <v>3.2</v>
          </cell>
          <cell r="BM228">
            <v>4.3</v>
          </cell>
          <cell r="BN228">
            <v>3.2</v>
          </cell>
          <cell r="BO228">
            <v>0.8</v>
          </cell>
          <cell r="BP228">
            <v>-0.3</v>
          </cell>
          <cell r="BQ228">
            <v>0.8</v>
          </cell>
          <cell r="BR228">
            <v>-0.9</v>
          </cell>
          <cell r="BS228">
            <v>0.8</v>
          </cell>
          <cell r="BT228">
            <v>0</v>
          </cell>
          <cell r="BU228">
            <v>-0.4</v>
          </cell>
          <cell r="BV228">
            <v>0.7</v>
          </cell>
          <cell r="BW228">
            <v>-0.6</v>
          </cell>
          <cell r="BX228">
            <v>-0.4</v>
          </cell>
          <cell r="BY228">
            <v>2.2000000000000002</v>
          </cell>
          <cell r="BZ228">
            <v>2.5</v>
          </cell>
          <cell r="CA228">
            <v>1.9</v>
          </cell>
          <cell r="CB228">
            <v>2.2999999999999998</v>
          </cell>
          <cell r="CC228">
            <v>-0.1</v>
          </cell>
          <cell r="CD228">
            <v>0.3</v>
          </cell>
          <cell r="CE228">
            <v>0.8</v>
          </cell>
          <cell r="CF228">
            <v>0</v>
          </cell>
          <cell r="CG228">
            <v>0.6</v>
          </cell>
          <cell r="CH228">
            <v>-2.2999999999999998</v>
          </cell>
          <cell r="CI228">
            <v>-1.1000000000000001</v>
          </cell>
          <cell r="CJ228">
            <v>-0.7</v>
          </cell>
          <cell r="CK228">
            <v>1.6</v>
          </cell>
          <cell r="CL228">
            <v>0.2</v>
          </cell>
          <cell r="CM228">
            <v>1</v>
          </cell>
          <cell r="CN228">
            <v>0.8</v>
          </cell>
          <cell r="CO228">
            <v>0.9</v>
          </cell>
          <cell r="CP228">
            <v>0.8</v>
          </cell>
          <cell r="CQ228">
            <v>3.8</v>
          </cell>
          <cell r="CR228">
            <v>3</v>
          </cell>
          <cell r="CS228">
            <v>3.2</v>
          </cell>
          <cell r="CT228">
            <v>-0.8</v>
          </cell>
          <cell r="CU228">
            <v>-0.2</v>
          </cell>
          <cell r="CV228">
            <v>-0.3</v>
          </cell>
          <cell r="CW228">
            <v>2.2000000000000002</v>
          </cell>
          <cell r="CX228">
            <v>0.3</v>
          </cell>
          <cell r="CY228">
            <v>0.7</v>
          </cell>
          <cell r="CZ228">
            <v>1.7</v>
          </cell>
          <cell r="DA228">
            <v>0.2</v>
          </cell>
          <cell r="DB228">
            <v>-0.2</v>
          </cell>
          <cell r="DC228">
            <v>0.1</v>
          </cell>
          <cell r="DD228">
            <v>0.8</v>
          </cell>
          <cell r="DE228">
            <v>0.3</v>
          </cell>
          <cell r="DF228">
            <v>0.8</v>
          </cell>
          <cell r="DG228">
            <v>9337</v>
          </cell>
          <cell r="DH228">
            <v>1541</v>
          </cell>
          <cell r="DI228">
            <v>10878</v>
          </cell>
          <cell r="DJ228">
            <v>3944</v>
          </cell>
          <cell r="DK228">
            <v>5024</v>
          </cell>
          <cell r="DL228">
            <v>6083</v>
          </cell>
          <cell r="DM228">
            <v>4044</v>
          </cell>
          <cell r="DN228">
            <v>18517</v>
          </cell>
          <cell r="DO228">
            <v>2614</v>
          </cell>
          <cell r="DP228">
            <v>20862</v>
          </cell>
          <cell r="DQ228">
            <v>6744</v>
          </cell>
          <cell r="DR228">
            <v>4982</v>
          </cell>
          <cell r="DS228">
            <v>4291</v>
          </cell>
          <cell r="DT228">
            <v>5122</v>
          </cell>
          <cell r="DU228">
            <v>5268</v>
          </cell>
          <cell r="DV228">
            <v>26426</v>
          </cell>
          <cell r="DW228">
            <v>5638</v>
          </cell>
          <cell r="DX228">
            <v>386</v>
          </cell>
          <cell r="DY228">
            <v>3931</v>
          </cell>
          <cell r="DZ228">
            <v>9959</v>
          </cell>
          <cell r="EA228">
            <v>6177</v>
          </cell>
          <cell r="EB228">
            <v>11296</v>
          </cell>
          <cell r="EC228">
            <v>15803</v>
          </cell>
          <cell r="ED228">
            <v>33283</v>
          </cell>
          <cell r="EE228">
            <v>15525</v>
          </cell>
          <cell r="EF228">
            <v>17262</v>
          </cell>
          <cell r="EG228">
            <v>9075</v>
          </cell>
          <cell r="EH228">
            <v>5948</v>
          </cell>
          <cell r="EI228">
            <v>1971</v>
          </cell>
          <cell r="EJ228">
            <v>2829</v>
          </cell>
          <cell r="EK228">
            <v>8997</v>
          </cell>
          <cell r="EL228">
            <v>19759</v>
          </cell>
          <cell r="EM228">
            <v>4643</v>
          </cell>
          <cell r="EN228">
            <v>4720</v>
          </cell>
          <cell r="EO228">
            <v>9360</v>
          </cell>
          <cell r="EP228">
            <v>23441</v>
          </cell>
          <cell r="EQ228">
            <v>9691</v>
          </cell>
          <cell r="ER228">
            <v>33129</v>
          </cell>
          <cell r="ES228">
            <v>1683</v>
          </cell>
          <cell r="ET228">
            <v>9305</v>
          </cell>
          <cell r="EU228">
            <v>10999</v>
          </cell>
          <cell r="EV228">
            <v>5641</v>
          </cell>
          <cell r="EW228">
            <v>20304</v>
          </cell>
          <cell r="EX228">
            <v>25872</v>
          </cell>
          <cell r="EY228">
            <v>12586</v>
          </cell>
          <cell r="EZ228">
            <v>21961</v>
          </cell>
          <cell r="FA228">
            <v>19149</v>
          </cell>
          <cell r="FB228">
            <v>25434</v>
          </cell>
          <cell r="FC228">
            <v>3233</v>
          </cell>
          <cell r="FD228">
            <v>7097</v>
          </cell>
          <cell r="FE228">
            <v>34736</v>
          </cell>
          <cell r="FF228">
            <v>365220</v>
          </cell>
          <cell r="FG228">
            <v>27659</v>
          </cell>
          <cell r="FH228">
            <v>119</v>
          </cell>
          <cell r="FI228">
            <v>392986</v>
          </cell>
          <cell r="FJ228">
            <v>5.0999999999999996</v>
          </cell>
          <cell r="FK228">
            <v>0.6</v>
          </cell>
          <cell r="FL228">
            <v>4.5</v>
          </cell>
          <cell r="FM228">
            <v>2.4</v>
          </cell>
          <cell r="FN228">
            <v>1.1000000000000001</v>
          </cell>
          <cell r="FO228">
            <v>3.6</v>
          </cell>
          <cell r="FP228">
            <v>-3.6</v>
          </cell>
          <cell r="FQ228">
            <v>1.4</v>
          </cell>
          <cell r="FR228">
            <v>2.5</v>
          </cell>
          <cell r="FS228">
            <v>1.4</v>
          </cell>
          <cell r="FT228">
            <v>3.1</v>
          </cell>
          <cell r="FU228">
            <v>-2</v>
          </cell>
          <cell r="FV228">
            <v>-0.1</v>
          </cell>
          <cell r="FW228">
            <v>-0.2</v>
          </cell>
          <cell r="FX228">
            <v>2.2999999999999998</v>
          </cell>
          <cell r="FY228">
            <v>0.9</v>
          </cell>
          <cell r="FZ228">
            <v>0.2</v>
          </cell>
          <cell r="GA228">
            <v>4.2</v>
          </cell>
          <cell r="GB228">
            <v>0.3</v>
          </cell>
          <cell r="GC228">
            <v>0.4</v>
          </cell>
          <cell r="GD228">
            <v>1.1000000000000001</v>
          </cell>
          <cell r="GE228">
            <v>1.8</v>
          </cell>
          <cell r="GF228">
            <v>0.8</v>
          </cell>
          <cell r="GG228">
            <v>1.2</v>
          </cell>
          <cell r="GH228">
            <v>0.3</v>
          </cell>
          <cell r="GI228">
            <v>0.5</v>
          </cell>
          <cell r="GJ228">
            <v>0.2</v>
          </cell>
          <cell r="GK228">
            <v>0</v>
          </cell>
          <cell r="GL228">
            <v>-0.4</v>
          </cell>
          <cell r="GM228">
            <v>1.5</v>
          </cell>
          <cell r="GN228">
            <v>-1.9</v>
          </cell>
          <cell r="GO228">
            <v>-0.6</v>
          </cell>
          <cell r="GP228">
            <v>0.2</v>
          </cell>
          <cell r="GQ228">
            <v>-1</v>
          </cell>
          <cell r="GR228">
            <v>-0.2</v>
          </cell>
          <cell r="GS228">
            <v>1</v>
          </cell>
          <cell r="GT228">
            <v>1.2</v>
          </cell>
          <cell r="GU228">
            <v>1</v>
          </cell>
          <cell r="GV228">
            <v>4.5</v>
          </cell>
          <cell r="GW228">
            <v>4.7</v>
          </cell>
          <cell r="GX228">
            <v>4.7</v>
          </cell>
          <cell r="GY228">
            <v>-3.9</v>
          </cell>
          <cell r="GZ228">
            <v>1.2</v>
          </cell>
          <cell r="HA228">
            <v>0</v>
          </cell>
          <cell r="HB228">
            <v>1.9</v>
          </cell>
          <cell r="HC228">
            <v>0.5</v>
          </cell>
          <cell r="HD228">
            <v>0.7</v>
          </cell>
          <cell r="HE228">
            <v>1.6</v>
          </cell>
          <cell r="HF228">
            <v>-2.9</v>
          </cell>
          <cell r="HG228">
            <v>-2.6</v>
          </cell>
          <cell r="HH228">
            <v>0.1</v>
          </cell>
          <cell r="HI228">
            <v>0.8</v>
          </cell>
          <cell r="HJ228">
            <v>1</v>
          </cell>
          <cell r="HK228">
            <v>0.8</v>
          </cell>
          <cell r="HL228">
            <v>14774</v>
          </cell>
          <cell r="HM228">
            <v>1543</v>
          </cell>
          <cell r="HN228">
            <v>16400</v>
          </cell>
          <cell r="HO228">
            <v>3988</v>
          </cell>
          <cell r="HP228">
            <v>5156</v>
          </cell>
          <cell r="HQ228">
            <v>6191</v>
          </cell>
          <cell r="HR228">
            <v>4188</v>
          </cell>
          <cell r="HS228">
            <v>18973</v>
          </cell>
          <cell r="HT228">
            <v>2659</v>
          </cell>
          <cell r="HU228">
            <v>21364</v>
          </cell>
          <cell r="HV228">
            <v>7233</v>
          </cell>
          <cell r="HW228">
            <v>4977</v>
          </cell>
          <cell r="HX228">
            <v>4439</v>
          </cell>
          <cell r="HY228">
            <v>5293</v>
          </cell>
          <cell r="HZ228">
            <v>5525</v>
          </cell>
          <cell r="IA228">
            <v>27521</v>
          </cell>
          <cell r="IB228">
            <v>5485</v>
          </cell>
          <cell r="IC228">
            <v>344</v>
          </cell>
          <cell r="ID228">
            <v>3988</v>
          </cell>
          <cell r="IE228">
            <v>9799</v>
          </cell>
          <cell r="IF228">
            <v>6444</v>
          </cell>
          <cell r="IG228">
            <v>11799</v>
          </cell>
          <cell r="IH228">
            <v>16687</v>
          </cell>
          <cell r="II228">
            <v>34955</v>
          </cell>
          <cell r="IJ228">
            <v>16069</v>
          </cell>
          <cell r="IK228">
            <v>18899</v>
          </cell>
          <cell r="IL228">
            <v>9528</v>
          </cell>
          <cell r="IM228">
            <v>6123</v>
          </cell>
          <cell r="IN228">
            <v>2033</v>
          </cell>
          <cell r="IO228">
            <v>2882</v>
          </cell>
          <cell r="IP228">
            <v>9461</v>
          </cell>
          <cell r="IQ228">
            <v>20504</v>
          </cell>
        </row>
        <row r="229">
          <cell r="B229">
            <v>9108</v>
          </cell>
          <cell r="C229">
            <v>1538</v>
          </cell>
          <cell r="D229">
            <v>10644</v>
          </cell>
          <cell r="E229">
            <v>4086</v>
          </cell>
          <cell r="F229">
            <v>5337</v>
          </cell>
          <cell r="G229">
            <v>6461</v>
          </cell>
          <cell r="H229">
            <v>4007</v>
          </cell>
          <cell r="I229">
            <v>19353</v>
          </cell>
          <cell r="J229">
            <v>2653</v>
          </cell>
          <cell r="K229">
            <v>21745</v>
          </cell>
          <cell r="L229">
            <v>6686</v>
          </cell>
          <cell r="M229">
            <v>5058</v>
          </cell>
          <cell r="N229">
            <v>4175</v>
          </cell>
          <cell r="O229">
            <v>4995</v>
          </cell>
          <cell r="P229">
            <v>5323</v>
          </cell>
          <cell r="Q229">
            <v>26114</v>
          </cell>
          <cell r="R229">
            <v>5604</v>
          </cell>
          <cell r="S229">
            <v>385</v>
          </cell>
          <cell r="T229">
            <v>3918</v>
          </cell>
          <cell r="U229">
            <v>9909</v>
          </cell>
          <cell r="V229">
            <v>6335</v>
          </cell>
          <cell r="W229">
            <v>10956</v>
          </cell>
          <cell r="X229">
            <v>16558</v>
          </cell>
          <cell r="Y229">
            <v>33952</v>
          </cell>
          <cell r="Z229">
            <v>15634</v>
          </cell>
          <cell r="AA229">
            <v>17344</v>
          </cell>
          <cell r="AB229">
            <v>9279</v>
          </cell>
          <cell r="AC229">
            <v>5955</v>
          </cell>
          <cell r="AD229">
            <v>2004</v>
          </cell>
          <cell r="AE229">
            <v>2710</v>
          </cell>
          <cell r="AF229">
            <v>8756</v>
          </cell>
          <cell r="AG229">
            <v>19445</v>
          </cell>
          <cell r="AH229">
            <v>4770</v>
          </cell>
          <cell r="AI229">
            <v>4808</v>
          </cell>
          <cell r="AJ229">
            <v>9571</v>
          </cell>
          <cell r="AK229">
            <v>23638</v>
          </cell>
          <cell r="AL229">
            <v>9752</v>
          </cell>
          <cell r="AM229">
            <v>33386</v>
          </cell>
          <cell r="AN229">
            <v>1731</v>
          </cell>
          <cell r="AO229">
            <v>9564</v>
          </cell>
          <cell r="AP229">
            <v>11310</v>
          </cell>
          <cell r="AQ229">
            <v>5800</v>
          </cell>
          <cell r="AR229">
            <v>19840</v>
          </cell>
          <cell r="AS229">
            <v>25622</v>
          </cell>
          <cell r="AT229">
            <v>12799</v>
          </cell>
          <cell r="AU229">
            <v>21785</v>
          </cell>
          <cell r="AV229">
            <v>19261</v>
          </cell>
          <cell r="AW229">
            <v>25907</v>
          </cell>
          <cell r="AX229">
            <v>3269</v>
          </cell>
          <cell r="AY229">
            <v>7154</v>
          </cell>
          <cell r="AZ229">
            <v>34765</v>
          </cell>
          <cell r="BA229">
            <v>367932</v>
          </cell>
          <cell r="BB229">
            <v>27810</v>
          </cell>
          <cell r="BC229">
            <v>16</v>
          </cell>
          <cell r="BD229">
            <v>395750</v>
          </cell>
          <cell r="BE229">
            <v>-0.9</v>
          </cell>
          <cell r="BF229">
            <v>0</v>
          </cell>
          <cell r="BG229">
            <v>-0.7</v>
          </cell>
          <cell r="BH229">
            <v>2.8</v>
          </cell>
          <cell r="BI229">
            <v>3.8</v>
          </cell>
          <cell r="BJ229">
            <v>5.8</v>
          </cell>
          <cell r="BK229">
            <v>-1.9</v>
          </cell>
          <cell r="BL229">
            <v>3.3</v>
          </cell>
          <cell r="BM229">
            <v>1.6</v>
          </cell>
          <cell r="BN229">
            <v>3.1</v>
          </cell>
          <cell r="BO229">
            <v>1.1000000000000001</v>
          </cell>
          <cell r="BP229">
            <v>-0.1</v>
          </cell>
          <cell r="BQ229">
            <v>-1.2</v>
          </cell>
          <cell r="BR229">
            <v>-1.8</v>
          </cell>
          <cell r="BS229">
            <v>0.9</v>
          </cell>
          <cell r="BT229">
            <v>-0.2</v>
          </cell>
          <cell r="BU229">
            <v>-0.3</v>
          </cell>
          <cell r="BV229">
            <v>1.3</v>
          </cell>
          <cell r="BW229">
            <v>-0.5</v>
          </cell>
          <cell r="BX229">
            <v>-0.3</v>
          </cell>
          <cell r="BY229">
            <v>1.9</v>
          </cell>
          <cell r="BZ229">
            <v>-2</v>
          </cell>
          <cell r="CA229">
            <v>3</v>
          </cell>
          <cell r="CB229">
            <v>1.3</v>
          </cell>
          <cell r="CC229">
            <v>0.6</v>
          </cell>
          <cell r="CD229">
            <v>0.5</v>
          </cell>
          <cell r="CE229">
            <v>1.8</v>
          </cell>
          <cell r="CF229">
            <v>0.6</v>
          </cell>
          <cell r="CG229">
            <v>1.4</v>
          </cell>
          <cell r="CH229">
            <v>-2.1</v>
          </cell>
          <cell r="CI229">
            <v>-2.4</v>
          </cell>
          <cell r="CJ229">
            <v>-1.1000000000000001</v>
          </cell>
          <cell r="CK229">
            <v>1.8</v>
          </cell>
          <cell r="CL229">
            <v>1.3</v>
          </cell>
          <cell r="CM229">
            <v>1.5</v>
          </cell>
          <cell r="CN229">
            <v>1</v>
          </cell>
          <cell r="CO229">
            <v>0.4</v>
          </cell>
          <cell r="CP229">
            <v>0.8</v>
          </cell>
          <cell r="CQ229">
            <v>3.2</v>
          </cell>
          <cell r="CR229">
            <v>3.3</v>
          </cell>
          <cell r="CS229">
            <v>3.3</v>
          </cell>
          <cell r="CT229">
            <v>0.8</v>
          </cell>
          <cell r="CU229">
            <v>-1.1000000000000001</v>
          </cell>
          <cell r="CV229">
            <v>-0.5</v>
          </cell>
          <cell r="CW229">
            <v>1.5</v>
          </cell>
          <cell r="CX229">
            <v>-0.3</v>
          </cell>
          <cell r="CY229">
            <v>0.6</v>
          </cell>
          <cell r="CZ229">
            <v>1.7</v>
          </cell>
          <cell r="DA229">
            <v>-0.3</v>
          </cell>
          <cell r="DB229">
            <v>0.2</v>
          </cell>
          <cell r="DC229">
            <v>0.1</v>
          </cell>
          <cell r="DD229">
            <v>0.7</v>
          </cell>
          <cell r="DE229">
            <v>0.7</v>
          </cell>
          <cell r="DF229">
            <v>0.7</v>
          </cell>
          <cell r="DG229">
            <v>9130</v>
          </cell>
          <cell r="DH229">
            <v>1541</v>
          </cell>
          <cell r="DI229">
            <v>10669</v>
          </cell>
          <cell r="DJ229">
            <v>4168</v>
          </cell>
          <cell r="DK229">
            <v>5484</v>
          </cell>
          <cell r="DL229">
            <v>6353</v>
          </cell>
          <cell r="DM229">
            <v>4045</v>
          </cell>
          <cell r="DN229">
            <v>19533</v>
          </cell>
          <cell r="DO229">
            <v>2678</v>
          </cell>
          <cell r="DP229">
            <v>21946</v>
          </cell>
          <cell r="DQ229">
            <v>6517</v>
          </cell>
          <cell r="DR229">
            <v>5135</v>
          </cell>
          <cell r="DS229">
            <v>4052</v>
          </cell>
          <cell r="DT229">
            <v>5016</v>
          </cell>
          <cell r="DU229">
            <v>5131</v>
          </cell>
          <cell r="DV229">
            <v>25817</v>
          </cell>
          <cell r="DW229">
            <v>5591</v>
          </cell>
          <cell r="DX229">
            <v>387</v>
          </cell>
          <cell r="DY229">
            <v>3988</v>
          </cell>
          <cell r="DZ229">
            <v>9958</v>
          </cell>
          <cell r="EA229">
            <v>6362</v>
          </cell>
          <cell r="EB229">
            <v>10807</v>
          </cell>
          <cell r="EC229">
            <v>16791</v>
          </cell>
          <cell r="ED229">
            <v>34093</v>
          </cell>
          <cell r="EE229">
            <v>15656</v>
          </cell>
          <cell r="EF229">
            <v>17385</v>
          </cell>
          <cell r="EG229">
            <v>9215</v>
          </cell>
          <cell r="EH229">
            <v>5918</v>
          </cell>
          <cell r="EI229">
            <v>1988</v>
          </cell>
          <cell r="EJ229">
            <v>2684</v>
          </cell>
          <cell r="EK229">
            <v>8779</v>
          </cell>
          <cell r="EL229">
            <v>19385</v>
          </cell>
          <cell r="EM229">
            <v>4766</v>
          </cell>
          <cell r="EN229">
            <v>4782</v>
          </cell>
          <cell r="EO229">
            <v>9542</v>
          </cell>
          <cell r="EP229">
            <v>23613</v>
          </cell>
          <cell r="EQ229">
            <v>9926</v>
          </cell>
          <cell r="ER229">
            <v>33532</v>
          </cell>
          <cell r="ES229">
            <v>1746</v>
          </cell>
          <cell r="ET229">
            <v>9540</v>
          </cell>
          <cell r="EU229">
            <v>11305</v>
          </cell>
          <cell r="EV229">
            <v>5799</v>
          </cell>
          <cell r="EW229">
            <v>19716</v>
          </cell>
          <cell r="EX229">
            <v>25502</v>
          </cell>
          <cell r="EY229">
            <v>12869</v>
          </cell>
          <cell r="EZ229">
            <v>21609</v>
          </cell>
          <cell r="FA229">
            <v>19263</v>
          </cell>
          <cell r="FB229">
            <v>26003</v>
          </cell>
          <cell r="FC229">
            <v>3283</v>
          </cell>
          <cell r="FD229">
            <v>7067</v>
          </cell>
          <cell r="FE229">
            <v>34769</v>
          </cell>
          <cell r="FF229">
            <v>367816</v>
          </cell>
          <cell r="FG229">
            <v>27842</v>
          </cell>
          <cell r="FH229">
            <v>191</v>
          </cell>
          <cell r="FI229">
            <v>395834</v>
          </cell>
          <cell r="FJ229">
            <v>-2.2000000000000002</v>
          </cell>
          <cell r="FK229">
            <v>0</v>
          </cell>
          <cell r="FL229">
            <v>-1.9</v>
          </cell>
          <cell r="FM229">
            <v>5.7</v>
          </cell>
          <cell r="FN229">
            <v>9.1</v>
          </cell>
          <cell r="FO229">
            <v>4.4000000000000004</v>
          </cell>
          <cell r="FP229">
            <v>0</v>
          </cell>
          <cell r="FQ229">
            <v>5.5</v>
          </cell>
          <cell r="FR229">
            <v>2.5</v>
          </cell>
          <cell r="FS229">
            <v>5.2</v>
          </cell>
          <cell r="FT229">
            <v>-3.4</v>
          </cell>
          <cell r="FU229">
            <v>3.1</v>
          </cell>
          <cell r="FV229">
            <v>-5.6</v>
          </cell>
          <cell r="FW229">
            <v>-2.1</v>
          </cell>
          <cell r="FX229">
            <v>-2.6</v>
          </cell>
          <cell r="FY229">
            <v>-2.2999999999999998</v>
          </cell>
          <cell r="FZ229">
            <v>-0.8</v>
          </cell>
          <cell r="GA229">
            <v>0.4</v>
          </cell>
          <cell r="GB229">
            <v>1.4</v>
          </cell>
          <cell r="GC229">
            <v>0</v>
          </cell>
          <cell r="GD229">
            <v>3</v>
          </cell>
          <cell r="GE229">
            <v>-4.3</v>
          </cell>
          <cell r="GF229">
            <v>6.3</v>
          </cell>
          <cell r="GG229">
            <v>2.4</v>
          </cell>
          <cell r="GH229">
            <v>0.8</v>
          </cell>
          <cell r="GI229">
            <v>0.7</v>
          </cell>
          <cell r="GJ229">
            <v>1.5</v>
          </cell>
          <cell r="GK229">
            <v>-0.5</v>
          </cell>
          <cell r="GL229">
            <v>0.8</v>
          </cell>
          <cell r="GM229">
            <v>-5.0999999999999996</v>
          </cell>
          <cell r="GN229">
            <v>-2.4</v>
          </cell>
          <cell r="GO229">
            <v>-1.9</v>
          </cell>
          <cell r="GP229">
            <v>2.6</v>
          </cell>
          <cell r="GQ229">
            <v>1.3</v>
          </cell>
          <cell r="GR229">
            <v>1.9</v>
          </cell>
          <cell r="GS229">
            <v>0.7</v>
          </cell>
          <cell r="GT229">
            <v>2.4</v>
          </cell>
          <cell r="GU229">
            <v>1.2</v>
          </cell>
          <cell r="GV229">
            <v>3.8</v>
          </cell>
          <cell r="GW229">
            <v>2.5</v>
          </cell>
          <cell r="GX229">
            <v>2.8</v>
          </cell>
          <cell r="GY229">
            <v>2.8</v>
          </cell>
          <cell r="GZ229">
            <v>-2.9</v>
          </cell>
          <cell r="HA229">
            <v>-1.4</v>
          </cell>
          <cell r="HB229">
            <v>2.2000000000000002</v>
          </cell>
          <cell r="HC229">
            <v>-1.6</v>
          </cell>
          <cell r="HD229">
            <v>0.6</v>
          </cell>
          <cell r="HE229">
            <v>2.2000000000000002</v>
          </cell>
          <cell r="HF229">
            <v>1.6</v>
          </cell>
          <cell r="HG229">
            <v>-0.4</v>
          </cell>
          <cell r="HH229">
            <v>0.1</v>
          </cell>
          <cell r="HI229">
            <v>0.7</v>
          </cell>
          <cell r="HJ229">
            <v>0.7</v>
          </cell>
          <cell r="HK229">
            <v>0.7</v>
          </cell>
          <cell r="HL229">
            <v>8739</v>
          </cell>
          <cell r="HM229">
            <v>1541</v>
          </cell>
          <cell r="HN229">
            <v>10272</v>
          </cell>
          <cell r="HO229">
            <v>3959</v>
          </cell>
          <cell r="HP229">
            <v>5273</v>
          </cell>
          <cell r="HQ229">
            <v>5908</v>
          </cell>
          <cell r="HR229">
            <v>3844</v>
          </cell>
          <cell r="HS229">
            <v>18521</v>
          </cell>
          <cell r="HT229">
            <v>2544</v>
          </cell>
          <cell r="HU229">
            <v>20813</v>
          </cell>
          <cell r="HV229">
            <v>6323</v>
          </cell>
          <cell r="HW229">
            <v>5025</v>
          </cell>
          <cell r="HX229">
            <v>3761</v>
          </cell>
          <cell r="HY229">
            <v>4589</v>
          </cell>
          <cell r="HZ229">
            <v>4666</v>
          </cell>
          <cell r="IA229">
            <v>24285</v>
          </cell>
          <cell r="IB229">
            <v>5647</v>
          </cell>
          <cell r="IC229">
            <v>320</v>
          </cell>
          <cell r="ID229">
            <v>4075</v>
          </cell>
          <cell r="IE229">
            <v>10024</v>
          </cell>
          <cell r="IF229">
            <v>5770</v>
          </cell>
          <cell r="IG229">
            <v>10170</v>
          </cell>
          <cell r="IH229">
            <v>15389</v>
          </cell>
          <cell r="II229">
            <v>31431</v>
          </cell>
          <cell r="IJ229">
            <v>14872</v>
          </cell>
          <cell r="IK229">
            <v>16721</v>
          </cell>
          <cell r="IL229">
            <v>9021</v>
          </cell>
          <cell r="IM229">
            <v>5599</v>
          </cell>
          <cell r="IN229">
            <v>1934</v>
          </cell>
          <cell r="IO229">
            <v>2564</v>
          </cell>
          <cell r="IP229">
            <v>8489</v>
          </cell>
          <cell r="IQ229">
            <v>18590</v>
          </cell>
        </row>
        <row r="230">
          <cell r="B230">
            <v>8999</v>
          </cell>
          <cell r="C230">
            <v>1541</v>
          </cell>
          <cell r="D230">
            <v>10538</v>
          </cell>
          <cell r="E230">
            <v>4191</v>
          </cell>
          <cell r="F230">
            <v>5458</v>
          </cell>
          <cell r="G230">
            <v>6836</v>
          </cell>
          <cell r="H230">
            <v>3964</v>
          </cell>
          <cell r="I230">
            <v>19971</v>
          </cell>
          <cell r="J230">
            <v>2600</v>
          </cell>
          <cell r="K230">
            <v>22352</v>
          </cell>
          <cell r="L230">
            <v>6678</v>
          </cell>
          <cell r="M230">
            <v>5066</v>
          </cell>
          <cell r="N230">
            <v>4094</v>
          </cell>
          <cell r="O230">
            <v>4948</v>
          </cell>
          <cell r="P230">
            <v>5287</v>
          </cell>
          <cell r="Q230">
            <v>25980</v>
          </cell>
          <cell r="R230">
            <v>5591</v>
          </cell>
          <cell r="S230">
            <v>396</v>
          </cell>
          <cell r="T230">
            <v>3919</v>
          </cell>
          <cell r="U230">
            <v>9909</v>
          </cell>
          <cell r="V230">
            <v>6400</v>
          </cell>
          <cell r="W230">
            <v>10355</v>
          </cell>
          <cell r="X230">
            <v>17045</v>
          </cell>
          <cell r="Y230">
            <v>33938</v>
          </cell>
          <cell r="Z230">
            <v>15793</v>
          </cell>
          <cell r="AA230">
            <v>17443</v>
          </cell>
          <cell r="AB230">
            <v>9449</v>
          </cell>
          <cell r="AC230">
            <v>5994</v>
          </cell>
          <cell r="AD230">
            <v>2042</v>
          </cell>
          <cell r="AE230">
            <v>2677</v>
          </cell>
          <cell r="AF230">
            <v>8545</v>
          </cell>
          <cell r="AG230">
            <v>19277</v>
          </cell>
          <cell r="AH230">
            <v>4877</v>
          </cell>
          <cell r="AI230">
            <v>4877</v>
          </cell>
          <cell r="AJ230">
            <v>9743</v>
          </cell>
          <cell r="AK230">
            <v>23937</v>
          </cell>
          <cell r="AL230">
            <v>9737</v>
          </cell>
          <cell r="AM230">
            <v>33673</v>
          </cell>
          <cell r="AN230">
            <v>1724</v>
          </cell>
          <cell r="AO230">
            <v>9745</v>
          </cell>
          <cell r="AP230">
            <v>11481</v>
          </cell>
          <cell r="AQ230">
            <v>5943</v>
          </cell>
          <cell r="AR230">
            <v>19499</v>
          </cell>
          <cell r="AS230">
            <v>25454</v>
          </cell>
          <cell r="AT230">
            <v>12863</v>
          </cell>
          <cell r="AU230">
            <v>21753</v>
          </cell>
          <cell r="AV230">
            <v>19351</v>
          </cell>
          <cell r="AW230">
            <v>26304</v>
          </cell>
          <cell r="AX230">
            <v>3289</v>
          </cell>
          <cell r="AY230">
            <v>7199</v>
          </cell>
          <cell r="AZ230">
            <v>34781</v>
          </cell>
          <cell r="BA230">
            <v>370007</v>
          </cell>
          <cell r="BB230">
            <v>28027</v>
          </cell>
          <cell r="BC230">
            <v>-50</v>
          </cell>
          <cell r="BD230">
            <v>397973</v>
          </cell>
          <cell r="BE230">
            <v>-1.2</v>
          </cell>
          <cell r="BF230">
            <v>0.2</v>
          </cell>
          <cell r="BG230">
            <v>-1</v>
          </cell>
          <cell r="BH230">
            <v>2.6</v>
          </cell>
          <cell r="BI230">
            <v>2.2999999999999998</v>
          </cell>
          <cell r="BJ230">
            <v>5.8</v>
          </cell>
          <cell r="BK230">
            <v>-1.1000000000000001</v>
          </cell>
          <cell r="BL230">
            <v>3.2</v>
          </cell>
          <cell r="BM230">
            <v>-2</v>
          </cell>
          <cell r="BN230">
            <v>2.8</v>
          </cell>
          <cell r="BO230">
            <v>-0.1</v>
          </cell>
          <cell r="BP230">
            <v>0.2</v>
          </cell>
          <cell r="BQ230">
            <v>-1.9</v>
          </cell>
          <cell r="BR230">
            <v>-0.9</v>
          </cell>
          <cell r="BS230">
            <v>-0.7</v>
          </cell>
          <cell r="BT230">
            <v>-0.5</v>
          </cell>
          <cell r="BU230">
            <v>-0.2</v>
          </cell>
          <cell r="BV230">
            <v>2.9</v>
          </cell>
          <cell r="BW230">
            <v>0</v>
          </cell>
          <cell r="BX230">
            <v>0</v>
          </cell>
          <cell r="BY230">
            <v>1</v>
          </cell>
          <cell r="BZ230">
            <v>-5.5</v>
          </cell>
          <cell r="CA230">
            <v>2.9</v>
          </cell>
          <cell r="CB230">
            <v>0</v>
          </cell>
          <cell r="CC230">
            <v>1</v>
          </cell>
          <cell r="CD230">
            <v>0.6</v>
          </cell>
          <cell r="CE230">
            <v>1.8</v>
          </cell>
          <cell r="CF230">
            <v>0.6</v>
          </cell>
          <cell r="CG230">
            <v>1.9</v>
          </cell>
          <cell r="CH230">
            <v>-1.2</v>
          </cell>
          <cell r="CI230">
            <v>-2.4</v>
          </cell>
          <cell r="CJ230">
            <v>-0.9</v>
          </cell>
          <cell r="CK230">
            <v>2.2000000000000002</v>
          </cell>
          <cell r="CL230">
            <v>1.4</v>
          </cell>
          <cell r="CM230">
            <v>1.8</v>
          </cell>
          <cell r="CN230">
            <v>1.3</v>
          </cell>
          <cell r="CO230">
            <v>-0.2</v>
          </cell>
          <cell r="CP230">
            <v>0.9</v>
          </cell>
          <cell r="CQ230">
            <v>-0.4</v>
          </cell>
          <cell r="CR230">
            <v>1.9</v>
          </cell>
          <cell r="CS230">
            <v>1.5</v>
          </cell>
          <cell r="CT230">
            <v>2.5</v>
          </cell>
          <cell r="CU230">
            <v>-1.7</v>
          </cell>
          <cell r="CV230">
            <v>-0.7</v>
          </cell>
          <cell r="CW230">
            <v>0.5</v>
          </cell>
          <cell r="CX230">
            <v>-0.1</v>
          </cell>
          <cell r="CY230">
            <v>0.5</v>
          </cell>
          <cell r="CZ230">
            <v>1.5</v>
          </cell>
          <cell r="DA230">
            <v>0.6</v>
          </cell>
          <cell r="DB230">
            <v>0.6</v>
          </cell>
          <cell r="DC230">
            <v>0</v>
          </cell>
          <cell r="DD230">
            <v>0.6</v>
          </cell>
          <cell r="DE230">
            <v>0.8</v>
          </cell>
          <cell r="DF230">
            <v>0.6</v>
          </cell>
          <cell r="DG230">
            <v>9029</v>
          </cell>
          <cell r="DH230">
            <v>1535</v>
          </cell>
          <cell r="DI230">
            <v>10561</v>
          </cell>
          <cell r="DJ230">
            <v>4102</v>
          </cell>
          <cell r="DK230">
            <v>5388</v>
          </cell>
          <cell r="DL230">
            <v>6936</v>
          </cell>
          <cell r="DM230">
            <v>3913</v>
          </cell>
          <cell r="DN230">
            <v>19828</v>
          </cell>
          <cell r="DO230">
            <v>2618</v>
          </cell>
          <cell r="DP230">
            <v>22211</v>
          </cell>
          <cell r="DQ230">
            <v>6832</v>
          </cell>
          <cell r="DR230">
            <v>5051</v>
          </cell>
          <cell r="DS230">
            <v>4150</v>
          </cell>
          <cell r="DT230">
            <v>4865</v>
          </cell>
          <cell r="DU230">
            <v>5281</v>
          </cell>
          <cell r="DV230">
            <v>26177</v>
          </cell>
          <cell r="DW230">
            <v>5593</v>
          </cell>
          <cell r="DX230">
            <v>381</v>
          </cell>
          <cell r="DY230">
            <v>3849</v>
          </cell>
          <cell r="DZ230">
            <v>9833</v>
          </cell>
          <cell r="EA230">
            <v>6418</v>
          </cell>
          <cell r="EB230">
            <v>10654</v>
          </cell>
          <cell r="EC230">
            <v>17114</v>
          </cell>
          <cell r="ED230">
            <v>34349</v>
          </cell>
          <cell r="EE230">
            <v>15787</v>
          </cell>
          <cell r="EF230">
            <v>17410</v>
          </cell>
          <cell r="EG230">
            <v>9575</v>
          </cell>
          <cell r="EH230">
            <v>5987</v>
          </cell>
          <cell r="EI230">
            <v>2062</v>
          </cell>
          <cell r="EJ230">
            <v>2660</v>
          </cell>
          <cell r="EK230">
            <v>8419</v>
          </cell>
          <cell r="EL230">
            <v>19152</v>
          </cell>
          <cell r="EM230">
            <v>4918</v>
          </cell>
          <cell r="EN230">
            <v>4918</v>
          </cell>
          <cell r="EO230">
            <v>9832</v>
          </cell>
          <cell r="EP230">
            <v>23905</v>
          </cell>
          <cell r="EQ230">
            <v>9592</v>
          </cell>
          <cell r="ER230">
            <v>33500</v>
          </cell>
          <cell r="ES230">
            <v>1734</v>
          </cell>
          <cell r="ET230">
            <v>9818</v>
          </cell>
          <cell r="EU230">
            <v>11563</v>
          </cell>
          <cell r="EV230">
            <v>6000</v>
          </cell>
          <cell r="EW230">
            <v>19519</v>
          </cell>
          <cell r="EX230">
            <v>25548</v>
          </cell>
          <cell r="EY230">
            <v>12886</v>
          </cell>
          <cell r="EZ230">
            <v>21890</v>
          </cell>
          <cell r="FA230">
            <v>19367</v>
          </cell>
          <cell r="FB230">
            <v>26275</v>
          </cell>
          <cell r="FC230">
            <v>3274</v>
          </cell>
          <cell r="FD230">
            <v>7230</v>
          </cell>
          <cell r="FE230">
            <v>34795</v>
          </cell>
          <cell r="FF230">
            <v>370681</v>
          </cell>
          <cell r="FG230">
            <v>27943</v>
          </cell>
          <cell r="FH230">
            <v>-438</v>
          </cell>
          <cell r="FI230">
            <v>398187</v>
          </cell>
          <cell r="FJ230">
            <v>-1.1000000000000001</v>
          </cell>
          <cell r="FK230">
            <v>-0.4</v>
          </cell>
          <cell r="FL230">
            <v>-1</v>
          </cell>
          <cell r="FM230">
            <v>-1.6</v>
          </cell>
          <cell r="FN230">
            <v>-1.8</v>
          </cell>
          <cell r="FO230">
            <v>9.1999999999999993</v>
          </cell>
          <cell r="FP230">
            <v>-3.3</v>
          </cell>
          <cell r="FQ230">
            <v>1.5</v>
          </cell>
          <cell r="FR230">
            <v>-2.2000000000000002</v>
          </cell>
          <cell r="FS230">
            <v>1.2</v>
          </cell>
          <cell r="FT230">
            <v>4.8</v>
          </cell>
          <cell r="FU230">
            <v>-1.6</v>
          </cell>
          <cell r="FV230">
            <v>2.4</v>
          </cell>
          <cell r="FW230">
            <v>-3</v>
          </cell>
          <cell r="FX230">
            <v>2.9</v>
          </cell>
          <cell r="FY230">
            <v>1.4</v>
          </cell>
          <cell r="FZ230">
            <v>0</v>
          </cell>
          <cell r="GA230">
            <v>-1.7</v>
          </cell>
          <cell r="GB230">
            <v>-3.5</v>
          </cell>
          <cell r="GC230">
            <v>-1.3</v>
          </cell>
          <cell r="GD230">
            <v>0.9</v>
          </cell>
          <cell r="GE230">
            <v>-1.4</v>
          </cell>
          <cell r="GF230">
            <v>1.9</v>
          </cell>
          <cell r="GG230">
            <v>0.7</v>
          </cell>
          <cell r="GH230">
            <v>0.8</v>
          </cell>
          <cell r="GI230">
            <v>0.1</v>
          </cell>
          <cell r="GJ230">
            <v>3.9</v>
          </cell>
          <cell r="GK230">
            <v>1.2</v>
          </cell>
          <cell r="GL230">
            <v>3.7</v>
          </cell>
          <cell r="GM230">
            <v>-0.9</v>
          </cell>
          <cell r="GN230">
            <v>-4.0999999999999996</v>
          </cell>
          <cell r="GO230">
            <v>-1.2</v>
          </cell>
          <cell r="GP230">
            <v>3.2</v>
          </cell>
          <cell r="GQ230">
            <v>2.9</v>
          </cell>
          <cell r="GR230">
            <v>3</v>
          </cell>
          <cell r="GS230">
            <v>1.2</v>
          </cell>
          <cell r="GT230">
            <v>-3.4</v>
          </cell>
          <cell r="GU230">
            <v>-0.1</v>
          </cell>
          <cell r="GV230">
            <v>-0.7</v>
          </cell>
          <cell r="GW230">
            <v>2.9</v>
          </cell>
          <cell r="GX230">
            <v>2.2999999999999998</v>
          </cell>
          <cell r="GY230">
            <v>3.5</v>
          </cell>
          <cell r="GZ230">
            <v>-1</v>
          </cell>
          <cell r="HA230">
            <v>0.2</v>
          </cell>
          <cell r="HB230">
            <v>0.1</v>
          </cell>
          <cell r="HC230">
            <v>1.3</v>
          </cell>
          <cell r="HD230">
            <v>0.5</v>
          </cell>
          <cell r="HE230">
            <v>1</v>
          </cell>
          <cell r="HF230">
            <v>-0.3</v>
          </cell>
          <cell r="HG230">
            <v>2.2999999999999998</v>
          </cell>
          <cell r="HH230">
            <v>0.1</v>
          </cell>
          <cell r="HI230">
            <v>0.8</v>
          </cell>
          <cell r="HJ230">
            <v>0.4</v>
          </cell>
          <cell r="HK230">
            <v>0.6</v>
          </cell>
          <cell r="HL230">
            <v>7759</v>
          </cell>
          <cell r="HM230">
            <v>1530</v>
          </cell>
          <cell r="HN230">
            <v>9271</v>
          </cell>
          <cell r="HO230">
            <v>4161</v>
          </cell>
          <cell r="HP230">
            <v>5286</v>
          </cell>
          <cell r="HQ230">
            <v>7106</v>
          </cell>
          <cell r="HR230">
            <v>3924</v>
          </cell>
          <cell r="HS230">
            <v>19926</v>
          </cell>
          <cell r="HT230">
            <v>2694</v>
          </cell>
          <cell r="HU230">
            <v>22364</v>
          </cell>
          <cell r="HV230">
            <v>6653</v>
          </cell>
          <cell r="HW230">
            <v>4999</v>
          </cell>
          <cell r="HX230">
            <v>4180</v>
          </cell>
          <cell r="HY230">
            <v>4947</v>
          </cell>
          <cell r="HZ230">
            <v>5270</v>
          </cell>
          <cell r="IA230">
            <v>26053</v>
          </cell>
          <cell r="IB230">
            <v>5572</v>
          </cell>
          <cell r="IC230">
            <v>403</v>
          </cell>
          <cell r="ID230">
            <v>3800</v>
          </cell>
          <cell r="IE230">
            <v>9789</v>
          </cell>
          <cell r="IF230">
            <v>6474</v>
          </cell>
          <cell r="IG230">
            <v>10871</v>
          </cell>
          <cell r="IH230">
            <v>17371</v>
          </cell>
          <cell r="II230">
            <v>34875</v>
          </cell>
          <cell r="IJ230">
            <v>15917</v>
          </cell>
          <cell r="IK230">
            <v>16792</v>
          </cell>
          <cell r="IL230">
            <v>9264</v>
          </cell>
          <cell r="IM230">
            <v>6033</v>
          </cell>
          <cell r="IN230">
            <v>1976</v>
          </cell>
          <cell r="IO230">
            <v>2657</v>
          </cell>
          <cell r="IP230">
            <v>8325</v>
          </cell>
          <cell r="IQ230">
            <v>19029</v>
          </cell>
        </row>
        <row r="231">
          <cell r="B231">
            <v>8976</v>
          </cell>
          <cell r="C231">
            <v>1542</v>
          </cell>
          <cell r="D231">
            <v>10516</v>
          </cell>
          <cell r="E231">
            <v>4237</v>
          </cell>
          <cell r="F231">
            <v>5504</v>
          </cell>
          <cell r="G231">
            <v>7115</v>
          </cell>
          <cell r="H231">
            <v>3980</v>
          </cell>
          <cell r="I231">
            <v>20481</v>
          </cell>
          <cell r="J231">
            <v>2511</v>
          </cell>
          <cell r="K231">
            <v>22831</v>
          </cell>
          <cell r="L231">
            <v>6599</v>
          </cell>
          <cell r="M231">
            <v>5043</v>
          </cell>
          <cell r="N231">
            <v>4077</v>
          </cell>
          <cell r="O231">
            <v>4970</v>
          </cell>
          <cell r="P231">
            <v>5233</v>
          </cell>
          <cell r="Q231">
            <v>25897</v>
          </cell>
          <cell r="R231">
            <v>5587</v>
          </cell>
          <cell r="S231">
            <v>407</v>
          </cell>
          <cell r="T231">
            <v>3947</v>
          </cell>
          <cell r="U231">
            <v>9945</v>
          </cell>
          <cell r="V231">
            <v>6460</v>
          </cell>
          <cell r="W231">
            <v>9619</v>
          </cell>
          <cell r="X231">
            <v>17329</v>
          </cell>
          <cell r="Y231">
            <v>33516</v>
          </cell>
          <cell r="Z231">
            <v>15928</v>
          </cell>
          <cell r="AA231">
            <v>17590</v>
          </cell>
          <cell r="AB231">
            <v>9538</v>
          </cell>
          <cell r="AC231">
            <v>6028</v>
          </cell>
          <cell r="AD231">
            <v>2082</v>
          </cell>
          <cell r="AE231">
            <v>2710</v>
          </cell>
          <cell r="AF231">
            <v>8459</v>
          </cell>
          <cell r="AG231">
            <v>19288</v>
          </cell>
          <cell r="AH231">
            <v>4996</v>
          </cell>
          <cell r="AI231">
            <v>4935</v>
          </cell>
          <cell r="AJ231">
            <v>9921</v>
          </cell>
          <cell r="AK231">
            <v>24263</v>
          </cell>
          <cell r="AL231">
            <v>9756</v>
          </cell>
          <cell r="AM231">
            <v>34020</v>
          </cell>
          <cell r="AN231">
            <v>1681</v>
          </cell>
          <cell r="AO231">
            <v>9764</v>
          </cell>
          <cell r="AP231">
            <v>11453</v>
          </cell>
          <cell r="AQ231">
            <v>6127</v>
          </cell>
          <cell r="AR231">
            <v>19388</v>
          </cell>
          <cell r="AS231">
            <v>25535</v>
          </cell>
          <cell r="AT231">
            <v>12878</v>
          </cell>
          <cell r="AU231">
            <v>21830</v>
          </cell>
          <cell r="AV231">
            <v>19440</v>
          </cell>
          <cell r="AW231">
            <v>26662</v>
          </cell>
          <cell r="AX231">
            <v>3320</v>
          </cell>
          <cell r="AY231">
            <v>7259</v>
          </cell>
          <cell r="AZ231">
            <v>34805</v>
          </cell>
          <cell r="BA231">
            <v>371871</v>
          </cell>
          <cell r="BB231">
            <v>28145</v>
          </cell>
          <cell r="BC231">
            <v>86</v>
          </cell>
          <cell r="BD231">
            <v>400096</v>
          </cell>
          <cell r="BE231">
            <v>-0.3</v>
          </cell>
          <cell r="BF231">
            <v>0.1</v>
          </cell>
          <cell r="BG231">
            <v>-0.2</v>
          </cell>
          <cell r="BH231">
            <v>1.1000000000000001</v>
          </cell>
          <cell r="BI231">
            <v>0.8</v>
          </cell>
          <cell r="BJ231">
            <v>4.0999999999999996</v>
          </cell>
          <cell r="BK231">
            <v>0.4</v>
          </cell>
          <cell r="BL231">
            <v>2.6</v>
          </cell>
          <cell r="BM231">
            <v>-3.4</v>
          </cell>
          <cell r="BN231">
            <v>2.1</v>
          </cell>
          <cell r="BO231">
            <v>-1.2</v>
          </cell>
          <cell r="BP231">
            <v>-0.4</v>
          </cell>
          <cell r="BQ231">
            <v>-0.4</v>
          </cell>
          <cell r="BR231">
            <v>0.5</v>
          </cell>
          <cell r="BS231">
            <v>-1</v>
          </cell>
          <cell r="BT231">
            <v>-0.3</v>
          </cell>
          <cell r="BU231">
            <v>-0.1</v>
          </cell>
          <cell r="BV231">
            <v>2.8</v>
          </cell>
          <cell r="BW231">
            <v>0.7</v>
          </cell>
          <cell r="BX231">
            <v>0.4</v>
          </cell>
          <cell r="BY231">
            <v>0.9</v>
          </cell>
          <cell r="BZ231">
            <v>-7.1</v>
          </cell>
          <cell r="CA231">
            <v>1.7</v>
          </cell>
          <cell r="CB231">
            <v>-1.2</v>
          </cell>
          <cell r="CC231">
            <v>0.9</v>
          </cell>
          <cell r="CD231">
            <v>0.8</v>
          </cell>
          <cell r="CE231">
            <v>0.9</v>
          </cell>
          <cell r="CF231">
            <v>0.6</v>
          </cell>
          <cell r="CG231">
            <v>1.9</v>
          </cell>
          <cell r="CH231">
            <v>1.2</v>
          </cell>
          <cell r="CI231">
            <v>-1</v>
          </cell>
          <cell r="CJ231">
            <v>0.1</v>
          </cell>
          <cell r="CK231">
            <v>2.4</v>
          </cell>
          <cell r="CL231">
            <v>1.2</v>
          </cell>
          <cell r="CM231">
            <v>1.8</v>
          </cell>
          <cell r="CN231">
            <v>1.4</v>
          </cell>
          <cell r="CO231">
            <v>0.2</v>
          </cell>
          <cell r="CP231">
            <v>1</v>
          </cell>
          <cell r="CQ231">
            <v>-2.5</v>
          </cell>
          <cell r="CR231">
            <v>0.2</v>
          </cell>
          <cell r="CS231">
            <v>-0.2</v>
          </cell>
          <cell r="CT231">
            <v>3.1</v>
          </cell>
          <cell r="CU231">
            <v>-0.6</v>
          </cell>
          <cell r="CV231">
            <v>0.3</v>
          </cell>
          <cell r="CW231">
            <v>0.1</v>
          </cell>
          <cell r="CX231">
            <v>0.4</v>
          </cell>
          <cell r="CY231">
            <v>0.5</v>
          </cell>
          <cell r="CZ231">
            <v>1.4</v>
          </cell>
          <cell r="DA231">
            <v>1</v>
          </cell>
          <cell r="DB231">
            <v>0.8</v>
          </cell>
          <cell r="DC231">
            <v>0.1</v>
          </cell>
          <cell r="DD231">
            <v>0.5</v>
          </cell>
          <cell r="DE231">
            <v>0.4</v>
          </cell>
          <cell r="DF231">
            <v>0.5</v>
          </cell>
          <cell r="DG231">
            <v>8837</v>
          </cell>
          <cell r="DH231">
            <v>1549</v>
          </cell>
          <cell r="DI231">
            <v>10382</v>
          </cell>
          <cell r="DJ231">
            <v>4331</v>
          </cell>
          <cell r="DK231">
            <v>5514</v>
          </cell>
          <cell r="DL231">
            <v>7171</v>
          </cell>
          <cell r="DM231">
            <v>3987</v>
          </cell>
          <cell r="DN231">
            <v>20618</v>
          </cell>
          <cell r="DO231">
            <v>2463</v>
          </cell>
          <cell r="DP231">
            <v>22945</v>
          </cell>
          <cell r="DQ231">
            <v>6564</v>
          </cell>
          <cell r="DR231">
            <v>4994</v>
          </cell>
          <cell r="DS231">
            <v>4093</v>
          </cell>
          <cell r="DT231">
            <v>4977</v>
          </cell>
          <cell r="DU231">
            <v>5204</v>
          </cell>
          <cell r="DV231">
            <v>25826</v>
          </cell>
          <cell r="DW231">
            <v>5600</v>
          </cell>
          <cell r="DX231">
            <v>419</v>
          </cell>
          <cell r="DY231">
            <v>3948</v>
          </cell>
          <cell r="DZ231">
            <v>9972</v>
          </cell>
          <cell r="EA231">
            <v>6439</v>
          </cell>
          <cell r="EB231">
            <v>9279</v>
          </cell>
          <cell r="EC231">
            <v>17186</v>
          </cell>
          <cell r="ED231">
            <v>33001</v>
          </cell>
          <cell r="EE231">
            <v>15948</v>
          </cell>
          <cell r="EF231">
            <v>17574</v>
          </cell>
          <cell r="EG231">
            <v>9534</v>
          </cell>
          <cell r="EH231">
            <v>6063</v>
          </cell>
          <cell r="EI231">
            <v>2079</v>
          </cell>
          <cell r="EJ231">
            <v>2730</v>
          </cell>
          <cell r="EK231">
            <v>8540</v>
          </cell>
          <cell r="EL231">
            <v>19420</v>
          </cell>
          <cell r="EM231">
            <v>4969</v>
          </cell>
          <cell r="EN231">
            <v>4964</v>
          </cell>
          <cell r="EO231">
            <v>9903</v>
          </cell>
          <cell r="EP231">
            <v>24320</v>
          </cell>
          <cell r="EQ231">
            <v>9739</v>
          </cell>
          <cell r="ER231">
            <v>34060</v>
          </cell>
          <cell r="ES231">
            <v>1690</v>
          </cell>
          <cell r="ET231">
            <v>9801</v>
          </cell>
          <cell r="EU231">
            <v>11499</v>
          </cell>
          <cell r="EV231">
            <v>6078</v>
          </cell>
          <cell r="EW231">
            <v>19402</v>
          </cell>
          <cell r="EX231">
            <v>25493</v>
          </cell>
          <cell r="EY231">
            <v>12807</v>
          </cell>
          <cell r="EZ231">
            <v>21659</v>
          </cell>
          <cell r="FA231">
            <v>19421</v>
          </cell>
          <cell r="FB231">
            <v>26592</v>
          </cell>
          <cell r="FC231">
            <v>3321</v>
          </cell>
          <cell r="FD231">
            <v>7386</v>
          </cell>
          <cell r="FE231">
            <v>34796</v>
          </cell>
          <cell r="FF231">
            <v>371454</v>
          </cell>
          <cell r="FG231">
            <v>28220</v>
          </cell>
          <cell r="FH231">
            <v>337</v>
          </cell>
          <cell r="FI231">
            <v>399997</v>
          </cell>
          <cell r="FJ231">
            <v>-2.1</v>
          </cell>
          <cell r="FK231">
            <v>0.9</v>
          </cell>
          <cell r="FL231">
            <v>-1.7</v>
          </cell>
          <cell r="FM231">
            <v>5.6</v>
          </cell>
          <cell r="FN231">
            <v>2.2999999999999998</v>
          </cell>
          <cell r="FO231">
            <v>3.4</v>
          </cell>
          <cell r="FP231">
            <v>1.9</v>
          </cell>
          <cell r="FQ231">
            <v>4</v>
          </cell>
          <cell r="FR231">
            <v>-5.9</v>
          </cell>
          <cell r="FS231">
            <v>3.3</v>
          </cell>
          <cell r="FT231">
            <v>-3.9</v>
          </cell>
          <cell r="FU231">
            <v>-1.1000000000000001</v>
          </cell>
          <cell r="FV231">
            <v>-1.4</v>
          </cell>
          <cell r="FW231">
            <v>2.2999999999999998</v>
          </cell>
          <cell r="FX231">
            <v>-1.5</v>
          </cell>
          <cell r="FY231">
            <v>-1.3</v>
          </cell>
          <cell r="FZ231">
            <v>0.1</v>
          </cell>
          <cell r="GA231">
            <v>10</v>
          </cell>
          <cell r="GB231">
            <v>2.6</v>
          </cell>
          <cell r="GC231">
            <v>1.4</v>
          </cell>
          <cell r="GD231">
            <v>0.3</v>
          </cell>
          <cell r="GE231">
            <v>-12.9</v>
          </cell>
          <cell r="GF231">
            <v>0.4</v>
          </cell>
          <cell r="GG231">
            <v>-3.9</v>
          </cell>
          <cell r="GH231">
            <v>1</v>
          </cell>
          <cell r="GI231">
            <v>0.9</v>
          </cell>
          <cell r="GJ231">
            <v>-0.4</v>
          </cell>
          <cell r="GK231">
            <v>1.3</v>
          </cell>
          <cell r="GL231">
            <v>0.8</v>
          </cell>
          <cell r="GM231">
            <v>2.6</v>
          </cell>
          <cell r="GN231">
            <v>1.4</v>
          </cell>
          <cell r="GO231">
            <v>1.4</v>
          </cell>
          <cell r="GP231">
            <v>1</v>
          </cell>
          <cell r="GQ231">
            <v>0.9</v>
          </cell>
          <cell r="GR231">
            <v>0.7</v>
          </cell>
          <cell r="GS231">
            <v>1.7</v>
          </cell>
          <cell r="GT231">
            <v>1.5</v>
          </cell>
          <cell r="GU231">
            <v>1.7</v>
          </cell>
          <cell r="GV231">
            <v>-2.5</v>
          </cell>
          <cell r="GW231">
            <v>-0.2</v>
          </cell>
          <cell r="GX231">
            <v>-0.5</v>
          </cell>
          <cell r="GY231">
            <v>1.3</v>
          </cell>
          <cell r="GZ231">
            <v>-0.6</v>
          </cell>
          <cell r="HA231">
            <v>-0.2</v>
          </cell>
          <cell r="HB231">
            <v>-0.6</v>
          </cell>
          <cell r="HC231">
            <v>-1.1000000000000001</v>
          </cell>
          <cell r="HD231">
            <v>0.3</v>
          </cell>
          <cell r="HE231">
            <v>1.2</v>
          </cell>
          <cell r="HF231">
            <v>1.5</v>
          </cell>
          <cell r="HG231">
            <v>2.2000000000000002</v>
          </cell>
          <cell r="HH231">
            <v>0</v>
          </cell>
          <cell r="HI231">
            <v>0.2</v>
          </cell>
          <cell r="HJ231">
            <v>1</v>
          </cell>
          <cell r="HK231">
            <v>0.5</v>
          </cell>
          <cell r="HL231">
            <v>5331</v>
          </cell>
          <cell r="HM231">
            <v>1551</v>
          </cell>
          <cell r="HN231">
            <v>6876</v>
          </cell>
          <cell r="HO231">
            <v>4453</v>
          </cell>
          <cell r="HP231">
            <v>5732</v>
          </cell>
          <cell r="HQ231">
            <v>7378</v>
          </cell>
          <cell r="HR231">
            <v>4031</v>
          </cell>
          <cell r="HS231">
            <v>21154</v>
          </cell>
          <cell r="HT231">
            <v>2466</v>
          </cell>
          <cell r="HU231">
            <v>23502</v>
          </cell>
          <cell r="HV231">
            <v>6418</v>
          </cell>
          <cell r="HW231">
            <v>5133</v>
          </cell>
          <cell r="HX231">
            <v>4198</v>
          </cell>
          <cell r="HY231">
            <v>5166</v>
          </cell>
          <cell r="HZ231">
            <v>5441</v>
          </cell>
          <cell r="IA231">
            <v>26344</v>
          </cell>
          <cell r="IB231">
            <v>5722</v>
          </cell>
          <cell r="IC231">
            <v>515</v>
          </cell>
          <cell r="ID231">
            <v>3836</v>
          </cell>
          <cell r="IE231">
            <v>10102</v>
          </cell>
          <cell r="IF231">
            <v>6700</v>
          </cell>
          <cell r="IG231">
            <v>9261</v>
          </cell>
          <cell r="IH231">
            <v>17456</v>
          </cell>
          <cell r="II231">
            <v>33503</v>
          </cell>
          <cell r="IJ231">
            <v>16036</v>
          </cell>
          <cell r="IK231">
            <v>17182</v>
          </cell>
          <cell r="IL231">
            <v>9583</v>
          </cell>
          <cell r="IM231">
            <v>6175</v>
          </cell>
          <cell r="IN231">
            <v>2164</v>
          </cell>
          <cell r="IO231">
            <v>2798</v>
          </cell>
          <cell r="IP231">
            <v>8483</v>
          </cell>
          <cell r="IQ231">
            <v>19622</v>
          </cell>
        </row>
        <row r="232">
          <cell r="B232">
            <v>9210</v>
          </cell>
          <cell r="C232">
            <v>1548</v>
          </cell>
          <cell r="D232">
            <v>10754</v>
          </cell>
          <cell r="E232">
            <v>4240</v>
          </cell>
          <cell r="F232">
            <v>5427</v>
          </cell>
          <cell r="G232">
            <v>7237</v>
          </cell>
          <cell r="H232">
            <v>3983</v>
          </cell>
          <cell r="I232">
            <v>20668</v>
          </cell>
          <cell r="J232">
            <v>2416</v>
          </cell>
          <cell r="K232">
            <v>22976</v>
          </cell>
          <cell r="L232">
            <v>6509</v>
          </cell>
          <cell r="M232">
            <v>4963</v>
          </cell>
          <cell r="N232">
            <v>4076</v>
          </cell>
          <cell r="O232">
            <v>4993</v>
          </cell>
          <cell r="P232">
            <v>5279</v>
          </cell>
          <cell r="Q232">
            <v>25849</v>
          </cell>
          <cell r="R232">
            <v>5599</v>
          </cell>
          <cell r="S232">
            <v>411</v>
          </cell>
          <cell r="T232">
            <v>4008</v>
          </cell>
          <cell r="U232">
            <v>10019</v>
          </cell>
          <cell r="V232">
            <v>6515</v>
          </cell>
          <cell r="W232">
            <v>8962</v>
          </cell>
          <cell r="X232">
            <v>17444</v>
          </cell>
          <cell r="Y232">
            <v>32958</v>
          </cell>
          <cell r="Z232">
            <v>16050</v>
          </cell>
          <cell r="AA232">
            <v>17789</v>
          </cell>
          <cell r="AB232">
            <v>9575</v>
          </cell>
          <cell r="AC232">
            <v>6029</v>
          </cell>
          <cell r="AD232">
            <v>2114</v>
          </cell>
          <cell r="AE232">
            <v>2820</v>
          </cell>
          <cell r="AF232">
            <v>8511</v>
          </cell>
          <cell r="AG232">
            <v>19470</v>
          </cell>
          <cell r="AH232">
            <v>5113</v>
          </cell>
          <cell r="AI232">
            <v>5007</v>
          </cell>
          <cell r="AJ232">
            <v>10120</v>
          </cell>
          <cell r="AK232">
            <v>24568</v>
          </cell>
          <cell r="AL232">
            <v>9851</v>
          </cell>
          <cell r="AM232">
            <v>34421</v>
          </cell>
          <cell r="AN232">
            <v>1660</v>
          </cell>
          <cell r="AO232">
            <v>9752</v>
          </cell>
          <cell r="AP232">
            <v>11417</v>
          </cell>
          <cell r="AQ232">
            <v>6301</v>
          </cell>
          <cell r="AR232">
            <v>19638</v>
          </cell>
          <cell r="AS232">
            <v>25945</v>
          </cell>
          <cell r="AT232">
            <v>12959</v>
          </cell>
          <cell r="AU232">
            <v>21963</v>
          </cell>
          <cell r="AV232">
            <v>19549</v>
          </cell>
          <cell r="AW232">
            <v>26998</v>
          </cell>
          <cell r="AX232">
            <v>3326</v>
          </cell>
          <cell r="AY232">
            <v>7291</v>
          </cell>
          <cell r="AZ232">
            <v>34873</v>
          </cell>
          <cell r="BA232">
            <v>374040</v>
          </cell>
          <cell r="BB232">
            <v>28131</v>
          </cell>
          <cell r="BC232">
            <v>128</v>
          </cell>
          <cell r="BD232">
            <v>402305</v>
          </cell>
          <cell r="BE232">
            <v>2.6</v>
          </cell>
          <cell r="BF232">
            <v>0.3</v>
          </cell>
          <cell r="BG232">
            <v>2.2999999999999998</v>
          </cell>
          <cell r="BH232">
            <v>0.1</v>
          </cell>
          <cell r="BI232">
            <v>-1.4</v>
          </cell>
          <cell r="BJ232">
            <v>1.7</v>
          </cell>
          <cell r="BK232">
            <v>0.1</v>
          </cell>
          <cell r="BL232">
            <v>0.9</v>
          </cell>
          <cell r="BM232">
            <v>-3.8</v>
          </cell>
          <cell r="BN232">
            <v>0.6</v>
          </cell>
          <cell r="BO232">
            <v>-1.4</v>
          </cell>
          <cell r="BP232">
            <v>-1.6</v>
          </cell>
          <cell r="BQ232">
            <v>0</v>
          </cell>
          <cell r="BR232">
            <v>0.5</v>
          </cell>
          <cell r="BS232">
            <v>0.9</v>
          </cell>
          <cell r="BT232">
            <v>-0.2</v>
          </cell>
          <cell r="BU232">
            <v>0.2</v>
          </cell>
          <cell r="BV232">
            <v>1</v>
          </cell>
          <cell r="BW232">
            <v>1.6</v>
          </cell>
          <cell r="BX232">
            <v>0.7</v>
          </cell>
          <cell r="BY232">
            <v>0.9</v>
          </cell>
          <cell r="BZ232">
            <v>-6.8</v>
          </cell>
          <cell r="CA232">
            <v>0.7</v>
          </cell>
          <cell r="CB232">
            <v>-1.7</v>
          </cell>
          <cell r="CC232">
            <v>0.8</v>
          </cell>
          <cell r="CD232">
            <v>1.1000000000000001</v>
          </cell>
          <cell r="CE232">
            <v>0.4</v>
          </cell>
          <cell r="CF232">
            <v>0</v>
          </cell>
          <cell r="CG232">
            <v>1.5</v>
          </cell>
          <cell r="CH232">
            <v>4.0999999999999996</v>
          </cell>
          <cell r="CI232">
            <v>0.6</v>
          </cell>
          <cell r="CJ232">
            <v>0.9</v>
          </cell>
          <cell r="CK232">
            <v>2.2999999999999998</v>
          </cell>
          <cell r="CL232">
            <v>1.5</v>
          </cell>
          <cell r="CM232">
            <v>2</v>
          </cell>
          <cell r="CN232">
            <v>1.3</v>
          </cell>
          <cell r="CO232">
            <v>1</v>
          </cell>
          <cell r="CP232">
            <v>1.2</v>
          </cell>
          <cell r="CQ232">
            <v>-1.3</v>
          </cell>
          <cell r="CR232">
            <v>-0.1</v>
          </cell>
          <cell r="CS232">
            <v>-0.3</v>
          </cell>
          <cell r="CT232">
            <v>2.8</v>
          </cell>
          <cell r="CU232">
            <v>1.3</v>
          </cell>
          <cell r="CV232">
            <v>1.6</v>
          </cell>
          <cell r="CW232">
            <v>0.6</v>
          </cell>
          <cell r="CX232">
            <v>0.6</v>
          </cell>
          <cell r="CY232">
            <v>0.6</v>
          </cell>
          <cell r="CZ232">
            <v>1.3</v>
          </cell>
          <cell r="DA232">
            <v>0.2</v>
          </cell>
          <cell r="DB232">
            <v>0.4</v>
          </cell>
          <cell r="DC232">
            <v>0.2</v>
          </cell>
          <cell r="DD232">
            <v>0.6</v>
          </cell>
          <cell r="DE232">
            <v>0</v>
          </cell>
          <cell r="DF232">
            <v>0.6</v>
          </cell>
          <cell r="DG232">
            <v>9106</v>
          </cell>
          <cell r="DH232">
            <v>1545</v>
          </cell>
          <cell r="DI232">
            <v>10648</v>
          </cell>
          <cell r="DJ232">
            <v>4190</v>
          </cell>
          <cell r="DK232">
            <v>5459</v>
          </cell>
          <cell r="DL232">
            <v>7179</v>
          </cell>
          <cell r="DM232">
            <v>4017</v>
          </cell>
          <cell r="DN232">
            <v>20679</v>
          </cell>
          <cell r="DO232">
            <v>2428</v>
          </cell>
          <cell r="DP232">
            <v>22993</v>
          </cell>
          <cell r="DQ232">
            <v>6482</v>
          </cell>
          <cell r="DR232">
            <v>5066</v>
          </cell>
          <cell r="DS232">
            <v>3997</v>
          </cell>
          <cell r="DT232">
            <v>5066</v>
          </cell>
          <cell r="DU232">
            <v>5204</v>
          </cell>
          <cell r="DV232">
            <v>25803</v>
          </cell>
          <cell r="DW232">
            <v>5571</v>
          </cell>
          <cell r="DX232">
            <v>418</v>
          </cell>
          <cell r="DY232">
            <v>4041</v>
          </cell>
          <cell r="DZ232">
            <v>10028</v>
          </cell>
          <cell r="EA232">
            <v>6462</v>
          </cell>
          <cell r="EB232">
            <v>9157</v>
          </cell>
          <cell r="EC232">
            <v>17538</v>
          </cell>
          <cell r="ED232">
            <v>33196</v>
          </cell>
          <cell r="EE232">
            <v>16054</v>
          </cell>
          <cell r="EF232">
            <v>17803</v>
          </cell>
          <cell r="EG232">
            <v>9504</v>
          </cell>
          <cell r="EH232">
            <v>6046</v>
          </cell>
          <cell r="EI232">
            <v>2114</v>
          </cell>
          <cell r="EJ232">
            <v>2765</v>
          </cell>
          <cell r="EK232">
            <v>8486</v>
          </cell>
          <cell r="EL232">
            <v>19403</v>
          </cell>
          <cell r="EM232">
            <v>5091</v>
          </cell>
          <cell r="EN232">
            <v>4930</v>
          </cell>
          <cell r="EO232">
            <v>10029</v>
          </cell>
          <cell r="EP232">
            <v>24536</v>
          </cell>
          <cell r="EQ232">
            <v>9898</v>
          </cell>
          <cell r="ER232">
            <v>34435</v>
          </cell>
          <cell r="ES232">
            <v>1608</v>
          </cell>
          <cell r="ET232">
            <v>9680</v>
          </cell>
          <cell r="EU232">
            <v>11291</v>
          </cell>
          <cell r="EV232">
            <v>6318</v>
          </cell>
          <cell r="EW232">
            <v>19337</v>
          </cell>
          <cell r="EX232">
            <v>25666</v>
          </cell>
          <cell r="EY232">
            <v>12956</v>
          </cell>
          <cell r="EZ232">
            <v>22117</v>
          </cell>
          <cell r="FA232">
            <v>19549</v>
          </cell>
          <cell r="FB232">
            <v>27115</v>
          </cell>
          <cell r="FC232">
            <v>3362</v>
          </cell>
          <cell r="FD232">
            <v>7104</v>
          </cell>
          <cell r="FE232">
            <v>34867</v>
          </cell>
          <cell r="FF232">
            <v>373492</v>
          </cell>
          <cell r="FG232">
            <v>28225</v>
          </cell>
          <cell r="FH232">
            <v>9</v>
          </cell>
          <cell r="FI232">
            <v>401723</v>
          </cell>
          <cell r="FJ232">
            <v>3.1</v>
          </cell>
          <cell r="FK232">
            <v>-0.3</v>
          </cell>
          <cell r="FL232">
            <v>2.6</v>
          </cell>
          <cell r="FM232">
            <v>-3.3</v>
          </cell>
          <cell r="FN232">
            <v>-1</v>
          </cell>
          <cell r="FO232">
            <v>0.1</v>
          </cell>
          <cell r="FP232">
            <v>0.8</v>
          </cell>
          <cell r="FQ232">
            <v>0.3</v>
          </cell>
          <cell r="FR232">
            <v>-1.4</v>
          </cell>
          <cell r="FS232">
            <v>0.2</v>
          </cell>
          <cell r="FT232">
            <v>-1.2</v>
          </cell>
          <cell r="FU232">
            <v>1.5</v>
          </cell>
          <cell r="FV232">
            <v>-2.2999999999999998</v>
          </cell>
          <cell r="FW232">
            <v>1.8</v>
          </cell>
          <cell r="FX232">
            <v>0</v>
          </cell>
          <cell r="FY232">
            <v>-0.1</v>
          </cell>
          <cell r="FZ232">
            <v>-0.5</v>
          </cell>
          <cell r="GA232">
            <v>-0.2</v>
          </cell>
          <cell r="GB232">
            <v>2.4</v>
          </cell>
          <cell r="GC232">
            <v>0.6</v>
          </cell>
          <cell r="GD232">
            <v>0.4</v>
          </cell>
          <cell r="GE232">
            <v>-1.3</v>
          </cell>
          <cell r="GF232">
            <v>2</v>
          </cell>
          <cell r="GG232">
            <v>0.6</v>
          </cell>
          <cell r="GH232">
            <v>0.7</v>
          </cell>
          <cell r="GI232">
            <v>1.3</v>
          </cell>
          <cell r="GJ232">
            <v>-0.3</v>
          </cell>
          <cell r="GK232">
            <v>-0.3</v>
          </cell>
          <cell r="GL232">
            <v>1.7</v>
          </cell>
          <cell r="GM232">
            <v>1.3</v>
          </cell>
          <cell r="GN232">
            <v>-0.6</v>
          </cell>
          <cell r="GO232">
            <v>-0.1</v>
          </cell>
          <cell r="GP232">
            <v>2.5</v>
          </cell>
          <cell r="GQ232">
            <v>-0.7</v>
          </cell>
          <cell r="GR232">
            <v>1.3</v>
          </cell>
          <cell r="GS232">
            <v>0.9</v>
          </cell>
          <cell r="GT232">
            <v>1.6</v>
          </cell>
          <cell r="GU232">
            <v>1.1000000000000001</v>
          </cell>
          <cell r="GV232">
            <v>-4.9000000000000004</v>
          </cell>
          <cell r="GW232">
            <v>-1.2</v>
          </cell>
          <cell r="GX232">
            <v>-1.8</v>
          </cell>
          <cell r="GY232">
            <v>4</v>
          </cell>
          <cell r="GZ232">
            <v>-0.3</v>
          </cell>
          <cell r="HA232">
            <v>0.7</v>
          </cell>
          <cell r="HB232">
            <v>1.2</v>
          </cell>
          <cell r="HC232">
            <v>2.1</v>
          </cell>
          <cell r="HD232">
            <v>0.7</v>
          </cell>
          <cell r="HE232">
            <v>2</v>
          </cell>
          <cell r="HF232">
            <v>1.2</v>
          </cell>
          <cell r="HG232">
            <v>-3.8</v>
          </cell>
          <cell r="HH232">
            <v>0.2</v>
          </cell>
          <cell r="HI232">
            <v>0.5</v>
          </cell>
          <cell r="HJ232">
            <v>0</v>
          </cell>
          <cell r="HK232">
            <v>0.4</v>
          </cell>
          <cell r="HL232">
            <v>14765</v>
          </cell>
          <cell r="HM232">
            <v>1547</v>
          </cell>
          <cell r="HN232">
            <v>16304</v>
          </cell>
          <cell r="HO232">
            <v>4210</v>
          </cell>
          <cell r="HP232">
            <v>5564</v>
          </cell>
          <cell r="HQ232">
            <v>7292</v>
          </cell>
          <cell r="HR232">
            <v>4157</v>
          </cell>
          <cell r="HS232">
            <v>21131</v>
          </cell>
          <cell r="HT232">
            <v>2462</v>
          </cell>
          <cell r="HU232">
            <v>23483</v>
          </cell>
          <cell r="HV232">
            <v>6981</v>
          </cell>
          <cell r="HW232">
            <v>5088</v>
          </cell>
          <cell r="HX232">
            <v>4144</v>
          </cell>
          <cell r="HY232">
            <v>5230</v>
          </cell>
          <cell r="HZ232">
            <v>5446</v>
          </cell>
          <cell r="IA232">
            <v>26898</v>
          </cell>
          <cell r="IB232">
            <v>5423</v>
          </cell>
          <cell r="IC232">
            <v>369</v>
          </cell>
          <cell r="ID232">
            <v>4118</v>
          </cell>
          <cell r="IE232">
            <v>9894</v>
          </cell>
          <cell r="IF232">
            <v>6740</v>
          </cell>
          <cell r="IG232">
            <v>9496</v>
          </cell>
          <cell r="IH232">
            <v>18493</v>
          </cell>
          <cell r="II232">
            <v>34764</v>
          </cell>
          <cell r="IJ232">
            <v>16641</v>
          </cell>
          <cell r="IK232">
            <v>19518</v>
          </cell>
          <cell r="IL232">
            <v>9953</v>
          </cell>
          <cell r="IM232">
            <v>6228</v>
          </cell>
          <cell r="IN232">
            <v>2180</v>
          </cell>
          <cell r="IO232">
            <v>2823</v>
          </cell>
          <cell r="IP232">
            <v>8912</v>
          </cell>
          <cell r="IQ232">
            <v>20142</v>
          </cell>
        </row>
        <row r="233">
          <cell r="B233">
            <v>9399</v>
          </cell>
          <cell r="C233">
            <v>1555</v>
          </cell>
          <cell r="D233">
            <v>10951</v>
          </cell>
          <cell r="E233">
            <v>4226</v>
          </cell>
          <cell r="F233">
            <v>5352</v>
          </cell>
          <cell r="G233">
            <v>7342</v>
          </cell>
          <cell r="H233">
            <v>4009</v>
          </cell>
          <cell r="I233">
            <v>20847</v>
          </cell>
          <cell r="J233">
            <v>2302</v>
          </cell>
          <cell r="K233">
            <v>23083</v>
          </cell>
          <cell r="L233">
            <v>6440</v>
          </cell>
          <cell r="M233">
            <v>4912</v>
          </cell>
          <cell r="N233">
            <v>4070</v>
          </cell>
          <cell r="O233">
            <v>4971</v>
          </cell>
          <cell r="P233">
            <v>5394</v>
          </cell>
          <cell r="Q233">
            <v>25780</v>
          </cell>
          <cell r="R233">
            <v>5622</v>
          </cell>
          <cell r="S233">
            <v>406</v>
          </cell>
          <cell r="T233">
            <v>4063</v>
          </cell>
          <cell r="U233">
            <v>10088</v>
          </cell>
          <cell r="V233">
            <v>6573</v>
          </cell>
          <cell r="W233">
            <v>8501</v>
          </cell>
          <cell r="X233">
            <v>17543</v>
          </cell>
          <cell r="Y233">
            <v>32593</v>
          </cell>
          <cell r="Z233">
            <v>16171</v>
          </cell>
          <cell r="AA233">
            <v>18003</v>
          </cell>
          <cell r="AB233">
            <v>9654</v>
          </cell>
          <cell r="AC233">
            <v>6020</v>
          </cell>
          <cell r="AD233">
            <v>2152</v>
          </cell>
          <cell r="AE233">
            <v>2925</v>
          </cell>
          <cell r="AF233">
            <v>8640</v>
          </cell>
          <cell r="AG233">
            <v>19727</v>
          </cell>
          <cell r="AH233">
            <v>5231</v>
          </cell>
          <cell r="AI233">
            <v>5128</v>
          </cell>
          <cell r="AJ233">
            <v>10351</v>
          </cell>
          <cell r="AK233">
            <v>24806</v>
          </cell>
          <cell r="AL233">
            <v>9938</v>
          </cell>
          <cell r="AM233">
            <v>34743</v>
          </cell>
          <cell r="AN233">
            <v>1667</v>
          </cell>
          <cell r="AO233">
            <v>9907</v>
          </cell>
          <cell r="AP233">
            <v>11577</v>
          </cell>
          <cell r="AQ233">
            <v>6446</v>
          </cell>
          <cell r="AR233">
            <v>20001</v>
          </cell>
          <cell r="AS233">
            <v>26439</v>
          </cell>
          <cell r="AT233">
            <v>13122</v>
          </cell>
          <cell r="AU233">
            <v>22041</v>
          </cell>
          <cell r="AV233">
            <v>19693</v>
          </cell>
          <cell r="AW233">
            <v>27339</v>
          </cell>
          <cell r="AX233">
            <v>3324</v>
          </cell>
          <cell r="AY233">
            <v>7312</v>
          </cell>
          <cell r="AZ233">
            <v>35021</v>
          </cell>
          <cell r="BA233">
            <v>376688</v>
          </cell>
          <cell r="BB233">
            <v>28043</v>
          </cell>
          <cell r="BC233">
            <v>22</v>
          </cell>
          <cell r="BD233">
            <v>404774</v>
          </cell>
          <cell r="BE233">
            <v>2.1</v>
          </cell>
          <cell r="BF233">
            <v>0.5</v>
          </cell>
          <cell r="BG233">
            <v>1.8</v>
          </cell>
          <cell r="BH233">
            <v>-0.3</v>
          </cell>
          <cell r="BI233">
            <v>-1.4</v>
          </cell>
          <cell r="BJ233">
            <v>1.4</v>
          </cell>
          <cell r="BK233">
            <v>0.6</v>
          </cell>
          <cell r="BL233">
            <v>0.9</v>
          </cell>
          <cell r="BM233">
            <v>-4.7</v>
          </cell>
          <cell r="BN233">
            <v>0.5</v>
          </cell>
          <cell r="BO233">
            <v>-1</v>
          </cell>
          <cell r="BP233">
            <v>-1</v>
          </cell>
          <cell r="BQ233">
            <v>-0.2</v>
          </cell>
          <cell r="BR233">
            <v>-0.4</v>
          </cell>
          <cell r="BS233">
            <v>2.2000000000000002</v>
          </cell>
          <cell r="BT233">
            <v>-0.3</v>
          </cell>
          <cell r="BU233">
            <v>0.4</v>
          </cell>
          <cell r="BV233">
            <v>-1.2</v>
          </cell>
          <cell r="BW233">
            <v>1.4</v>
          </cell>
          <cell r="BX233">
            <v>0.7</v>
          </cell>
          <cell r="BY233">
            <v>0.9</v>
          </cell>
          <cell r="BZ233">
            <v>-5.0999999999999996</v>
          </cell>
          <cell r="CA233">
            <v>0.6</v>
          </cell>
          <cell r="CB233">
            <v>-1.1000000000000001</v>
          </cell>
          <cell r="CC233">
            <v>0.8</v>
          </cell>
          <cell r="CD233">
            <v>1.2</v>
          </cell>
          <cell r="CE233">
            <v>0.8</v>
          </cell>
          <cell r="CF233">
            <v>-0.1</v>
          </cell>
          <cell r="CG233">
            <v>1.8</v>
          </cell>
          <cell r="CH233">
            <v>3.8</v>
          </cell>
          <cell r="CI233">
            <v>1.5</v>
          </cell>
          <cell r="CJ233">
            <v>1.3</v>
          </cell>
          <cell r="CK233">
            <v>2.2999999999999998</v>
          </cell>
          <cell r="CL233">
            <v>2.4</v>
          </cell>
          <cell r="CM233">
            <v>2.2999999999999998</v>
          </cell>
          <cell r="CN233">
            <v>1</v>
          </cell>
          <cell r="CO233">
            <v>0.9</v>
          </cell>
          <cell r="CP233">
            <v>0.9</v>
          </cell>
          <cell r="CQ233">
            <v>0.4</v>
          </cell>
          <cell r="CR233">
            <v>1.6</v>
          </cell>
          <cell r="CS233">
            <v>1.4</v>
          </cell>
          <cell r="CT233">
            <v>2.2999999999999998</v>
          </cell>
          <cell r="CU233">
            <v>1.8</v>
          </cell>
          <cell r="CV233">
            <v>1.9</v>
          </cell>
          <cell r="CW233">
            <v>1.3</v>
          </cell>
          <cell r="CX233">
            <v>0.4</v>
          </cell>
          <cell r="CY233">
            <v>0.7</v>
          </cell>
          <cell r="CZ233">
            <v>1.3</v>
          </cell>
          <cell r="DA233">
            <v>-0.1</v>
          </cell>
          <cell r="DB233">
            <v>0.3</v>
          </cell>
          <cell r="DC233">
            <v>0.4</v>
          </cell>
          <cell r="DD233">
            <v>0.7</v>
          </cell>
          <cell r="DE233">
            <v>-0.3</v>
          </cell>
          <cell r="DF233">
            <v>0.6</v>
          </cell>
          <cell r="DG233">
            <v>9611</v>
          </cell>
          <cell r="DH233">
            <v>1552</v>
          </cell>
          <cell r="DI233">
            <v>11160</v>
          </cell>
          <cell r="DJ233">
            <v>4236</v>
          </cell>
          <cell r="DK233">
            <v>5432</v>
          </cell>
          <cell r="DL233">
            <v>7354</v>
          </cell>
          <cell r="DM233">
            <v>4020</v>
          </cell>
          <cell r="DN233">
            <v>20965</v>
          </cell>
          <cell r="DO233">
            <v>2321</v>
          </cell>
          <cell r="DP233">
            <v>23219</v>
          </cell>
          <cell r="DQ233">
            <v>6392</v>
          </cell>
          <cell r="DR233">
            <v>4845</v>
          </cell>
          <cell r="DS233">
            <v>4160</v>
          </cell>
          <cell r="DT233">
            <v>4959</v>
          </cell>
          <cell r="DU233">
            <v>5470</v>
          </cell>
          <cell r="DV233">
            <v>25836</v>
          </cell>
          <cell r="DW233">
            <v>5646</v>
          </cell>
          <cell r="DX233">
            <v>398</v>
          </cell>
          <cell r="DY233">
            <v>4050</v>
          </cell>
          <cell r="DZ233">
            <v>10092</v>
          </cell>
          <cell r="EA233">
            <v>6688</v>
          </cell>
          <cell r="EB233">
            <v>8328</v>
          </cell>
          <cell r="EC233">
            <v>17591</v>
          </cell>
          <cell r="ED233">
            <v>32576</v>
          </cell>
          <cell r="EE233">
            <v>16139</v>
          </cell>
          <cell r="EF233">
            <v>18021</v>
          </cell>
          <cell r="EG233">
            <v>9666</v>
          </cell>
          <cell r="EH233">
            <v>5966</v>
          </cell>
          <cell r="EI233">
            <v>2149</v>
          </cell>
          <cell r="EJ233">
            <v>2978</v>
          </cell>
          <cell r="EK233">
            <v>8569</v>
          </cell>
          <cell r="EL233">
            <v>19649</v>
          </cell>
          <cell r="EM233">
            <v>5287</v>
          </cell>
          <cell r="EN233">
            <v>5139</v>
          </cell>
          <cell r="EO233">
            <v>10441</v>
          </cell>
          <cell r="EP233">
            <v>24837</v>
          </cell>
          <cell r="EQ233">
            <v>9957</v>
          </cell>
          <cell r="ER233">
            <v>34794</v>
          </cell>
          <cell r="ES233">
            <v>1691</v>
          </cell>
          <cell r="ET233">
            <v>9867</v>
          </cell>
          <cell r="EU233">
            <v>11565</v>
          </cell>
          <cell r="EV233">
            <v>6447</v>
          </cell>
          <cell r="EW233">
            <v>20325</v>
          </cell>
          <cell r="EX233">
            <v>26755</v>
          </cell>
          <cell r="EY233">
            <v>13105</v>
          </cell>
          <cell r="EZ233">
            <v>21992</v>
          </cell>
          <cell r="FA233">
            <v>19693</v>
          </cell>
          <cell r="FB233">
            <v>27246</v>
          </cell>
          <cell r="FC233">
            <v>3295</v>
          </cell>
          <cell r="FD233">
            <v>7411</v>
          </cell>
          <cell r="FE233">
            <v>35013</v>
          </cell>
          <cell r="FF233">
            <v>377355</v>
          </cell>
          <cell r="FG233">
            <v>27945</v>
          </cell>
          <cell r="FH233">
            <v>414</v>
          </cell>
          <cell r="FI233">
            <v>405749</v>
          </cell>
          <cell r="FJ233">
            <v>5.5</v>
          </cell>
          <cell r="FK233">
            <v>0.5</v>
          </cell>
          <cell r="FL233">
            <v>4.8</v>
          </cell>
          <cell r="FM233">
            <v>1.1000000000000001</v>
          </cell>
          <cell r="FN233">
            <v>-0.5</v>
          </cell>
          <cell r="FO233">
            <v>2.4</v>
          </cell>
          <cell r="FP233">
            <v>0.1</v>
          </cell>
          <cell r="FQ233">
            <v>1.4</v>
          </cell>
          <cell r="FR233">
            <v>-4.4000000000000004</v>
          </cell>
          <cell r="FS233">
            <v>1</v>
          </cell>
          <cell r="FT233">
            <v>-1.4</v>
          </cell>
          <cell r="FU233">
            <v>-4.4000000000000004</v>
          </cell>
          <cell r="FV233">
            <v>4.0999999999999996</v>
          </cell>
          <cell r="FW233">
            <v>-2.1</v>
          </cell>
          <cell r="FX233">
            <v>5.0999999999999996</v>
          </cell>
          <cell r="FY233">
            <v>0.1</v>
          </cell>
          <cell r="FZ233">
            <v>1.4</v>
          </cell>
          <cell r="GA233">
            <v>-4.8</v>
          </cell>
          <cell r="GB233">
            <v>0.2</v>
          </cell>
          <cell r="GC233">
            <v>0.6</v>
          </cell>
          <cell r="GD233">
            <v>3.5</v>
          </cell>
          <cell r="GE233">
            <v>-9.1</v>
          </cell>
          <cell r="GF233">
            <v>0.3</v>
          </cell>
          <cell r="GG233">
            <v>-1.9</v>
          </cell>
          <cell r="GH233">
            <v>0.5</v>
          </cell>
          <cell r="GI233">
            <v>1.2</v>
          </cell>
          <cell r="GJ233">
            <v>1.7</v>
          </cell>
          <cell r="GK233">
            <v>-1.3</v>
          </cell>
          <cell r="GL233">
            <v>1.7</v>
          </cell>
          <cell r="GM233">
            <v>7.7</v>
          </cell>
          <cell r="GN233">
            <v>1</v>
          </cell>
          <cell r="GO233">
            <v>1.3</v>
          </cell>
          <cell r="GP233">
            <v>3.9</v>
          </cell>
          <cell r="GQ233">
            <v>4.2</v>
          </cell>
          <cell r="GR233">
            <v>4.0999999999999996</v>
          </cell>
          <cell r="GS233">
            <v>1.2</v>
          </cell>
          <cell r="GT233">
            <v>0.6</v>
          </cell>
          <cell r="GU233">
            <v>1</v>
          </cell>
          <cell r="GV233">
            <v>5.2</v>
          </cell>
          <cell r="GW233">
            <v>1.9</v>
          </cell>
          <cell r="GX233">
            <v>2.4</v>
          </cell>
          <cell r="GY233">
            <v>2</v>
          </cell>
          <cell r="GZ233">
            <v>5.0999999999999996</v>
          </cell>
          <cell r="HA233">
            <v>4.2</v>
          </cell>
          <cell r="HB233">
            <v>1.1000000000000001</v>
          </cell>
          <cell r="HC233">
            <v>-0.6</v>
          </cell>
          <cell r="HD233">
            <v>0.7</v>
          </cell>
          <cell r="HE233">
            <v>0.5</v>
          </cell>
          <cell r="HF233">
            <v>-2</v>
          </cell>
          <cell r="HG233">
            <v>4.3</v>
          </cell>
          <cell r="HH233">
            <v>0.4</v>
          </cell>
          <cell r="HI233">
            <v>1</v>
          </cell>
          <cell r="HJ233">
            <v>-1</v>
          </cell>
          <cell r="HK233">
            <v>1</v>
          </cell>
          <cell r="HL233">
            <v>9051</v>
          </cell>
          <cell r="HM233">
            <v>1553</v>
          </cell>
          <cell r="HN233">
            <v>10604</v>
          </cell>
          <cell r="HO233">
            <v>4061</v>
          </cell>
          <cell r="HP233">
            <v>5263</v>
          </cell>
          <cell r="HQ233">
            <v>6854</v>
          </cell>
          <cell r="HR233">
            <v>3824</v>
          </cell>
          <cell r="HS233">
            <v>19954</v>
          </cell>
          <cell r="HT233">
            <v>2220</v>
          </cell>
          <cell r="HU233">
            <v>22106</v>
          </cell>
          <cell r="HV233">
            <v>6180</v>
          </cell>
          <cell r="HW233">
            <v>4706</v>
          </cell>
          <cell r="HX233">
            <v>3865</v>
          </cell>
          <cell r="HY233">
            <v>4522</v>
          </cell>
          <cell r="HZ233">
            <v>4997</v>
          </cell>
          <cell r="IA233">
            <v>24273</v>
          </cell>
          <cell r="IB233">
            <v>5709</v>
          </cell>
          <cell r="IC233">
            <v>329</v>
          </cell>
          <cell r="ID233">
            <v>4144</v>
          </cell>
          <cell r="IE233">
            <v>10167</v>
          </cell>
          <cell r="IF233">
            <v>6080</v>
          </cell>
          <cell r="IG233">
            <v>7861</v>
          </cell>
          <cell r="IH233">
            <v>16094</v>
          </cell>
          <cell r="II233">
            <v>30014</v>
          </cell>
          <cell r="IJ233">
            <v>15306</v>
          </cell>
          <cell r="IK233">
            <v>17338</v>
          </cell>
          <cell r="IL233">
            <v>9469</v>
          </cell>
          <cell r="IM233">
            <v>5647</v>
          </cell>
          <cell r="IN233">
            <v>2092</v>
          </cell>
          <cell r="IO233">
            <v>2851</v>
          </cell>
          <cell r="IP233">
            <v>8303</v>
          </cell>
          <cell r="IQ233">
            <v>18876</v>
          </cell>
        </row>
        <row r="234">
          <cell r="B234">
            <v>9219</v>
          </cell>
          <cell r="C234">
            <v>1564</v>
          </cell>
          <cell r="D234">
            <v>10780</v>
          </cell>
          <cell r="E234">
            <v>4203</v>
          </cell>
          <cell r="F234">
            <v>5392</v>
          </cell>
          <cell r="G234">
            <v>7497</v>
          </cell>
          <cell r="H234">
            <v>4041</v>
          </cell>
          <cell r="I234">
            <v>21186</v>
          </cell>
          <cell r="J234">
            <v>2153</v>
          </cell>
          <cell r="K234">
            <v>23308</v>
          </cell>
          <cell r="L234">
            <v>6397</v>
          </cell>
          <cell r="M234">
            <v>4886</v>
          </cell>
          <cell r="N234">
            <v>4060</v>
          </cell>
          <cell r="O234">
            <v>4921</v>
          </cell>
          <cell r="P234">
            <v>5472</v>
          </cell>
          <cell r="Q234">
            <v>25677</v>
          </cell>
          <cell r="R234">
            <v>5657</v>
          </cell>
          <cell r="S234">
            <v>403</v>
          </cell>
          <cell r="T234">
            <v>4098</v>
          </cell>
          <cell r="U234">
            <v>10155</v>
          </cell>
          <cell r="V234">
            <v>6621</v>
          </cell>
          <cell r="W234">
            <v>8209</v>
          </cell>
          <cell r="X234">
            <v>17717</v>
          </cell>
          <cell r="Y234">
            <v>32498</v>
          </cell>
          <cell r="Z234">
            <v>16304</v>
          </cell>
          <cell r="AA234">
            <v>18199</v>
          </cell>
          <cell r="AB234">
            <v>9776</v>
          </cell>
          <cell r="AC234">
            <v>6037</v>
          </cell>
          <cell r="AD234">
            <v>2205</v>
          </cell>
          <cell r="AE234">
            <v>2976</v>
          </cell>
          <cell r="AF234">
            <v>8743</v>
          </cell>
          <cell r="AG234">
            <v>19952</v>
          </cell>
          <cell r="AH234">
            <v>5340</v>
          </cell>
          <cell r="AI234">
            <v>5258</v>
          </cell>
          <cell r="AJ234">
            <v>10606</v>
          </cell>
          <cell r="AK234">
            <v>24992</v>
          </cell>
          <cell r="AL234">
            <v>9951</v>
          </cell>
          <cell r="AM234">
            <v>34941</v>
          </cell>
          <cell r="AN234">
            <v>1672</v>
          </cell>
          <cell r="AO234">
            <v>10295</v>
          </cell>
          <cell r="AP234">
            <v>11969</v>
          </cell>
          <cell r="AQ234">
            <v>6539</v>
          </cell>
          <cell r="AR234">
            <v>20223</v>
          </cell>
          <cell r="AS234">
            <v>26750</v>
          </cell>
          <cell r="AT234">
            <v>13258</v>
          </cell>
          <cell r="AU234">
            <v>22100</v>
          </cell>
          <cell r="AV234">
            <v>19861</v>
          </cell>
          <cell r="AW234">
            <v>27645</v>
          </cell>
          <cell r="AX234">
            <v>3338</v>
          </cell>
          <cell r="AY234">
            <v>7341</v>
          </cell>
          <cell r="AZ234">
            <v>35247</v>
          </cell>
          <cell r="BA234">
            <v>379354</v>
          </cell>
          <cell r="BB234">
            <v>28065</v>
          </cell>
          <cell r="BC234">
            <v>-155</v>
          </cell>
          <cell r="BD234">
            <v>407292</v>
          </cell>
          <cell r="BE234">
            <v>-1.9</v>
          </cell>
          <cell r="BF234">
            <v>0.6</v>
          </cell>
          <cell r="BG234">
            <v>-1.6</v>
          </cell>
          <cell r="BH234">
            <v>-0.5</v>
          </cell>
          <cell r="BI234">
            <v>0.7</v>
          </cell>
          <cell r="BJ234">
            <v>2.1</v>
          </cell>
          <cell r="BK234">
            <v>0.8</v>
          </cell>
          <cell r="BL234">
            <v>1.6</v>
          </cell>
          <cell r="BM234">
            <v>-6.5</v>
          </cell>
          <cell r="BN234">
            <v>1</v>
          </cell>
          <cell r="BO234">
            <v>-0.7</v>
          </cell>
          <cell r="BP234">
            <v>-0.5</v>
          </cell>
          <cell r="BQ234">
            <v>-0.2</v>
          </cell>
          <cell r="BR234">
            <v>-1</v>
          </cell>
          <cell r="BS234">
            <v>1.4</v>
          </cell>
          <cell r="BT234">
            <v>-0.4</v>
          </cell>
          <cell r="BU234">
            <v>0.6</v>
          </cell>
          <cell r="BV234">
            <v>-0.7</v>
          </cell>
          <cell r="BW234">
            <v>0.9</v>
          </cell>
          <cell r="BX234">
            <v>0.7</v>
          </cell>
          <cell r="BY234">
            <v>0.7</v>
          </cell>
          <cell r="BZ234">
            <v>-3.4</v>
          </cell>
          <cell r="CA234">
            <v>1</v>
          </cell>
          <cell r="CB234">
            <v>-0.3</v>
          </cell>
          <cell r="CC234">
            <v>0.8</v>
          </cell>
          <cell r="CD234">
            <v>1.1000000000000001</v>
          </cell>
          <cell r="CE234">
            <v>1.3</v>
          </cell>
          <cell r="CF234">
            <v>0.3</v>
          </cell>
          <cell r="CG234">
            <v>2.5</v>
          </cell>
          <cell r="CH234">
            <v>1.7</v>
          </cell>
          <cell r="CI234">
            <v>1.2</v>
          </cell>
          <cell r="CJ234">
            <v>1.1000000000000001</v>
          </cell>
          <cell r="CK234">
            <v>2.1</v>
          </cell>
          <cell r="CL234">
            <v>2.5</v>
          </cell>
          <cell r="CM234">
            <v>2.5</v>
          </cell>
          <cell r="CN234">
            <v>0.8</v>
          </cell>
          <cell r="CO234">
            <v>0.1</v>
          </cell>
          <cell r="CP234">
            <v>0.6</v>
          </cell>
          <cell r="CQ234">
            <v>0.3</v>
          </cell>
          <cell r="CR234">
            <v>3.9</v>
          </cell>
          <cell r="CS234">
            <v>3.4</v>
          </cell>
          <cell r="CT234">
            <v>1.4</v>
          </cell>
          <cell r="CU234">
            <v>1.1000000000000001</v>
          </cell>
          <cell r="CV234">
            <v>1.2</v>
          </cell>
          <cell r="CW234">
            <v>1</v>
          </cell>
          <cell r="CX234">
            <v>0.3</v>
          </cell>
          <cell r="CY234">
            <v>0.9</v>
          </cell>
          <cell r="CZ234">
            <v>1.1000000000000001</v>
          </cell>
          <cell r="DA234">
            <v>0.4</v>
          </cell>
          <cell r="DB234">
            <v>0.4</v>
          </cell>
          <cell r="DC234">
            <v>0.6</v>
          </cell>
          <cell r="DD234">
            <v>0.7</v>
          </cell>
          <cell r="DE234">
            <v>0.1</v>
          </cell>
          <cell r="DF234">
            <v>0.6</v>
          </cell>
          <cell r="DG234">
            <v>9335</v>
          </cell>
          <cell r="DH234">
            <v>1570</v>
          </cell>
          <cell r="DI234">
            <v>10902</v>
          </cell>
          <cell r="DJ234">
            <v>4201</v>
          </cell>
          <cell r="DK234">
            <v>5162</v>
          </cell>
          <cell r="DL234">
            <v>7443</v>
          </cell>
          <cell r="DM234">
            <v>3911</v>
          </cell>
          <cell r="DN234">
            <v>20670</v>
          </cell>
          <cell r="DO234">
            <v>2174</v>
          </cell>
          <cell r="DP234">
            <v>22804</v>
          </cell>
          <cell r="DQ234">
            <v>6497</v>
          </cell>
          <cell r="DR234">
            <v>4805</v>
          </cell>
          <cell r="DS234">
            <v>3995</v>
          </cell>
          <cell r="DT234">
            <v>4853</v>
          </cell>
          <cell r="DU234">
            <v>5499</v>
          </cell>
          <cell r="DV234">
            <v>25666</v>
          </cell>
          <cell r="DW234">
            <v>5640</v>
          </cell>
          <cell r="DX234">
            <v>403</v>
          </cell>
          <cell r="DY234">
            <v>4102</v>
          </cell>
          <cell r="DZ234">
            <v>10141</v>
          </cell>
          <cell r="EA234">
            <v>6532</v>
          </cell>
          <cell r="EB234">
            <v>8303</v>
          </cell>
          <cell r="EC234">
            <v>17548</v>
          </cell>
          <cell r="ED234">
            <v>32326</v>
          </cell>
          <cell r="EE234">
            <v>16336</v>
          </cell>
          <cell r="EF234">
            <v>18187</v>
          </cell>
          <cell r="EG234">
            <v>9794</v>
          </cell>
          <cell r="EH234">
            <v>6057</v>
          </cell>
          <cell r="EI234">
            <v>2200</v>
          </cell>
          <cell r="EJ234">
            <v>2999</v>
          </cell>
          <cell r="EK234">
            <v>8853</v>
          </cell>
          <cell r="EL234">
            <v>20102</v>
          </cell>
          <cell r="EM234">
            <v>5301</v>
          </cell>
          <cell r="EN234">
            <v>5300</v>
          </cell>
          <cell r="EO234">
            <v>10596</v>
          </cell>
          <cell r="EP234">
            <v>24988</v>
          </cell>
          <cell r="EQ234">
            <v>9967</v>
          </cell>
          <cell r="ER234">
            <v>34953</v>
          </cell>
          <cell r="ES234">
            <v>1713</v>
          </cell>
          <cell r="ET234">
            <v>10216</v>
          </cell>
          <cell r="EU234">
            <v>11931</v>
          </cell>
          <cell r="EV234">
            <v>6581</v>
          </cell>
          <cell r="EW234">
            <v>20236</v>
          </cell>
          <cell r="EX234">
            <v>26808</v>
          </cell>
          <cell r="EY234">
            <v>13331</v>
          </cell>
          <cell r="EZ234">
            <v>22172</v>
          </cell>
          <cell r="FA234">
            <v>19853</v>
          </cell>
          <cell r="FB234">
            <v>27651</v>
          </cell>
          <cell r="FC234">
            <v>3329</v>
          </cell>
          <cell r="FD234">
            <v>7357</v>
          </cell>
          <cell r="FE234">
            <v>35237</v>
          </cell>
          <cell r="FF234">
            <v>379179</v>
          </cell>
          <cell r="FG234">
            <v>28054</v>
          </cell>
          <cell r="FH234">
            <v>-760</v>
          </cell>
          <cell r="FI234">
            <v>406503</v>
          </cell>
          <cell r="FJ234">
            <v>-2.9</v>
          </cell>
          <cell r="FK234">
            <v>1.1000000000000001</v>
          </cell>
          <cell r="FL234">
            <v>-2.2999999999999998</v>
          </cell>
          <cell r="FM234">
            <v>-0.8</v>
          </cell>
          <cell r="FN234">
            <v>-5</v>
          </cell>
          <cell r="FO234">
            <v>1.2</v>
          </cell>
          <cell r="FP234">
            <v>-2.7</v>
          </cell>
          <cell r="FQ234">
            <v>-1.4</v>
          </cell>
          <cell r="FR234">
            <v>-6.3</v>
          </cell>
          <cell r="FS234">
            <v>-1.8</v>
          </cell>
          <cell r="FT234">
            <v>1.7</v>
          </cell>
          <cell r="FU234">
            <v>-0.8</v>
          </cell>
          <cell r="FV234">
            <v>-4</v>
          </cell>
          <cell r="FW234">
            <v>-2.1</v>
          </cell>
          <cell r="FX234">
            <v>0.5</v>
          </cell>
          <cell r="FY234">
            <v>-0.7</v>
          </cell>
          <cell r="FZ234">
            <v>-0.1</v>
          </cell>
          <cell r="GA234">
            <v>1.1000000000000001</v>
          </cell>
          <cell r="GB234">
            <v>1.3</v>
          </cell>
          <cell r="GC234">
            <v>0.5</v>
          </cell>
          <cell r="GD234">
            <v>-2.2999999999999998</v>
          </cell>
          <cell r="GE234">
            <v>-0.3</v>
          </cell>
          <cell r="GF234">
            <v>-0.2</v>
          </cell>
          <cell r="GG234">
            <v>-0.8</v>
          </cell>
          <cell r="GH234">
            <v>1.2</v>
          </cell>
          <cell r="GI234">
            <v>0.9</v>
          </cell>
          <cell r="GJ234">
            <v>1.3</v>
          </cell>
          <cell r="GK234">
            <v>1.5</v>
          </cell>
          <cell r="GL234">
            <v>2.4</v>
          </cell>
          <cell r="GM234">
            <v>0.7</v>
          </cell>
          <cell r="GN234">
            <v>3.3</v>
          </cell>
          <cell r="GO234">
            <v>2.2999999999999998</v>
          </cell>
          <cell r="GP234">
            <v>0.3</v>
          </cell>
          <cell r="GQ234">
            <v>3.1</v>
          </cell>
          <cell r="GR234">
            <v>1.5</v>
          </cell>
          <cell r="GS234">
            <v>0.6</v>
          </cell>
          <cell r="GT234">
            <v>0.1</v>
          </cell>
          <cell r="GU234">
            <v>0.5</v>
          </cell>
          <cell r="GV234">
            <v>1.3</v>
          </cell>
          <cell r="GW234">
            <v>3.5</v>
          </cell>
          <cell r="GX234">
            <v>3.2</v>
          </cell>
          <cell r="GY234">
            <v>2.1</v>
          </cell>
          <cell r="GZ234">
            <v>-0.4</v>
          </cell>
          <cell r="HA234">
            <v>0.2</v>
          </cell>
          <cell r="HB234">
            <v>1.7</v>
          </cell>
          <cell r="HC234">
            <v>0.8</v>
          </cell>
          <cell r="HD234">
            <v>0.8</v>
          </cell>
          <cell r="HE234">
            <v>1.5</v>
          </cell>
          <cell r="HF234">
            <v>1.1000000000000001</v>
          </cell>
          <cell r="HG234">
            <v>-0.7</v>
          </cell>
          <cell r="HH234">
            <v>0.6</v>
          </cell>
          <cell r="HI234">
            <v>0.5</v>
          </cell>
          <cell r="HJ234">
            <v>0.4</v>
          </cell>
          <cell r="HK234">
            <v>0.2</v>
          </cell>
          <cell r="HL234">
            <v>7742</v>
          </cell>
          <cell r="HM234">
            <v>1564</v>
          </cell>
          <cell r="HN234">
            <v>9308</v>
          </cell>
          <cell r="HO234">
            <v>4235</v>
          </cell>
          <cell r="HP234">
            <v>5008</v>
          </cell>
          <cell r="HQ234">
            <v>7623</v>
          </cell>
          <cell r="HR234">
            <v>3923</v>
          </cell>
          <cell r="HS234">
            <v>20693</v>
          </cell>
          <cell r="HT234">
            <v>2237</v>
          </cell>
          <cell r="HU234">
            <v>22869</v>
          </cell>
          <cell r="HV234">
            <v>6357</v>
          </cell>
          <cell r="HW234">
            <v>4783</v>
          </cell>
          <cell r="HX234">
            <v>4037</v>
          </cell>
          <cell r="HY234">
            <v>4937</v>
          </cell>
          <cell r="HZ234">
            <v>5492</v>
          </cell>
          <cell r="IA234">
            <v>25617</v>
          </cell>
          <cell r="IB234">
            <v>5604</v>
          </cell>
          <cell r="IC234">
            <v>424</v>
          </cell>
          <cell r="ID234">
            <v>4043</v>
          </cell>
          <cell r="IE234">
            <v>10071</v>
          </cell>
          <cell r="IF234">
            <v>6600</v>
          </cell>
          <cell r="IG234">
            <v>8448</v>
          </cell>
          <cell r="IH234">
            <v>17820</v>
          </cell>
          <cell r="II234">
            <v>32818</v>
          </cell>
          <cell r="IJ234">
            <v>16494</v>
          </cell>
          <cell r="IK234">
            <v>17547</v>
          </cell>
          <cell r="IL234">
            <v>9493</v>
          </cell>
          <cell r="IM234">
            <v>6081</v>
          </cell>
          <cell r="IN234">
            <v>2106</v>
          </cell>
          <cell r="IO234">
            <v>2999</v>
          </cell>
          <cell r="IP234">
            <v>8751</v>
          </cell>
          <cell r="IQ234">
            <v>19935</v>
          </cell>
        </row>
        <row r="235">
          <cell r="B235">
            <v>8710</v>
          </cell>
          <cell r="C235">
            <v>1577</v>
          </cell>
          <cell r="D235">
            <v>10285</v>
          </cell>
          <cell r="E235">
            <v>4213</v>
          </cell>
          <cell r="F235">
            <v>5662</v>
          </cell>
          <cell r="G235">
            <v>7775</v>
          </cell>
          <cell r="H235">
            <v>4044</v>
          </cell>
          <cell r="I235">
            <v>21816</v>
          </cell>
          <cell r="J235">
            <v>2012</v>
          </cell>
          <cell r="K235">
            <v>23822</v>
          </cell>
          <cell r="L235">
            <v>6329</v>
          </cell>
          <cell r="M235">
            <v>4845</v>
          </cell>
          <cell r="N235">
            <v>3975</v>
          </cell>
          <cell r="O235">
            <v>4908</v>
          </cell>
          <cell r="P235">
            <v>5480</v>
          </cell>
          <cell r="Q235">
            <v>25448</v>
          </cell>
          <cell r="R235">
            <v>5682</v>
          </cell>
          <cell r="S235">
            <v>416</v>
          </cell>
          <cell r="T235">
            <v>4136</v>
          </cell>
          <cell r="U235">
            <v>10232</v>
          </cell>
          <cell r="V235">
            <v>6690</v>
          </cell>
          <cell r="W235">
            <v>7912</v>
          </cell>
          <cell r="X235">
            <v>17985</v>
          </cell>
          <cell r="Y235">
            <v>32531</v>
          </cell>
          <cell r="Z235">
            <v>16435</v>
          </cell>
          <cell r="AA235">
            <v>18395</v>
          </cell>
          <cell r="AB235">
            <v>9875</v>
          </cell>
          <cell r="AC235">
            <v>6083</v>
          </cell>
          <cell r="AD235">
            <v>2268</v>
          </cell>
          <cell r="AE235">
            <v>2962</v>
          </cell>
          <cell r="AF235">
            <v>8751</v>
          </cell>
          <cell r="AG235">
            <v>20061</v>
          </cell>
          <cell r="AH235">
            <v>5440</v>
          </cell>
          <cell r="AI235">
            <v>5341</v>
          </cell>
          <cell r="AJ235">
            <v>10831</v>
          </cell>
          <cell r="AK235">
            <v>25177</v>
          </cell>
          <cell r="AL235">
            <v>9998</v>
          </cell>
          <cell r="AM235">
            <v>35172</v>
          </cell>
          <cell r="AN235">
            <v>1694</v>
          </cell>
          <cell r="AO235">
            <v>10647</v>
          </cell>
          <cell r="AP235">
            <v>12341</v>
          </cell>
          <cell r="AQ235">
            <v>6574</v>
          </cell>
          <cell r="AR235">
            <v>20226</v>
          </cell>
          <cell r="AS235">
            <v>26795</v>
          </cell>
          <cell r="AT235">
            <v>13312</v>
          </cell>
          <cell r="AU235">
            <v>22302</v>
          </cell>
          <cell r="AV235">
            <v>20025</v>
          </cell>
          <cell r="AW235">
            <v>27864</v>
          </cell>
          <cell r="AX235">
            <v>3386</v>
          </cell>
          <cell r="AY235">
            <v>7318</v>
          </cell>
          <cell r="AZ235">
            <v>35514</v>
          </cell>
          <cell r="BA235">
            <v>381694</v>
          </cell>
          <cell r="BB235">
            <v>28352</v>
          </cell>
          <cell r="BC235">
            <v>-123</v>
          </cell>
          <cell r="BD235">
            <v>409939</v>
          </cell>
          <cell r="BE235">
            <v>-5.5</v>
          </cell>
          <cell r="BF235">
            <v>0.8</v>
          </cell>
          <cell r="BG235">
            <v>-4.5999999999999996</v>
          </cell>
          <cell r="BH235">
            <v>0.2</v>
          </cell>
          <cell r="BI235">
            <v>5</v>
          </cell>
          <cell r="BJ235">
            <v>3.7</v>
          </cell>
          <cell r="BK235">
            <v>0.1</v>
          </cell>
          <cell r="BL235">
            <v>3</v>
          </cell>
          <cell r="BM235">
            <v>-6.6</v>
          </cell>
          <cell r="BN235">
            <v>2.2000000000000002</v>
          </cell>
          <cell r="BO235">
            <v>-1.1000000000000001</v>
          </cell>
          <cell r="BP235">
            <v>-0.8</v>
          </cell>
          <cell r="BQ235">
            <v>-2.1</v>
          </cell>
          <cell r="BR235">
            <v>-0.3</v>
          </cell>
          <cell r="BS235">
            <v>0.1</v>
          </cell>
          <cell r="BT235">
            <v>-0.9</v>
          </cell>
          <cell r="BU235">
            <v>0.4</v>
          </cell>
          <cell r="BV235">
            <v>3.3</v>
          </cell>
          <cell r="BW235">
            <v>0.9</v>
          </cell>
          <cell r="BX235">
            <v>0.8</v>
          </cell>
          <cell r="BY235">
            <v>1</v>
          </cell>
          <cell r="BZ235">
            <v>-3.6</v>
          </cell>
          <cell r="CA235">
            <v>1.5</v>
          </cell>
          <cell r="CB235">
            <v>0.1</v>
          </cell>
          <cell r="CC235">
            <v>0.8</v>
          </cell>
          <cell r="CD235">
            <v>1.1000000000000001</v>
          </cell>
          <cell r="CE235">
            <v>1</v>
          </cell>
          <cell r="CF235">
            <v>0.8</v>
          </cell>
          <cell r="CG235">
            <v>2.8</v>
          </cell>
          <cell r="CH235">
            <v>-0.4</v>
          </cell>
          <cell r="CI235">
            <v>0.1</v>
          </cell>
          <cell r="CJ235">
            <v>0.5</v>
          </cell>
          <cell r="CK235">
            <v>1.9</v>
          </cell>
          <cell r="CL235">
            <v>1.6</v>
          </cell>
          <cell r="CM235">
            <v>2.1</v>
          </cell>
          <cell r="CN235">
            <v>0.7</v>
          </cell>
          <cell r="CO235">
            <v>0.5</v>
          </cell>
          <cell r="CP235">
            <v>0.7</v>
          </cell>
          <cell r="CQ235">
            <v>1.3</v>
          </cell>
          <cell r="CR235">
            <v>3.4</v>
          </cell>
          <cell r="CS235">
            <v>3.1</v>
          </cell>
          <cell r="CT235">
            <v>0.5</v>
          </cell>
          <cell r="CU235">
            <v>0</v>
          </cell>
          <cell r="CV235">
            <v>0.2</v>
          </cell>
          <cell r="CW235">
            <v>0.4</v>
          </cell>
          <cell r="CX235">
            <v>0.9</v>
          </cell>
          <cell r="CY235">
            <v>0.8</v>
          </cell>
          <cell r="CZ235">
            <v>0.8</v>
          </cell>
          <cell r="DA235">
            <v>1.4</v>
          </cell>
          <cell r="DB235">
            <v>-0.3</v>
          </cell>
          <cell r="DC235">
            <v>0.8</v>
          </cell>
          <cell r="DD235">
            <v>0.6</v>
          </cell>
          <cell r="DE235">
            <v>1</v>
          </cell>
          <cell r="DF235">
            <v>0.6</v>
          </cell>
          <cell r="DG235">
            <v>8648</v>
          </cell>
          <cell r="DH235">
            <v>1571</v>
          </cell>
          <cell r="DI235">
            <v>10218</v>
          </cell>
          <cell r="DJ235">
            <v>4225</v>
          </cell>
          <cell r="DK235">
            <v>5744</v>
          </cell>
          <cell r="DL235">
            <v>7874</v>
          </cell>
          <cell r="DM235">
            <v>4217</v>
          </cell>
          <cell r="DN235">
            <v>22279</v>
          </cell>
          <cell r="DO235">
            <v>1959</v>
          </cell>
          <cell r="DP235">
            <v>24251</v>
          </cell>
          <cell r="DQ235">
            <v>6319</v>
          </cell>
          <cell r="DR235">
            <v>5013</v>
          </cell>
          <cell r="DS235">
            <v>4036</v>
          </cell>
          <cell r="DT235">
            <v>4958</v>
          </cell>
          <cell r="DU235">
            <v>5198</v>
          </cell>
          <cell r="DV235">
            <v>25522</v>
          </cell>
          <cell r="DW235">
            <v>5689</v>
          </cell>
          <cell r="DX235">
            <v>415</v>
          </cell>
          <cell r="DY235">
            <v>4110</v>
          </cell>
          <cell r="DZ235">
            <v>10211</v>
          </cell>
          <cell r="EA235">
            <v>6696</v>
          </cell>
          <cell r="EB235">
            <v>7932</v>
          </cell>
          <cell r="EC235">
            <v>17970</v>
          </cell>
          <cell r="ED235">
            <v>32557</v>
          </cell>
          <cell r="EE235">
            <v>16431</v>
          </cell>
          <cell r="EF235">
            <v>18382</v>
          </cell>
          <cell r="EG235">
            <v>9904</v>
          </cell>
          <cell r="EH235">
            <v>6091</v>
          </cell>
          <cell r="EI235">
            <v>2271</v>
          </cell>
          <cell r="EJ235">
            <v>2929</v>
          </cell>
          <cell r="EK235">
            <v>8752</v>
          </cell>
          <cell r="EL235">
            <v>20041</v>
          </cell>
          <cell r="EM235">
            <v>5453</v>
          </cell>
          <cell r="EN235">
            <v>5341</v>
          </cell>
          <cell r="EO235">
            <v>10763</v>
          </cell>
          <cell r="EP235">
            <v>25167</v>
          </cell>
          <cell r="EQ235">
            <v>9927</v>
          </cell>
          <cell r="ER235">
            <v>35090</v>
          </cell>
          <cell r="ES235">
            <v>1641</v>
          </cell>
          <cell r="ET235">
            <v>10809</v>
          </cell>
          <cell r="EU235">
            <v>12449</v>
          </cell>
          <cell r="EV235">
            <v>6517</v>
          </cell>
          <cell r="EW235">
            <v>20186</v>
          </cell>
          <cell r="EX235">
            <v>26692</v>
          </cell>
          <cell r="EY235">
            <v>13296</v>
          </cell>
          <cell r="EZ235">
            <v>22151</v>
          </cell>
          <cell r="FA235">
            <v>20038</v>
          </cell>
          <cell r="FB235">
            <v>27954</v>
          </cell>
          <cell r="FC235">
            <v>3389</v>
          </cell>
          <cell r="FD235">
            <v>7279</v>
          </cell>
          <cell r="FE235">
            <v>35528</v>
          </cell>
          <cell r="FF235">
            <v>381852</v>
          </cell>
          <cell r="FG235">
            <v>28322</v>
          </cell>
          <cell r="FH235">
            <v>258</v>
          </cell>
          <cell r="FI235">
            <v>410448</v>
          </cell>
          <cell r="FJ235">
            <v>-7.4</v>
          </cell>
          <cell r="FK235">
            <v>0</v>
          </cell>
          <cell r="FL235">
            <v>-6.3</v>
          </cell>
          <cell r="FM235">
            <v>0.6</v>
          </cell>
          <cell r="FN235">
            <v>11.3</v>
          </cell>
          <cell r="FO235">
            <v>5.8</v>
          </cell>
          <cell r="FP235">
            <v>7.8</v>
          </cell>
          <cell r="FQ235">
            <v>7.8</v>
          </cell>
          <cell r="FR235">
            <v>-9.9</v>
          </cell>
          <cell r="FS235">
            <v>6.3</v>
          </cell>
          <cell r="FT235">
            <v>-2.8</v>
          </cell>
          <cell r="FU235">
            <v>4.3</v>
          </cell>
          <cell r="FV235">
            <v>1</v>
          </cell>
          <cell r="FW235">
            <v>2.2000000000000002</v>
          </cell>
          <cell r="FX235">
            <v>-5.5</v>
          </cell>
          <cell r="FY235">
            <v>-0.6</v>
          </cell>
          <cell r="FZ235">
            <v>0.9</v>
          </cell>
          <cell r="GA235">
            <v>3</v>
          </cell>
          <cell r="GB235">
            <v>0.2</v>
          </cell>
          <cell r="GC235">
            <v>0.7</v>
          </cell>
          <cell r="GD235">
            <v>2.5</v>
          </cell>
          <cell r="GE235">
            <v>-4.5</v>
          </cell>
          <cell r="GF235">
            <v>2.4</v>
          </cell>
          <cell r="GG235">
            <v>0.7</v>
          </cell>
          <cell r="GH235">
            <v>0.6</v>
          </cell>
          <cell r="GI235">
            <v>1.1000000000000001</v>
          </cell>
          <cell r="GJ235">
            <v>1.1000000000000001</v>
          </cell>
          <cell r="GK235">
            <v>0.6</v>
          </cell>
          <cell r="GL235">
            <v>3.2</v>
          </cell>
          <cell r="GM235">
            <v>-2.2999999999999998</v>
          </cell>
          <cell r="GN235">
            <v>-1.1000000000000001</v>
          </cell>
          <cell r="GO235">
            <v>-0.3</v>
          </cell>
          <cell r="GP235">
            <v>2.9</v>
          </cell>
          <cell r="GQ235">
            <v>0.8</v>
          </cell>
          <cell r="GR235">
            <v>1.6</v>
          </cell>
          <cell r="GS235">
            <v>0.7</v>
          </cell>
          <cell r="GT235">
            <v>-0.4</v>
          </cell>
          <cell r="GU235">
            <v>0.4</v>
          </cell>
          <cell r="GV235">
            <v>-4.2</v>
          </cell>
          <cell r="GW235">
            <v>5.8</v>
          </cell>
          <cell r="GX235">
            <v>4.3</v>
          </cell>
          <cell r="GY235">
            <v>-1</v>
          </cell>
          <cell r="GZ235">
            <v>-0.3</v>
          </cell>
          <cell r="HA235">
            <v>-0.4</v>
          </cell>
          <cell r="HB235">
            <v>-0.3</v>
          </cell>
          <cell r="HC235">
            <v>-0.1</v>
          </cell>
          <cell r="HD235">
            <v>0.9</v>
          </cell>
          <cell r="HE235">
            <v>1.1000000000000001</v>
          </cell>
          <cell r="HF235">
            <v>1.8</v>
          </cell>
          <cell r="HG235">
            <v>-1.1000000000000001</v>
          </cell>
          <cell r="HH235">
            <v>0.8</v>
          </cell>
          <cell r="HI235">
            <v>0.7</v>
          </cell>
          <cell r="HJ235">
            <v>1</v>
          </cell>
          <cell r="HK235">
            <v>1</v>
          </cell>
          <cell r="HL235">
            <v>5642</v>
          </cell>
          <cell r="HM235">
            <v>1573</v>
          </cell>
          <cell r="HN235">
            <v>7224</v>
          </cell>
          <cell r="HO235">
            <v>4352</v>
          </cell>
          <cell r="HP235">
            <v>5988</v>
          </cell>
          <cell r="HQ235">
            <v>8100</v>
          </cell>
          <cell r="HR235">
            <v>4258</v>
          </cell>
          <cell r="HS235">
            <v>22894</v>
          </cell>
          <cell r="HT235">
            <v>1951</v>
          </cell>
          <cell r="HU235">
            <v>24866</v>
          </cell>
          <cell r="HV235">
            <v>6205</v>
          </cell>
          <cell r="HW235">
            <v>5130</v>
          </cell>
          <cell r="HX235">
            <v>4133</v>
          </cell>
          <cell r="HY235">
            <v>5160</v>
          </cell>
          <cell r="HZ235">
            <v>5464</v>
          </cell>
          <cell r="IA235">
            <v>26086</v>
          </cell>
          <cell r="IB235">
            <v>5820</v>
          </cell>
          <cell r="IC235">
            <v>512</v>
          </cell>
          <cell r="ID235">
            <v>3987</v>
          </cell>
          <cell r="IE235">
            <v>10325</v>
          </cell>
          <cell r="IF235">
            <v>6943</v>
          </cell>
          <cell r="IG235">
            <v>7829</v>
          </cell>
          <cell r="IH235">
            <v>18203</v>
          </cell>
          <cell r="II235">
            <v>32939</v>
          </cell>
          <cell r="IJ235">
            <v>16505</v>
          </cell>
          <cell r="IK235">
            <v>17999</v>
          </cell>
          <cell r="IL235">
            <v>9963</v>
          </cell>
          <cell r="IM235">
            <v>6216</v>
          </cell>
          <cell r="IN235">
            <v>2365</v>
          </cell>
          <cell r="IO235">
            <v>3008</v>
          </cell>
          <cell r="IP235">
            <v>8707</v>
          </cell>
          <cell r="IQ235">
            <v>20293</v>
          </cell>
        </row>
        <row r="236">
          <cell r="B236">
            <v>8296</v>
          </cell>
          <cell r="C236">
            <v>1583</v>
          </cell>
          <cell r="D236">
            <v>9880</v>
          </cell>
          <cell r="E236">
            <v>4258</v>
          </cell>
          <cell r="F236">
            <v>6006</v>
          </cell>
          <cell r="G236">
            <v>8113</v>
          </cell>
          <cell r="H236">
            <v>3969</v>
          </cell>
          <cell r="I236">
            <v>22408</v>
          </cell>
          <cell r="J236">
            <v>1931</v>
          </cell>
          <cell r="K236">
            <v>24340</v>
          </cell>
          <cell r="L236">
            <v>6302</v>
          </cell>
          <cell r="M236">
            <v>4794</v>
          </cell>
          <cell r="N236">
            <v>3852</v>
          </cell>
          <cell r="O236">
            <v>4892</v>
          </cell>
          <cell r="P236">
            <v>5438</v>
          </cell>
          <cell r="Q236">
            <v>25213</v>
          </cell>
          <cell r="R236">
            <v>5686</v>
          </cell>
          <cell r="S236">
            <v>436</v>
          </cell>
          <cell r="T236">
            <v>4172</v>
          </cell>
          <cell r="U236">
            <v>10294</v>
          </cell>
          <cell r="V236">
            <v>6761</v>
          </cell>
          <cell r="W236">
            <v>7676</v>
          </cell>
          <cell r="X236">
            <v>18207</v>
          </cell>
          <cell r="Y236">
            <v>32658</v>
          </cell>
          <cell r="Z236">
            <v>16594</v>
          </cell>
          <cell r="AA236">
            <v>18594</v>
          </cell>
          <cell r="AB236">
            <v>9955</v>
          </cell>
          <cell r="AC236">
            <v>6102</v>
          </cell>
          <cell r="AD236">
            <v>2322</v>
          </cell>
          <cell r="AE236">
            <v>2921</v>
          </cell>
          <cell r="AF236">
            <v>8687</v>
          </cell>
          <cell r="AG236">
            <v>20031</v>
          </cell>
          <cell r="AH236">
            <v>5545</v>
          </cell>
          <cell r="AI236">
            <v>5374</v>
          </cell>
          <cell r="AJ236">
            <v>11002</v>
          </cell>
          <cell r="AK236">
            <v>25394</v>
          </cell>
          <cell r="AL236">
            <v>10138</v>
          </cell>
          <cell r="AM236">
            <v>35531</v>
          </cell>
          <cell r="AN236">
            <v>1732</v>
          </cell>
          <cell r="AO236">
            <v>10864</v>
          </cell>
          <cell r="AP236">
            <v>12595</v>
          </cell>
          <cell r="AQ236">
            <v>6585</v>
          </cell>
          <cell r="AR236">
            <v>20302</v>
          </cell>
          <cell r="AS236">
            <v>26890</v>
          </cell>
          <cell r="AT236">
            <v>13358</v>
          </cell>
          <cell r="AU236">
            <v>22701</v>
          </cell>
          <cell r="AV236">
            <v>20169</v>
          </cell>
          <cell r="AW236">
            <v>28056</v>
          </cell>
          <cell r="AX236">
            <v>3444</v>
          </cell>
          <cell r="AY236">
            <v>7284</v>
          </cell>
          <cell r="AZ236">
            <v>35784</v>
          </cell>
          <cell r="BA236">
            <v>384311</v>
          </cell>
          <cell r="BB236">
            <v>28939</v>
          </cell>
          <cell r="BC236">
            <v>-18</v>
          </cell>
          <cell r="BD236">
            <v>413233</v>
          </cell>
          <cell r="BE236">
            <v>-4.7</v>
          </cell>
          <cell r="BF236">
            <v>0.4</v>
          </cell>
          <cell r="BG236">
            <v>-3.9</v>
          </cell>
          <cell r="BH236">
            <v>1.1000000000000001</v>
          </cell>
          <cell r="BI236">
            <v>6.1</v>
          </cell>
          <cell r="BJ236">
            <v>4.3</v>
          </cell>
          <cell r="BK236">
            <v>-1.8</v>
          </cell>
          <cell r="BL236">
            <v>2.7</v>
          </cell>
          <cell r="BM236">
            <v>-4</v>
          </cell>
          <cell r="BN236">
            <v>2.2000000000000002</v>
          </cell>
          <cell r="BO236">
            <v>-0.4</v>
          </cell>
          <cell r="BP236">
            <v>-1.1000000000000001</v>
          </cell>
          <cell r="BQ236">
            <v>-3.1</v>
          </cell>
          <cell r="BR236">
            <v>-0.3</v>
          </cell>
          <cell r="BS236">
            <v>-0.8</v>
          </cell>
          <cell r="BT236">
            <v>-0.9</v>
          </cell>
          <cell r="BU236">
            <v>0.1</v>
          </cell>
          <cell r="BV236">
            <v>4.7</v>
          </cell>
          <cell r="BW236">
            <v>0.9</v>
          </cell>
          <cell r="BX236">
            <v>0.6</v>
          </cell>
          <cell r="BY236">
            <v>1.1000000000000001</v>
          </cell>
          <cell r="BZ236">
            <v>-3</v>
          </cell>
          <cell r="CA236">
            <v>1.2</v>
          </cell>
          <cell r="CB236">
            <v>0.4</v>
          </cell>
          <cell r="CC236">
            <v>1</v>
          </cell>
          <cell r="CD236">
            <v>1.1000000000000001</v>
          </cell>
          <cell r="CE236">
            <v>0.8</v>
          </cell>
          <cell r="CF236">
            <v>0.3</v>
          </cell>
          <cell r="CG236">
            <v>2.4</v>
          </cell>
          <cell r="CH236">
            <v>-1.4</v>
          </cell>
          <cell r="CI236">
            <v>-0.7</v>
          </cell>
          <cell r="CJ236">
            <v>-0.1</v>
          </cell>
          <cell r="CK236">
            <v>1.9</v>
          </cell>
          <cell r="CL236">
            <v>0.6</v>
          </cell>
          <cell r="CM236">
            <v>1.6</v>
          </cell>
          <cell r="CN236">
            <v>0.9</v>
          </cell>
          <cell r="CO236">
            <v>1.4</v>
          </cell>
          <cell r="CP236">
            <v>1</v>
          </cell>
          <cell r="CQ236">
            <v>2.2999999999999998</v>
          </cell>
          <cell r="CR236">
            <v>2</v>
          </cell>
          <cell r="CS236">
            <v>2.1</v>
          </cell>
          <cell r="CT236">
            <v>0.2</v>
          </cell>
          <cell r="CU236">
            <v>0.4</v>
          </cell>
          <cell r="CV236">
            <v>0.4</v>
          </cell>
          <cell r="CW236">
            <v>0.3</v>
          </cell>
          <cell r="CX236">
            <v>1.8</v>
          </cell>
          <cell r="CY236">
            <v>0.7</v>
          </cell>
          <cell r="CZ236">
            <v>0.7</v>
          </cell>
          <cell r="DA236">
            <v>1.7</v>
          </cell>
          <cell r="DB236">
            <v>-0.5</v>
          </cell>
          <cell r="DC236">
            <v>0.8</v>
          </cell>
          <cell r="DD236">
            <v>0.7</v>
          </cell>
          <cell r="DE236">
            <v>2.1</v>
          </cell>
          <cell r="DF236">
            <v>0.8</v>
          </cell>
          <cell r="DG236">
            <v>8161</v>
          </cell>
          <cell r="DH236">
            <v>1590</v>
          </cell>
          <cell r="DI236">
            <v>9752</v>
          </cell>
          <cell r="DJ236">
            <v>4220</v>
          </cell>
          <cell r="DK236">
            <v>6023</v>
          </cell>
          <cell r="DL236">
            <v>7884</v>
          </cell>
          <cell r="DM236">
            <v>3919</v>
          </cell>
          <cell r="DN236">
            <v>22176</v>
          </cell>
          <cell r="DO236">
            <v>1928</v>
          </cell>
          <cell r="DP236">
            <v>24099</v>
          </cell>
          <cell r="DQ236">
            <v>6203</v>
          </cell>
          <cell r="DR236">
            <v>4724</v>
          </cell>
          <cell r="DS236">
            <v>3868</v>
          </cell>
          <cell r="DT236">
            <v>4867</v>
          </cell>
          <cell r="DU236">
            <v>5452</v>
          </cell>
          <cell r="DV236">
            <v>25118</v>
          </cell>
          <cell r="DW236">
            <v>5705</v>
          </cell>
          <cell r="DX236">
            <v>435</v>
          </cell>
          <cell r="DY236">
            <v>4208</v>
          </cell>
          <cell r="DZ236">
            <v>10347</v>
          </cell>
          <cell r="EA236">
            <v>6765</v>
          </cell>
          <cell r="EB236">
            <v>7630</v>
          </cell>
          <cell r="EC236">
            <v>18367</v>
          </cell>
          <cell r="ED236">
            <v>32764</v>
          </cell>
          <cell r="EE236">
            <v>16611</v>
          </cell>
          <cell r="EF236">
            <v>18586</v>
          </cell>
          <cell r="EG236">
            <v>9897</v>
          </cell>
          <cell r="EH236">
            <v>6093</v>
          </cell>
          <cell r="EI236">
            <v>2317</v>
          </cell>
          <cell r="EJ236">
            <v>2928</v>
          </cell>
          <cell r="EK236">
            <v>8677</v>
          </cell>
          <cell r="EL236">
            <v>20014</v>
          </cell>
          <cell r="EM236">
            <v>5542</v>
          </cell>
          <cell r="EN236">
            <v>5529</v>
          </cell>
          <cell r="EO236">
            <v>11084</v>
          </cell>
          <cell r="EP236">
            <v>25367</v>
          </cell>
          <cell r="EQ236">
            <v>10149</v>
          </cell>
          <cell r="ER236">
            <v>35515</v>
          </cell>
          <cell r="ES236">
            <v>1708</v>
          </cell>
          <cell r="ET236">
            <v>10926</v>
          </cell>
          <cell r="EU236">
            <v>12634</v>
          </cell>
          <cell r="EV236">
            <v>6628</v>
          </cell>
          <cell r="EW236">
            <v>20206</v>
          </cell>
          <cell r="EX236">
            <v>26844</v>
          </cell>
          <cell r="EY236">
            <v>13318</v>
          </cell>
          <cell r="EZ236">
            <v>22616</v>
          </cell>
          <cell r="FA236">
            <v>20168</v>
          </cell>
          <cell r="FB236">
            <v>28064</v>
          </cell>
          <cell r="FC236">
            <v>3456</v>
          </cell>
          <cell r="FD236">
            <v>7315</v>
          </cell>
          <cell r="FE236">
            <v>35788</v>
          </cell>
          <cell r="FF236">
            <v>383796</v>
          </cell>
          <cell r="FG236">
            <v>28880</v>
          </cell>
          <cell r="FH236">
            <v>-182</v>
          </cell>
          <cell r="FI236">
            <v>412493</v>
          </cell>
          <cell r="FJ236">
            <v>-5.6</v>
          </cell>
          <cell r="FK236">
            <v>1.2</v>
          </cell>
          <cell r="FL236">
            <v>-4.5999999999999996</v>
          </cell>
          <cell r="FM236">
            <v>-0.1</v>
          </cell>
          <cell r="FN236">
            <v>4.9000000000000004</v>
          </cell>
          <cell r="FO236">
            <v>0.1</v>
          </cell>
          <cell r="FP236">
            <v>-7.1</v>
          </cell>
          <cell r="FQ236">
            <v>-0.5</v>
          </cell>
          <cell r="FR236">
            <v>-1.6</v>
          </cell>
          <cell r="FS236">
            <v>-0.6</v>
          </cell>
          <cell r="FT236">
            <v>-1.8</v>
          </cell>
          <cell r="FU236">
            <v>-5.8</v>
          </cell>
          <cell r="FV236">
            <v>-4.2</v>
          </cell>
          <cell r="FW236">
            <v>-1.8</v>
          </cell>
          <cell r="FX236">
            <v>4.9000000000000004</v>
          </cell>
          <cell r="FY236">
            <v>-1.6</v>
          </cell>
          <cell r="FZ236">
            <v>0.3</v>
          </cell>
          <cell r="GA236">
            <v>4.8</v>
          </cell>
          <cell r="GB236">
            <v>2.4</v>
          </cell>
          <cell r="GC236">
            <v>1.3</v>
          </cell>
          <cell r="GD236">
            <v>1</v>
          </cell>
          <cell r="GE236">
            <v>-3.8</v>
          </cell>
          <cell r="GF236">
            <v>2.2000000000000002</v>
          </cell>
          <cell r="GG236">
            <v>0.6</v>
          </cell>
          <cell r="GH236">
            <v>1.1000000000000001</v>
          </cell>
          <cell r="GI236">
            <v>1.1000000000000001</v>
          </cell>
          <cell r="GJ236">
            <v>-0.1</v>
          </cell>
          <cell r="GK236">
            <v>0</v>
          </cell>
          <cell r="GL236">
            <v>2</v>
          </cell>
          <cell r="GM236">
            <v>0</v>
          </cell>
          <cell r="GN236">
            <v>-0.9</v>
          </cell>
          <cell r="GO236">
            <v>-0.1</v>
          </cell>
          <cell r="GP236">
            <v>1.6</v>
          </cell>
          <cell r="GQ236">
            <v>3.5</v>
          </cell>
          <cell r="GR236">
            <v>3</v>
          </cell>
          <cell r="GS236">
            <v>0.8</v>
          </cell>
          <cell r="GT236">
            <v>2.2000000000000002</v>
          </cell>
          <cell r="GU236">
            <v>1.2</v>
          </cell>
          <cell r="GV236">
            <v>4.0999999999999996</v>
          </cell>
          <cell r="GW236">
            <v>1.1000000000000001</v>
          </cell>
          <cell r="GX236">
            <v>1.5</v>
          </cell>
          <cell r="GY236">
            <v>1.7</v>
          </cell>
          <cell r="GZ236">
            <v>0.1</v>
          </cell>
          <cell r="HA236">
            <v>0.6</v>
          </cell>
          <cell r="HB236">
            <v>0.2</v>
          </cell>
          <cell r="HC236">
            <v>2.1</v>
          </cell>
          <cell r="HD236">
            <v>0.6</v>
          </cell>
          <cell r="HE236">
            <v>0.4</v>
          </cell>
          <cell r="HF236">
            <v>2</v>
          </cell>
          <cell r="HG236">
            <v>0.5</v>
          </cell>
          <cell r="HH236">
            <v>0.7</v>
          </cell>
          <cell r="HI236">
            <v>0.5</v>
          </cell>
          <cell r="HJ236">
            <v>2</v>
          </cell>
          <cell r="HK236">
            <v>0.5</v>
          </cell>
          <cell r="HL236">
            <v>13064</v>
          </cell>
          <cell r="HM236">
            <v>1592</v>
          </cell>
          <cell r="HN236">
            <v>14642</v>
          </cell>
          <cell r="HO236">
            <v>4225</v>
          </cell>
          <cell r="HP236">
            <v>6133</v>
          </cell>
          <cell r="HQ236">
            <v>8021</v>
          </cell>
          <cell r="HR236">
            <v>4056</v>
          </cell>
          <cell r="HS236">
            <v>22633</v>
          </cell>
          <cell r="HT236">
            <v>1955</v>
          </cell>
          <cell r="HU236">
            <v>24584</v>
          </cell>
          <cell r="HV236">
            <v>6703</v>
          </cell>
          <cell r="HW236">
            <v>4770</v>
          </cell>
          <cell r="HX236">
            <v>3995</v>
          </cell>
          <cell r="HY236">
            <v>4994</v>
          </cell>
          <cell r="HZ236">
            <v>5698</v>
          </cell>
          <cell r="IA236">
            <v>26172</v>
          </cell>
          <cell r="IB236">
            <v>5552</v>
          </cell>
          <cell r="IC236">
            <v>387</v>
          </cell>
          <cell r="ID236">
            <v>4301</v>
          </cell>
          <cell r="IE236">
            <v>10237</v>
          </cell>
          <cell r="IF236">
            <v>7052</v>
          </cell>
          <cell r="IG236">
            <v>7805</v>
          </cell>
          <cell r="IH236">
            <v>19365</v>
          </cell>
          <cell r="II236">
            <v>34238</v>
          </cell>
          <cell r="IJ236">
            <v>17236</v>
          </cell>
          <cell r="IK236">
            <v>20339</v>
          </cell>
          <cell r="IL236">
            <v>10356</v>
          </cell>
          <cell r="IM236">
            <v>6281</v>
          </cell>
          <cell r="IN236">
            <v>2389</v>
          </cell>
          <cell r="IO236">
            <v>2976</v>
          </cell>
          <cell r="IP236">
            <v>9083</v>
          </cell>
          <cell r="IQ236">
            <v>20731</v>
          </cell>
        </row>
        <row r="237">
          <cell r="B237">
            <v>8355</v>
          </cell>
          <cell r="C237">
            <v>1599</v>
          </cell>
          <cell r="D237">
            <v>9955</v>
          </cell>
          <cell r="E237">
            <v>4330</v>
          </cell>
          <cell r="F237">
            <v>6208</v>
          </cell>
          <cell r="G237">
            <v>8387</v>
          </cell>
          <cell r="H237">
            <v>3832</v>
          </cell>
          <cell r="I237">
            <v>22689</v>
          </cell>
          <cell r="J237">
            <v>1884</v>
          </cell>
          <cell r="K237">
            <v>24572</v>
          </cell>
          <cell r="L237">
            <v>6337</v>
          </cell>
          <cell r="M237">
            <v>4736</v>
          </cell>
          <cell r="N237">
            <v>3802</v>
          </cell>
          <cell r="O237">
            <v>4810</v>
          </cell>
          <cell r="P237">
            <v>5387</v>
          </cell>
          <cell r="Q237">
            <v>25058</v>
          </cell>
          <cell r="R237">
            <v>5684</v>
          </cell>
          <cell r="S237">
            <v>451</v>
          </cell>
          <cell r="T237">
            <v>4171</v>
          </cell>
          <cell r="U237">
            <v>10307</v>
          </cell>
          <cell r="V237">
            <v>6791</v>
          </cell>
          <cell r="W237">
            <v>7382</v>
          </cell>
          <cell r="X237">
            <v>18190</v>
          </cell>
          <cell r="Y237">
            <v>32474</v>
          </cell>
          <cell r="Z237">
            <v>16821</v>
          </cell>
          <cell r="AA237">
            <v>18728</v>
          </cell>
          <cell r="AB237">
            <v>10071</v>
          </cell>
          <cell r="AC237">
            <v>6079</v>
          </cell>
          <cell r="AD237">
            <v>2348</v>
          </cell>
          <cell r="AE237">
            <v>2907</v>
          </cell>
          <cell r="AF237">
            <v>8660</v>
          </cell>
          <cell r="AG237">
            <v>19995</v>
          </cell>
          <cell r="AH237">
            <v>5676</v>
          </cell>
          <cell r="AI237">
            <v>5365</v>
          </cell>
          <cell r="AJ237">
            <v>11109</v>
          </cell>
          <cell r="AK237">
            <v>25631</v>
          </cell>
          <cell r="AL237">
            <v>10309</v>
          </cell>
          <cell r="AM237">
            <v>35942</v>
          </cell>
          <cell r="AN237">
            <v>1762</v>
          </cell>
          <cell r="AO237">
            <v>10946</v>
          </cell>
          <cell r="AP237">
            <v>12707</v>
          </cell>
          <cell r="AQ237">
            <v>6585</v>
          </cell>
          <cell r="AR237">
            <v>20630</v>
          </cell>
          <cell r="AS237">
            <v>27218</v>
          </cell>
          <cell r="AT237">
            <v>13437</v>
          </cell>
          <cell r="AU237">
            <v>23002</v>
          </cell>
          <cell r="AV237">
            <v>20285</v>
          </cell>
          <cell r="AW237">
            <v>28345</v>
          </cell>
          <cell r="AX237">
            <v>3478</v>
          </cell>
          <cell r="AY237">
            <v>7263</v>
          </cell>
          <cell r="AZ237">
            <v>36031</v>
          </cell>
          <cell r="BA237">
            <v>386923</v>
          </cell>
          <cell r="BB237">
            <v>29521</v>
          </cell>
          <cell r="BC237">
            <v>10</v>
          </cell>
          <cell r="BD237">
            <v>416447</v>
          </cell>
          <cell r="BE237">
            <v>0.7</v>
          </cell>
          <cell r="BF237">
            <v>1</v>
          </cell>
          <cell r="BG237">
            <v>0.8</v>
          </cell>
          <cell r="BH237">
            <v>1.7</v>
          </cell>
          <cell r="BI237">
            <v>3.4</v>
          </cell>
          <cell r="BJ237">
            <v>3.4</v>
          </cell>
          <cell r="BK237">
            <v>-3.5</v>
          </cell>
          <cell r="BL237">
            <v>1.3</v>
          </cell>
          <cell r="BM237">
            <v>-2.4</v>
          </cell>
          <cell r="BN237">
            <v>1</v>
          </cell>
          <cell r="BO237">
            <v>0.6</v>
          </cell>
          <cell r="BP237">
            <v>-1.2</v>
          </cell>
          <cell r="BQ237">
            <v>-1.3</v>
          </cell>
          <cell r="BR237">
            <v>-1.7</v>
          </cell>
          <cell r="BS237">
            <v>-0.9</v>
          </cell>
          <cell r="BT237">
            <v>-0.6</v>
          </cell>
          <cell r="BU237">
            <v>0</v>
          </cell>
          <cell r="BV237">
            <v>3.5</v>
          </cell>
          <cell r="BW237">
            <v>0</v>
          </cell>
          <cell r="BX237">
            <v>0.1</v>
          </cell>
          <cell r="BY237">
            <v>0.4</v>
          </cell>
          <cell r="BZ237">
            <v>-3.8</v>
          </cell>
          <cell r="CA237">
            <v>-0.1</v>
          </cell>
          <cell r="CB237">
            <v>-0.6</v>
          </cell>
          <cell r="CC237">
            <v>1.4</v>
          </cell>
          <cell r="CD237">
            <v>0.7</v>
          </cell>
          <cell r="CE237">
            <v>1.2</v>
          </cell>
          <cell r="CF237">
            <v>-0.4</v>
          </cell>
          <cell r="CG237">
            <v>1.1000000000000001</v>
          </cell>
          <cell r="CH237">
            <v>-0.5</v>
          </cell>
          <cell r="CI237">
            <v>-0.3</v>
          </cell>
          <cell r="CJ237">
            <v>-0.2</v>
          </cell>
          <cell r="CK237">
            <v>2.4</v>
          </cell>
          <cell r="CL237">
            <v>-0.2</v>
          </cell>
          <cell r="CM237">
            <v>1</v>
          </cell>
          <cell r="CN237">
            <v>0.9</v>
          </cell>
          <cell r="CO237">
            <v>1.7</v>
          </cell>
          <cell r="CP237">
            <v>1.2</v>
          </cell>
          <cell r="CQ237">
            <v>1.7</v>
          </cell>
          <cell r="CR237">
            <v>0.7</v>
          </cell>
          <cell r="CS237">
            <v>0.9</v>
          </cell>
          <cell r="CT237">
            <v>0</v>
          </cell>
          <cell r="CU237">
            <v>1.6</v>
          </cell>
          <cell r="CV237">
            <v>1.2</v>
          </cell>
          <cell r="CW237">
            <v>0.6</v>
          </cell>
          <cell r="CX237">
            <v>1.3</v>
          </cell>
          <cell r="CY237">
            <v>0.6</v>
          </cell>
          <cell r="CZ237">
            <v>1</v>
          </cell>
          <cell r="DA237">
            <v>1</v>
          </cell>
          <cell r="DB237">
            <v>-0.3</v>
          </cell>
          <cell r="DC237">
            <v>0.7</v>
          </cell>
          <cell r="DD237">
            <v>0.7</v>
          </cell>
          <cell r="DE237">
            <v>2</v>
          </cell>
          <cell r="DF237">
            <v>0.8</v>
          </cell>
          <cell r="DG237">
            <v>8355</v>
          </cell>
          <cell r="DH237">
            <v>1603</v>
          </cell>
          <cell r="DI237">
            <v>9959</v>
          </cell>
          <cell r="DJ237">
            <v>4340</v>
          </cell>
          <cell r="DK237">
            <v>6320</v>
          </cell>
          <cell r="DL237">
            <v>8681</v>
          </cell>
          <cell r="DM237">
            <v>3801</v>
          </cell>
          <cell r="DN237">
            <v>22980</v>
          </cell>
          <cell r="DO237">
            <v>1910</v>
          </cell>
          <cell r="DP237">
            <v>24886</v>
          </cell>
          <cell r="DQ237">
            <v>6410</v>
          </cell>
          <cell r="DR237">
            <v>4654</v>
          </cell>
          <cell r="DS237">
            <v>3693</v>
          </cell>
          <cell r="DT237">
            <v>4860</v>
          </cell>
          <cell r="DU237">
            <v>5414</v>
          </cell>
          <cell r="DV237">
            <v>25031</v>
          </cell>
          <cell r="DW237">
            <v>5659</v>
          </cell>
          <cell r="DX237">
            <v>459</v>
          </cell>
          <cell r="DY237">
            <v>4154</v>
          </cell>
          <cell r="DZ237">
            <v>10274</v>
          </cell>
          <cell r="EA237">
            <v>6865</v>
          </cell>
          <cell r="EB237">
            <v>7373</v>
          </cell>
          <cell r="EC237">
            <v>18175</v>
          </cell>
          <cell r="ED237">
            <v>32435</v>
          </cell>
          <cell r="EE237">
            <v>16745</v>
          </cell>
          <cell r="EF237">
            <v>18765</v>
          </cell>
          <cell r="EG237">
            <v>10081</v>
          </cell>
          <cell r="EH237">
            <v>6122</v>
          </cell>
          <cell r="EI237">
            <v>2368</v>
          </cell>
          <cell r="EJ237">
            <v>2906</v>
          </cell>
          <cell r="EK237">
            <v>8577</v>
          </cell>
          <cell r="EL237">
            <v>19972</v>
          </cell>
          <cell r="EM237">
            <v>5682</v>
          </cell>
          <cell r="EN237">
            <v>5407</v>
          </cell>
          <cell r="EO237">
            <v>11101</v>
          </cell>
          <cell r="EP237">
            <v>25652</v>
          </cell>
          <cell r="EQ237">
            <v>10327</v>
          </cell>
          <cell r="ER237">
            <v>35981</v>
          </cell>
          <cell r="ES237">
            <v>1850</v>
          </cell>
          <cell r="ET237">
            <v>10685</v>
          </cell>
          <cell r="EU237">
            <v>12534</v>
          </cell>
          <cell r="EV237">
            <v>6593</v>
          </cell>
          <cell r="EW237">
            <v>20562</v>
          </cell>
          <cell r="EX237">
            <v>27162</v>
          </cell>
          <cell r="EY237">
            <v>13400</v>
          </cell>
          <cell r="EZ237">
            <v>23308</v>
          </cell>
          <cell r="FA237">
            <v>20284</v>
          </cell>
          <cell r="FB237">
            <v>28178</v>
          </cell>
          <cell r="FC237">
            <v>3473</v>
          </cell>
          <cell r="FD237">
            <v>7183</v>
          </cell>
          <cell r="FE237">
            <v>36031</v>
          </cell>
          <cell r="FF237">
            <v>387106</v>
          </cell>
          <cell r="FG237">
            <v>29484</v>
          </cell>
          <cell r="FH237">
            <v>156</v>
          </cell>
          <cell r="FI237">
            <v>416739</v>
          </cell>
          <cell r="FJ237">
            <v>2.4</v>
          </cell>
          <cell r="FK237">
            <v>0.8</v>
          </cell>
          <cell r="FL237">
            <v>2.1</v>
          </cell>
          <cell r="FM237">
            <v>2.8</v>
          </cell>
          <cell r="FN237">
            <v>4.9000000000000004</v>
          </cell>
          <cell r="FO237">
            <v>10.1</v>
          </cell>
          <cell r="FP237">
            <v>-3</v>
          </cell>
          <cell r="FQ237">
            <v>3.6</v>
          </cell>
          <cell r="FR237">
            <v>-0.9</v>
          </cell>
          <cell r="FS237">
            <v>3.3</v>
          </cell>
          <cell r="FT237">
            <v>3.3</v>
          </cell>
          <cell r="FU237">
            <v>-1.5</v>
          </cell>
          <cell r="FV237">
            <v>-4.5</v>
          </cell>
          <cell r="FW237">
            <v>-0.2</v>
          </cell>
          <cell r="FX237">
            <v>-0.7</v>
          </cell>
          <cell r="FY237">
            <v>-0.3</v>
          </cell>
          <cell r="FZ237">
            <v>-0.8</v>
          </cell>
          <cell r="GA237">
            <v>5.7</v>
          </cell>
          <cell r="GB237">
            <v>-1.3</v>
          </cell>
          <cell r="GC237">
            <v>-0.7</v>
          </cell>
          <cell r="GD237">
            <v>1.5</v>
          </cell>
          <cell r="GE237">
            <v>-3.4</v>
          </cell>
          <cell r="GF237">
            <v>-1</v>
          </cell>
          <cell r="GG237">
            <v>-1</v>
          </cell>
          <cell r="GH237">
            <v>0.8</v>
          </cell>
          <cell r="GI237">
            <v>1</v>
          </cell>
          <cell r="GJ237">
            <v>1.9</v>
          </cell>
          <cell r="GK237">
            <v>0.5</v>
          </cell>
          <cell r="GL237">
            <v>2.2000000000000002</v>
          </cell>
          <cell r="GM237">
            <v>-0.8</v>
          </cell>
          <cell r="GN237">
            <v>-1.2</v>
          </cell>
          <cell r="GO237">
            <v>-0.2</v>
          </cell>
          <cell r="GP237">
            <v>2.5</v>
          </cell>
          <cell r="GQ237">
            <v>-2.2000000000000002</v>
          </cell>
          <cell r="GR237">
            <v>0.2</v>
          </cell>
          <cell r="GS237">
            <v>1.1000000000000001</v>
          </cell>
          <cell r="GT237">
            <v>1.8</v>
          </cell>
          <cell r="GU237">
            <v>1.3</v>
          </cell>
          <cell r="GV237">
            <v>8.3000000000000007</v>
          </cell>
          <cell r="GW237">
            <v>-2.2000000000000002</v>
          </cell>
          <cell r="GX237">
            <v>-0.8</v>
          </cell>
          <cell r="GY237">
            <v>-0.5</v>
          </cell>
          <cell r="GZ237">
            <v>1.8</v>
          </cell>
          <cell r="HA237">
            <v>1.2</v>
          </cell>
          <cell r="HB237">
            <v>0.6</v>
          </cell>
          <cell r="HC237">
            <v>3.1</v>
          </cell>
          <cell r="HD237">
            <v>0.6</v>
          </cell>
          <cell r="HE237">
            <v>0.4</v>
          </cell>
          <cell r="HF237">
            <v>0.5</v>
          </cell>
          <cell r="HG237">
            <v>-1.8</v>
          </cell>
          <cell r="HH237">
            <v>0.7</v>
          </cell>
          <cell r="HI237">
            <v>0.9</v>
          </cell>
          <cell r="HJ237">
            <v>2.1</v>
          </cell>
          <cell r="HK237">
            <v>1</v>
          </cell>
          <cell r="HL237">
            <v>7793</v>
          </cell>
          <cell r="HM237">
            <v>1604</v>
          </cell>
          <cell r="HN237">
            <v>9399</v>
          </cell>
          <cell r="HO237">
            <v>4190</v>
          </cell>
          <cell r="HP237">
            <v>6170</v>
          </cell>
          <cell r="HQ237">
            <v>8116</v>
          </cell>
          <cell r="HR237">
            <v>3607</v>
          </cell>
          <cell r="HS237">
            <v>21975</v>
          </cell>
          <cell r="HT237">
            <v>1837</v>
          </cell>
          <cell r="HU237">
            <v>23807</v>
          </cell>
          <cell r="HV237">
            <v>6146</v>
          </cell>
          <cell r="HW237">
            <v>4512</v>
          </cell>
          <cell r="HX237">
            <v>3422</v>
          </cell>
          <cell r="HY237">
            <v>4454</v>
          </cell>
          <cell r="HZ237">
            <v>4914</v>
          </cell>
          <cell r="IA237">
            <v>23441</v>
          </cell>
          <cell r="IB237">
            <v>5755</v>
          </cell>
          <cell r="IC237">
            <v>384</v>
          </cell>
          <cell r="ID237">
            <v>4252</v>
          </cell>
          <cell r="IE237">
            <v>10388</v>
          </cell>
          <cell r="IF237">
            <v>6249</v>
          </cell>
          <cell r="IG237">
            <v>6965</v>
          </cell>
          <cell r="IH237">
            <v>16644</v>
          </cell>
          <cell r="II237">
            <v>29871</v>
          </cell>
          <cell r="IJ237">
            <v>15873</v>
          </cell>
          <cell r="IK237">
            <v>18086</v>
          </cell>
          <cell r="IL237">
            <v>9874</v>
          </cell>
          <cell r="IM237">
            <v>5798</v>
          </cell>
          <cell r="IN237">
            <v>2305</v>
          </cell>
          <cell r="IO237">
            <v>2784</v>
          </cell>
          <cell r="IP237">
            <v>8291</v>
          </cell>
          <cell r="IQ237">
            <v>19177</v>
          </cell>
        </row>
        <row r="238">
          <cell r="B238">
            <v>8876</v>
          </cell>
          <cell r="C238">
            <v>1634</v>
          </cell>
          <cell r="D238">
            <v>10509</v>
          </cell>
          <cell r="E238">
            <v>4398</v>
          </cell>
          <cell r="F238">
            <v>6261</v>
          </cell>
          <cell r="G238">
            <v>8535</v>
          </cell>
          <cell r="H238">
            <v>3719</v>
          </cell>
          <cell r="I238">
            <v>22783</v>
          </cell>
          <cell r="J238">
            <v>1814</v>
          </cell>
          <cell r="K238">
            <v>24593</v>
          </cell>
          <cell r="L238">
            <v>6458</v>
          </cell>
          <cell r="M238">
            <v>4691</v>
          </cell>
          <cell r="N238">
            <v>3822</v>
          </cell>
          <cell r="O238">
            <v>4654</v>
          </cell>
          <cell r="P238">
            <v>5299</v>
          </cell>
          <cell r="Q238">
            <v>24954</v>
          </cell>
          <cell r="R238">
            <v>5677</v>
          </cell>
          <cell r="S238">
            <v>456</v>
          </cell>
          <cell r="T238">
            <v>4141</v>
          </cell>
          <cell r="U238">
            <v>10275</v>
          </cell>
          <cell r="V238">
            <v>6782</v>
          </cell>
          <cell r="W238">
            <v>7067</v>
          </cell>
          <cell r="X238">
            <v>17879</v>
          </cell>
          <cell r="Y238">
            <v>31879</v>
          </cell>
          <cell r="Z238">
            <v>17132</v>
          </cell>
          <cell r="AA238">
            <v>18775</v>
          </cell>
          <cell r="AB238">
            <v>10149</v>
          </cell>
          <cell r="AC238">
            <v>6057</v>
          </cell>
          <cell r="AD238">
            <v>2347</v>
          </cell>
          <cell r="AE238">
            <v>2910</v>
          </cell>
          <cell r="AF238">
            <v>8717</v>
          </cell>
          <cell r="AG238">
            <v>20033</v>
          </cell>
          <cell r="AH238">
            <v>5829</v>
          </cell>
          <cell r="AI238">
            <v>5303</v>
          </cell>
          <cell r="AJ238">
            <v>11152</v>
          </cell>
          <cell r="AK238">
            <v>25855</v>
          </cell>
          <cell r="AL238">
            <v>10428</v>
          </cell>
          <cell r="AM238">
            <v>36285</v>
          </cell>
          <cell r="AN238">
            <v>1770</v>
          </cell>
          <cell r="AO238">
            <v>10958</v>
          </cell>
          <cell r="AP238">
            <v>12729</v>
          </cell>
          <cell r="AQ238">
            <v>6667</v>
          </cell>
          <cell r="AR238">
            <v>20992</v>
          </cell>
          <cell r="AS238">
            <v>27659</v>
          </cell>
          <cell r="AT238">
            <v>13454</v>
          </cell>
          <cell r="AU238">
            <v>23117</v>
          </cell>
          <cell r="AV238">
            <v>20378</v>
          </cell>
          <cell r="AW238">
            <v>28809</v>
          </cell>
          <cell r="AX238">
            <v>3491</v>
          </cell>
          <cell r="AY238">
            <v>7248</v>
          </cell>
          <cell r="AZ238">
            <v>36253</v>
          </cell>
          <cell r="BA238">
            <v>389046</v>
          </cell>
          <cell r="BB238">
            <v>29796</v>
          </cell>
          <cell r="BC238">
            <v>-88</v>
          </cell>
          <cell r="BD238">
            <v>418748</v>
          </cell>
          <cell r="BE238">
            <v>6.2</v>
          </cell>
          <cell r="BF238">
            <v>2.1</v>
          </cell>
          <cell r="BG238">
            <v>5.6</v>
          </cell>
          <cell r="BH238">
            <v>1.6</v>
          </cell>
          <cell r="BI238">
            <v>0.9</v>
          </cell>
          <cell r="BJ238">
            <v>1.8</v>
          </cell>
          <cell r="BK238">
            <v>-2.9</v>
          </cell>
          <cell r="BL238">
            <v>0.4</v>
          </cell>
          <cell r="BM238">
            <v>-3.7</v>
          </cell>
          <cell r="BN238">
            <v>0.1</v>
          </cell>
          <cell r="BO238">
            <v>1.9</v>
          </cell>
          <cell r="BP238">
            <v>-1</v>
          </cell>
          <cell r="BQ238">
            <v>0.5</v>
          </cell>
          <cell r="BR238">
            <v>-3.2</v>
          </cell>
          <cell r="BS238">
            <v>-1.6</v>
          </cell>
          <cell r="BT238">
            <v>-0.4</v>
          </cell>
          <cell r="BU238">
            <v>-0.1</v>
          </cell>
          <cell r="BV238">
            <v>1</v>
          </cell>
          <cell r="BW238">
            <v>-0.7</v>
          </cell>
          <cell r="BX238">
            <v>-0.3</v>
          </cell>
          <cell r="BY238">
            <v>-0.1</v>
          </cell>
          <cell r="BZ238">
            <v>-4.3</v>
          </cell>
          <cell r="CA238">
            <v>-1.7</v>
          </cell>
          <cell r="CB238">
            <v>-1.8</v>
          </cell>
          <cell r="CC238">
            <v>1.8</v>
          </cell>
          <cell r="CD238">
            <v>0.3</v>
          </cell>
          <cell r="CE238">
            <v>0.8</v>
          </cell>
          <cell r="CF238">
            <v>-0.4</v>
          </cell>
          <cell r="CG238">
            <v>0</v>
          </cell>
          <cell r="CH238">
            <v>0.1</v>
          </cell>
          <cell r="CI238">
            <v>0.7</v>
          </cell>
          <cell r="CJ238">
            <v>0.2</v>
          </cell>
          <cell r="CK238">
            <v>2.7</v>
          </cell>
          <cell r="CL238">
            <v>-1.2</v>
          </cell>
          <cell r="CM238">
            <v>0.4</v>
          </cell>
          <cell r="CN238">
            <v>0.9</v>
          </cell>
          <cell r="CO238">
            <v>1.2</v>
          </cell>
          <cell r="CP238">
            <v>1</v>
          </cell>
          <cell r="CQ238">
            <v>0.5</v>
          </cell>
          <cell r="CR238">
            <v>0.1</v>
          </cell>
          <cell r="CS238">
            <v>0.2</v>
          </cell>
          <cell r="CT238">
            <v>1.2</v>
          </cell>
          <cell r="CU238">
            <v>1.8</v>
          </cell>
          <cell r="CV238">
            <v>1.6</v>
          </cell>
          <cell r="CW238">
            <v>0.1</v>
          </cell>
          <cell r="CX238">
            <v>0.5</v>
          </cell>
          <cell r="CY238">
            <v>0.5</v>
          </cell>
          <cell r="CZ238">
            <v>1.6</v>
          </cell>
          <cell r="DA238">
            <v>0.4</v>
          </cell>
          <cell r="DB238">
            <v>-0.2</v>
          </cell>
          <cell r="DC238">
            <v>0.6</v>
          </cell>
          <cell r="DD238">
            <v>0.5</v>
          </cell>
          <cell r="DE238">
            <v>0.9</v>
          </cell>
          <cell r="DF238">
            <v>0.6</v>
          </cell>
          <cell r="DG238">
            <v>8809</v>
          </cell>
          <cell r="DH238">
            <v>1601</v>
          </cell>
          <cell r="DI238">
            <v>10410</v>
          </cell>
          <cell r="DJ238">
            <v>4438</v>
          </cell>
          <cell r="DK238">
            <v>6178</v>
          </cell>
          <cell r="DL238">
            <v>8435</v>
          </cell>
          <cell r="DM238">
            <v>3734</v>
          </cell>
          <cell r="DN238">
            <v>22597</v>
          </cell>
          <cell r="DO238">
            <v>1825</v>
          </cell>
          <cell r="DP238">
            <v>24419</v>
          </cell>
          <cell r="DQ238">
            <v>6460</v>
          </cell>
          <cell r="DR238">
            <v>4806</v>
          </cell>
          <cell r="DS238">
            <v>3851</v>
          </cell>
          <cell r="DT238">
            <v>4633</v>
          </cell>
          <cell r="DU238">
            <v>5277</v>
          </cell>
          <cell r="DV238">
            <v>25025</v>
          </cell>
          <cell r="DW238">
            <v>5689</v>
          </cell>
          <cell r="DX238">
            <v>449</v>
          </cell>
          <cell r="DY238">
            <v>4175</v>
          </cell>
          <cell r="DZ238">
            <v>10314</v>
          </cell>
          <cell r="EA238">
            <v>7044</v>
          </cell>
          <cell r="EB238">
            <v>7231</v>
          </cell>
          <cell r="EC238">
            <v>17855</v>
          </cell>
          <cell r="ED238">
            <v>32146</v>
          </cell>
          <cell r="EE238">
            <v>17184</v>
          </cell>
          <cell r="EF238">
            <v>18808</v>
          </cell>
          <cell r="EG238">
            <v>10158</v>
          </cell>
          <cell r="EH238">
            <v>6010</v>
          </cell>
          <cell r="EI238">
            <v>2336</v>
          </cell>
          <cell r="EJ238">
            <v>2902</v>
          </cell>
          <cell r="EK238">
            <v>8803</v>
          </cell>
          <cell r="EL238">
            <v>20054</v>
          </cell>
          <cell r="EM238">
            <v>5786</v>
          </cell>
          <cell r="EN238">
            <v>5336</v>
          </cell>
          <cell r="EO238">
            <v>11129</v>
          </cell>
          <cell r="EP238">
            <v>25895</v>
          </cell>
          <cell r="EQ238">
            <v>10482</v>
          </cell>
          <cell r="ER238">
            <v>36380</v>
          </cell>
          <cell r="ES238">
            <v>1736</v>
          </cell>
          <cell r="ET238">
            <v>11242</v>
          </cell>
          <cell r="EU238">
            <v>12980</v>
          </cell>
          <cell r="EV238">
            <v>6630</v>
          </cell>
          <cell r="EW238">
            <v>21216</v>
          </cell>
          <cell r="EX238">
            <v>27840</v>
          </cell>
          <cell r="EY238">
            <v>13557</v>
          </cell>
          <cell r="EZ238">
            <v>23053</v>
          </cell>
          <cell r="FA238">
            <v>20384</v>
          </cell>
          <cell r="FB238">
            <v>28865</v>
          </cell>
          <cell r="FC238">
            <v>3494</v>
          </cell>
          <cell r="FD238">
            <v>7398</v>
          </cell>
          <cell r="FE238">
            <v>36255</v>
          </cell>
          <cell r="FF238">
            <v>390017</v>
          </cell>
          <cell r="FG238">
            <v>30146</v>
          </cell>
          <cell r="FH238">
            <v>-233</v>
          </cell>
          <cell r="FI238">
            <v>419923</v>
          </cell>
          <cell r="FJ238">
            <v>5.4</v>
          </cell>
          <cell r="FK238">
            <v>-0.1</v>
          </cell>
          <cell r="FL238">
            <v>4.5</v>
          </cell>
          <cell r="FM238">
            <v>2.2999999999999998</v>
          </cell>
          <cell r="FN238">
            <v>-2.2999999999999998</v>
          </cell>
          <cell r="FO238">
            <v>-2.8</v>
          </cell>
          <cell r="FP238">
            <v>-1.8</v>
          </cell>
          <cell r="FQ238">
            <v>-1.7</v>
          </cell>
          <cell r="FR238">
            <v>-4.5</v>
          </cell>
          <cell r="FS238">
            <v>-1.9</v>
          </cell>
          <cell r="FT238">
            <v>0.8</v>
          </cell>
          <cell r="FU238">
            <v>3.3</v>
          </cell>
          <cell r="FV238">
            <v>4.3</v>
          </cell>
          <cell r="FW238">
            <v>-4.7</v>
          </cell>
          <cell r="FX238">
            <v>-2.5</v>
          </cell>
          <cell r="FY238">
            <v>0</v>
          </cell>
          <cell r="FZ238">
            <v>0.5</v>
          </cell>
          <cell r="GA238">
            <v>-2.2999999999999998</v>
          </cell>
          <cell r="GB238">
            <v>0.5</v>
          </cell>
          <cell r="GC238">
            <v>0.4</v>
          </cell>
          <cell r="GD238">
            <v>2.6</v>
          </cell>
          <cell r="GE238">
            <v>-1.9</v>
          </cell>
          <cell r="GF238">
            <v>-1.8</v>
          </cell>
          <cell r="GG238">
            <v>-0.9</v>
          </cell>
          <cell r="GH238">
            <v>2.6</v>
          </cell>
          <cell r="GI238">
            <v>0.2</v>
          </cell>
          <cell r="GJ238">
            <v>0.8</v>
          </cell>
          <cell r="GK238">
            <v>-1.8</v>
          </cell>
          <cell r="GL238">
            <v>-1.4</v>
          </cell>
          <cell r="GM238">
            <v>-0.1</v>
          </cell>
          <cell r="GN238">
            <v>2.6</v>
          </cell>
          <cell r="GO238">
            <v>0.4</v>
          </cell>
          <cell r="GP238">
            <v>1.8</v>
          </cell>
          <cell r="GQ238">
            <v>-1.3</v>
          </cell>
          <cell r="GR238">
            <v>0.2</v>
          </cell>
          <cell r="GS238">
            <v>0.9</v>
          </cell>
          <cell r="GT238">
            <v>1.5</v>
          </cell>
          <cell r="GU238">
            <v>1.1000000000000001</v>
          </cell>
          <cell r="GV238">
            <v>-6.2</v>
          </cell>
          <cell r="GW238">
            <v>5.2</v>
          </cell>
          <cell r="GX238">
            <v>3.6</v>
          </cell>
          <cell r="GY238">
            <v>0.6</v>
          </cell>
          <cell r="GZ238">
            <v>3.2</v>
          </cell>
          <cell r="HA238">
            <v>2.5</v>
          </cell>
          <cell r="HB238">
            <v>1.2</v>
          </cell>
          <cell r="HC238">
            <v>-1.1000000000000001</v>
          </cell>
          <cell r="HD238">
            <v>0.5</v>
          </cell>
          <cell r="HE238">
            <v>2.4</v>
          </cell>
          <cell r="HF238">
            <v>0.6</v>
          </cell>
          <cell r="HG238">
            <v>3</v>
          </cell>
          <cell r="HH238">
            <v>0.6</v>
          </cell>
          <cell r="HI238">
            <v>0.8</v>
          </cell>
          <cell r="HJ238">
            <v>2.2000000000000002</v>
          </cell>
          <cell r="HK238">
            <v>0.8</v>
          </cell>
          <cell r="HL238">
            <v>7474</v>
          </cell>
          <cell r="HM238">
            <v>1596</v>
          </cell>
          <cell r="HN238">
            <v>9072</v>
          </cell>
          <cell r="HO238">
            <v>4456</v>
          </cell>
          <cell r="HP238">
            <v>5975</v>
          </cell>
          <cell r="HQ238">
            <v>8637</v>
          </cell>
          <cell r="HR238">
            <v>3749</v>
          </cell>
          <cell r="HS238">
            <v>22530</v>
          </cell>
          <cell r="HT238">
            <v>1878</v>
          </cell>
          <cell r="HU238">
            <v>24398</v>
          </cell>
          <cell r="HV238">
            <v>6336</v>
          </cell>
          <cell r="HW238">
            <v>4785</v>
          </cell>
          <cell r="HX238">
            <v>3899</v>
          </cell>
          <cell r="HY238">
            <v>4710</v>
          </cell>
          <cell r="HZ238">
            <v>5265</v>
          </cell>
          <cell r="IA238">
            <v>24997</v>
          </cell>
          <cell r="IB238">
            <v>5615</v>
          </cell>
          <cell r="IC238">
            <v>475</v>
          </cell>
          <cell r="ID238">
            <v>4106</v>
          </cell>
          <cell r="IE238">
            <v>10197</v>
          </cell>
          <cell r="IF238">
            <v>7125</v>
          </cell>
          <cell r="IG238">
            <v>7566</v>
          </cell>
          <cell r="IH238">
            <v>18155</v>
          </cell>
          <cell r="II238">
            <v>32854</v>
          </cell>
          <cell r="IJ238">
            <v>17357</v>
          </cell>
          <cell r="IK238">
            <v>18117</v>
          </cell>
          <cell r="IL238">
            <v>9847</v>
          </cell>
          <cell r="IM238">
            <v>6020</v>
          </cell>
          <cell r="IN238">
            <v>2234</v>
          </cell>
          <cell r="IO238">
            <v>2898</v>
          </cell>
          <cell r="IP238">
            <v>8727</v>
          </cell>
          <cell r="IQ238">
            <v>19881</v>
          </cell>
        </row>
        <row r="239">
          <cell r="B239">
            <v>9602</v>
          </cell>
          <cell r="C239">
            <v>1672</v>
          </cell>
          <cell r="D239">
            <v>11274</v>
          </cell>
          <cell r="E239">
            <v>4447</v>
          </cell>
          <cell r="F239">
            <v>6330</v>
          </cell>
          <cell r="G239">
            <v>8639</v>
          </cell>
          <cell r="H239">
            <v>3691</v>
          </cell>
          <cell r="I239">
            <v>23036</v>
          </cell>
          <cell r="J239">
            <v>1702</v>
          </cell>
          <cell r="K239">
            <v>24737</v>
          </cell>
          <cell r="L239">
            <v>6567</v>
          </cell>
          <cell r="M239">
            <v>4674</v>
          </cell>
          <cell r="N239">
            <v>3837</v>
          </cell>
          <cell r="O239">
            <v>4505</v>
          </cell>
          <cell r="P239">
            <v>5221</v>
          </cell>
          <cell r="Q239">
            <v>24787</v>
          </cell>
          <cell r="R239">
            <v>5696</v>
          </cell>
          <cell r="S239">
            <v>450</v>
          </cell>
          <cell r="T239">
            <v>4128</v>
          </cell>
          <cell r="U239">
            <v>10274</v>
          </cell>
          <cell r="V239">
            <v>6814</v>
          </cell>
          <cell r="W239">
            <v>6828</v>
          </cell>
          <cell r="X239">
            <v>17493</v>
          </cell>
          <cell r="Y239">
            <v>31238</v>
          </cell>
          <cell r="Z239">
            <v>17477</v>
          </cell>
          <cell r="AA239">
            <v>18783</v>
          </cell>
          <cell r="AB239">
            <v>10144</v>
          </cell>
          <cell r="AC239">
            <v>6075</v>
          </cell>
          <cell r="AD239">
            <v>2339</v>
          </cell>
          <cell r="AE239">
            <v>2932</v>
          </cell>
          <cell r="AF239">
            <v>8832</v>
          </cell>
          <cell r="AG239">
            <v>20180</v>
          </cell>
          <cell r="AH239">
            <v>5964</v>
          </cell>
          <cell r="AI239">
            <v>5207</v>
          </cell>
          <cell r="AJ239">
            <v>11161</v>
          </cell>
          <cell r="AK239">
            <v>26076</v>
          </cell>
          <cell r="AL239">
            <v>10489</v>
          </cell>
          <cell r="AM239">
            <v>36566</v>
          </cell>
          <cell r="AN239">
            <v>1779</v>
          </cell>
          <cell r="AO239">
            <v>10998</v>
          </cell>
          <cell r="AP239">
            <v>12778</v>
          </cell>
          <cell r="AQ239">
            <v>6829</v>
          </cell>
          <cell r="AR239">
            <v>21283</v>
          </cell>
          <cell r="AS239">
            <v>28110</v>
          </cell>
          <cell r="AT239">
            <v>13367</v>
          </cell>
          <cell r="AU239">
            <v>23148</v>
          </cell>
          <cell r="AV239">
            <v>20465</v>
          </cell>
          <cell r="AW239">
            <v>29349</v>
          </cell>
          <cell r="AX239">
            <v>3492</v>
          </cell>
          <cell r="AY239">
            <v>7223</v>
          </cell>
          <cell r="AZ239">
            <v>36461</v>
          </cell>
          <cell r="BA239">
            <v>391091</v>
          </cell>
          <cell r="BB239">
            <v>29651</v>
          </cell>
          <cell r="BC239">
            <v>-301</v>
          </cell>
          <cell r="BD239">
            <v>420438</v>
          </cell>
          <cell r="BE239">
            <v>8.1999999999999993</v>
          </cell>
          <cell r="BF239">
            <v>2.2999999999999998</v>
          </cell>
          <cell r="BG239">
            <v>7.3</v>
          </cell>
          <cell r="BH239">
            <v>1.1000000000000001</v>
          </cell>
          <cell r="BI239">
            <v>1.1000000000000001</v>
          </cell>
          <cell r="BJ239">
            <v>1.2</v>
          </cell>
          <cell r="BK239">
            <v>-0.8</v>
          </cell>
          <cell r="BL239">
            <v>1.1000000000000001</v>
          </cell>
          <cell r="BM239">
            <v>-6.2</v>
          </cell>
          <cell r="BN239">
            <v>0.6</v>
          </cell>
          <cell r="BO239">
            <v>1.7</v>
          </cell>
          <cell r="BP239">
            <v>-0.4</v>
          </cell>
          <cell r="BQ239">
            <v>0.4</v>
          </cell>
          <cell r="BR239">
            <v>-3.2</v>
          </cell>
          <cell r="BS239">
            <v>-1.5</v>
          </cell>
          <cell r="BT239">
            <v>-0.7</v>
          </cell>
          <cell r="BU239">
            <v>0.3</v>
          </cell>
          <cell r="BV239">
            <v>-1.3</v>
          </cell>
          <cell r="BW239">
            <v>-0.3</v>
          </cell>
          <cell r="BX239">
            <v>0</v>
          </cell>
          <cell r="BY239">
            <v>0.5</v>
          </cell>
          <cell r="BZ239">
            <v>-3.4</v>
          </cell>
          <cell r="CA239">
            <v>-2.2000000000000002</v>
          </cell>
          <cell r="CB239">
            <v>-2</v>
          </cell>
          <cell r="CC239">
            <v>2</v>
          </cell>
          <cell r="CD239">
            <v>0</v>
          </cell>
          <cell r="CE239">
            <v>-0.1</v>
          </cell>
          <cell r="CF239">
            <v>0.3</v>
          </cell>
          <cell r="CG239">
            <v>-0.3</v>
          </cell>
          <cell r="CH239">
            <v>0.7</v>
          </cell>
          <cell r="CI239">
            <v>1.3</v>
          </cell>
          <cell r="CJ239">
            <v>0.7</v>
          </cell>
          <cell r="CK239">
            <v>2.2999999999999998</v>
          </cell>
          <cell r="CL239">
            <v>-1.8</v>
          </cell>
          <cell r="CM239">
            <v>0.1</v>
          </cell>
          <cell r="CN239">
            <v>0.9</v>
          </cell>
          <cell r="CO239">
            <v>0.6</v>
          </cell>
          <cell r="CP239">
            <v>0.8</v>
          </cell>
          <cell r="CQ239">
            <v>0.5</v>
          </cell>
          <cell r="CR239">
            <v>0.4</v>
          </cell>
          <cell r="CS239">
            <v>0.4</v>
          </cell>
          <cell r="CT239">
            <v>2.4</v>
          </cell>
          <cell r="CU239">
            <v>1.4</v>
          </cell>
          <cell r="CV239">
            <v>1.6</v>
          </cell>
          <cell r="CW239">
            <v>-0.6</v>
          </cell>
          <cell r="CX239">
            <v>0.1</v>
          </cell>
          <cell r="CY239">
            <v>0.4</v>
          </cell>
          <cell r="CZ239">
            <v>1.9</v>
          </cell>
          <cell r="DA239">
            <v>0</v>
          </cell>
          <cell r="DB239">
            <v>-0.3</v>
          </cell>
          <cell r="DC239">
            <v>0.6</v>
          </cell>
          <cell r="DD239">
            <v>0.5</v>
          </cell>
          <cell r="DE239">
            <v>-0.5</v>
          </cell>
          <cell r="DF239">
            <v>0.4</v>
          </cell>
          <cell r="DG239">
            <v>9637</v>
          </cell>
          <cell r="DH239">
            <v>1704</v>
          </cell>
          <cell r="DI239">
            <v>11341</v>
          </cell>
          <cell r="DJ239">
            <v>4384</v>
          </cell>
          <cell r="DK239">
            <v>6286</v>
          </cell>
          <cell r="DL239">
            <v>8561</v>
          </cell>
          <cell r="DM239">
            <v>3667</v>
          </cell>
          <cell r="DN239">
            <v>22898</v>
          </cell>
          <cell r="DO239">
            <v>1696</v>
          </cell>
          <cell r="DP239">
            <v>24594</v>
          </cell>
          <cell r="DQ239">
            <v>6486</v>
          </cell>
          <cell r="DR239">
            <v>4666</v>
          </cell>
          <cell r="DS239">
            <v>3919</v>
          </cell>
          <cell r="DT239">
            <v>4521</v>
          </cell>
          <cell r="DU239">
            <v>5233</v>
          </cell>
          <cell r="DV239">
            <v>24826</v>
          </cell>
          <cell r="DW239">
            <v>5689</v>
          </cell>
          <cell r="DX239">
            <v>458</v>
          </cell>
          <cell r="DY239">
            <v>4080</v>
          </cell>
          <cell r="DZ239">
            <v>10227</v>
          </cell>
          <cell r="EA239">
            <v>6781</v>
          </cell>
          <cell r="EB239">
            <v>6654</v>
          </cell>
          <cell r="EC239">
            <v>17588</v>
          </cell>
          <cell r="ED239">
            <v>31022</v>
          </cell>
          <cell r="EE239">
            <v>17438</v>
          </cell>
          <cell r="EF239">
            <v>18720</v>
          </cell>
          <cell r="EG239">
            <v>10246</v>
          </cell>
          <cell r="EH239">
            <v>6073</v>
          </cell>
          <cell r="EI239">
            <v>2337</v>
          </cell>
          <cell r="EJ239">
            <v>2942</v>
          </cell>
          <cell r="EK239">
            <v>8791</v>
          </cell>
          <cell r="EL239">
            <v>20142</v>
          </cell>
          <cell r="EM239">
            <v>6011</v>
          </cell>
          <cell r="EN239">
            <v>5155</v>
          </cell>
          <cell r="EO239">
            <v>11166</v>
          </cell>
          <cell r="EP239">
            <v>26017</v>
          </cell>
          <cell r="EQ239">
            <v>10451</v>
          </cell>
          <cell r="ER239">
            <v>36468</v>
          </cell>
          <cell r="ES239">
            <v>1729</v>
          </cell>
          <cell r="ET239">
            <v>10852</v>
          </cell>
          <cell r="EU239">
            <v>12582</v>
          </cell>
          <cell r="EV239">
            <v>6770</v>
          </cell>
          <cell r="EW239">
            <v>21163</v>
          </cell>
          <cell r="EX239">
            <v>27931</v>
          </cell>
          <cell r="EY239">
            <v>13413</v>
          </cell>
          <cell r="EZ239">
            <v>22929</v>
          </cell>
          <cell r="FA239">
            <v>20459</v>
          </cell>
          <cell r="FB239">
            <v>29424</v>
          </cell>
          <cell r="FC239">
            <v>3490</v>
          </cell>
          <cell r="FD239">
            <v>7032</v>
          </cell>
          <cell r="FE239">
            <v>36461</v>
          </cell>
          <cell r="FF239">
            <v>389913</v>
          </cell>
          <cell r="FG239">
            <v>29484</v>
          </cell>
          <cell r="FH239">
            <v>-312</v>
          </cell>
          <cell r="FI239">
            <v>419086</v>
          </cell>
          <cell r="FJ239">
            <v>9.4</v>
          </cell>
          <cell r="FK239">
            <v>6.5</v>
          </cell>
          <cell r="FL239">
            <v>8.9</v>
          </cell>
          <cell r="FM239">
            <v>-1.2</v>
          </cell>
          <cell r="FN239">
            <v>1.7</v>
          </cell>
          <cell r="FO239">
            <v>1.5</v>
          </cell>
          <cell r="FP239">
            <v>-1.8</v>
          </cell>
          <cell r="FQ239">
            <v>1.3</v>
          </cell>
          <cell r="FR239">
            <v>-7</v>
          </cell>
          <cell r="FS239">
            <v>0.7</v>
          </cell>
          <cell r="FT239">
            <v>0.4</v>
          </cell>
          <cell r="FU239">
            <v>-2.9</v>
          </cell>
          <cell r="FV239">
            <v>1.8</v>
          </cell>
          <cell r="FW239">
            <v>-2.4</v>
          </cell>
          <cell r="FX239">
            <v>-0.8</v>
          </cell>
          <cell r="FY239">
            <v>-0.8</v>
          </cell>
          <cell r="FZ239">
            <v>0</v>
          </cell>
          <cell r="GA239">
            <v>2</v>
          </cell>
          <cell r="GB239">
            <v>-2.2999999999999998</v>
          </cell>
          <cell r="GC239">
            <v>-0.8</v>
          </cell>
          <cell r="GD239">
            <v>-3.7</v>
          </cell>
          <cell r="GE239">
            <v>-8</v>
          </cell>
          <cell r="GF239">
            <v>-1.5</v>
          </cell>
          <cell r="GG239">
            <v>-3.5</v>
          </cell>
          <cell r="GH239">
            <v>1.5</v>
          </cell>
          <cell r="GI239">
            <v>-0.5</v>
          </cell>
          <cell r="GJ239">
            <v>0.9</v>
          </cell>
          <cell r="GK239">
            <v>1</v>
          </cell>
          <cell r="GL239">
            <v>0</v>
          </cell>
          <cell r="GM239">
            <v>1.4</v>
          </cell>
          <cell r="GN239">
            <v>-0.1</v>
          </cell>
          <cell r="GO239">
            <v>0.4</v>
          </cell>
          <cell r="GP239">
            <v>3.9</v>
          </cell>
          <cell r="GQ239">
            <v>-3.4</v>
          </cell>
          <cell r="GR239">
            <v>0.3</v>
          </cell>
          <cell r="GS239">
            <v>0.5</v>
          </cell>
          <cell r="GT239">
            <v>-0.3</v>
          </cell>
          <cell r="GU239">
            <v>0.2</v>
          </cell>
          <cell r="GV239">
            <v>-0.4</v>
          </cell>
          <cell r="GW239">
            <v>-3.5</v>
          </cell>
          <cell r="GX239">
            <v>-3.1</v>
          </cell>
          <cell r="GY239">
            <v>2.1</v>
          </cell>
          <cell r="GZ239">
            <v>-0.3</v>
          </cell>
          <cell r="HA239">
            <v>0.3</v>
          </cell>
          <cell r="HB239">
            <v>-1.1000000000000001</v>
          </cell>
          <cell r="HC239">
            <v>-0.5</v>
          </cell>
          <cell r="HD239">
            <v>0.4</v>
          </cell>
          <cell r="HE239">
            <v>1.9</v>
          </cell>
          <cell r="HF239">
            <v>-0.1</v>
          </cell>
          <cell r="HG239">
            <v>-4.9000000000000004</v>
          </cell>
          <cell r="HH239">
            <v>0.6</v>
          </cell>
          <cell r="HI239">
            <v>0</v>
          </cell>
          <cell r="HJ239">
            <v>-2.2000000000000002</v>
          </cell>
          <cell r="HK239">
            <v>-0.2</v>
          </cell>
          <cell r="HL239">
            <v>5684</v>
          </cell>
          <cell r="HM239">
            <v>1707</v>
          </cell>
          <cell r="HN239">
            <v>7390</v>
          </cell>
          <cell r="HO239">
            <v>4523</v>
          </cell>
          <cell r="HP239">
            <v>6565</v>
          </cell>
          <cell r="HQ239">
            <v>8789</v>
          </cell>
          <cell r="HR239">
            <v>3697</v>
          </cell>
          <cell r="HS239">
            <v>23575</v>
          </cell>
          <cell r="HT239">
            <v>1685</v>
          </cell>
          <cell r="HU239">
            <v>25259</v>
          </cell>
          <cell r="HV239">
            <v>6382</v>
          </cell>
          <cell r="HW239">
            <v>4767</v>
          </cell>
          <cell r="HX239">
            <v>4007</v>
          </cell>
          <cell r="HY239">
            <v>4711</v>
          </cell>
          <cell r="HZ239">
            <v>5509</v>
          </cell>
          <cell r="IA239">
            <v>25376</v>
          </cell>
          <cell r="IB239">
            <v>5826</v>
          </cell>
          <cell r="IC239">
            <v>563</v>
          </cell>
          <cell r="ID239">
            <v>3951</v>
          </cell>
          <cell r="IE239">
            <v>10339</v>
          </cell>
          <cell r="IF239">
            <v>7014</v>
          </cell>
          <cell r="IG239">
            <v>6553</v>
          </cell>
          <cell r="IH239">
            <v>17824</v>
          </cell>
          <cell r="II239">
            <v>31392</v>
          </cell>
          <cell r="IJ239">
            <v>17510</v>
          </cell>
          <cell r="IK239">
            <v>18275</v>
          </cell>
          <cell r="IL239">
            <v>10293</v>
          </cell>
          <cell r="IM239">
            <v>6206</v>
          </cell>
          <cell r="IN239">
            <v>2431</v>
          </cell>
          <cell r="IO239">
            <v>3026</v>
          </cell>
          <cell r="IP239">
            <v>8761</v>
          </cell>
          <cell r="IQ239">
            <v>20425</v>
          </cell>
        </row>
        <row r="240">
          <cell r="B240">
            <v>10208</v>
          </cell>
          <cell r="C240">
            <v>1697</v>
          </cell>
          <cell r="D240">
            <v>11905</v>
          </cell>
          <cell r="E240">
            <v>4417</v>
          </cell>
          <cell r="F240">
            <v>6531</v>
          </cell>
          <cell r="G240">
            <v>8754</v>
          </cell>
          <cell r="H240">
            <v>3689</v>
          </cell>
          <cell r="I240">
            <v>23389</v>
          </cell>
          <cell r="J240">
            <v>1592</v>
          </cell>
          <cell r="K240">
            <v>24982</v>
          </cell>
          <cell r="L240">
            <v>6594</v>
          </cell>
          <cell r="M240">
            <v>4691</v>
          </cell>
          <cell r="N240">
            <v>3800</v>
          </cell>
          <cell r="O240">
            <v>4444</v>
          </cell>
          <cell r="P240">
            <v>5171</v>
          </cell>
          <cell r="Q240">
            <v>24615</v>
          </cell>
          <cell r="R240">
            <v>5703</v>
          </cell>
          <cell r="S240">
            <v>444</v>
          </cell>
          <cell r="T240">
            <v>4163</v>
          </cell>
          <cell r="U240">
            <v>10310</v>
          </cell>
          <cell r="V240">
            <v>6896</v>
          </cell>
          <cell r="W240">
            <v>6751</v>
          </cell>
          <cell r="X240">
            <v>17317</v>
          </cell>
          <cell r="Y240">
            <v>30983</v>
          </cell>
          <cell r="Z240">
            <v>17726</v>
          </cell>
          <cell r="AA240">
            <v>18855</v>
          </cell>
          <cell r="AB240">
            <v>10125</v>
          </cell>
          <cell r="AC240">
            <v>6125</v>
          </cell>
          <cell r="AD240">
            <v>2345</v>
          </cell>
          <cell r="AE240">
            <v>2966</v>
          </cell>
          <cell r="AF240">
            <v>8930</v>
          </cell>
          <cell r="AG240">
            <v>20366</v>
          </cell>
          <cell r="AH240">
            <v>6068</v>
          </cell>
          <cell r="AI240">
            <v>5154</v>
          </cell>
          <cell r="AJ240">
            <v>11222</v>
          </cell>
          <cell r="AK240">
            <v>26333</v>
          </cell>
          <cell r="AL240">
            <v>10613</v>
          </cell>
          <cell r="AM240">
            <v>36947</v>
          </cell>
          <cell r="AN240">
            <v>1828</v>
          </cell>
          <cell r="AO240">
            <v>11080</v>
          </cell>
          <cell r="AP240">
            <v>12909</v>
          </cell>
          <cell r="AQ240">
            <v>7053</v>
          </cell>
          <cell r="AR240">
            <v>21496</v>
          </cell>
          <cell r="AS240">
            <v>28548</v>
          </cell>
          <cell r="AT240">
            <v>13293</v>
          </cell>
          <cell r="AU240">
            <v>23239</v>
          </cell>
          <cell r="AV240">
            <v>20554</v>
          </cell>
          <cell r="AW240">
            <v>29785</v>
          </cell>
          <cell r="AX240">
            <v>3484</v>
          </cell>
          <cell r="AY240">
            <v>7155</v>
          </cell>
          <cell r="AZ240">
            <v>36664</v>
          </cell>
          <cell r="BA240">
            <v>393657</v>
          </cell>
          <cell r="BB240">
            <v>29392</v>
          </cell>
          <cell r="BC240">
            <v>-827</v>
          </cell>
          <cell r="BD240">
            <v>422223</v>
          </cell>
          <cell r="BE240">
            <v>6.3</v>
          </cell>
          <cell r="BF240">
            <v>1.5</v>
          </cell>
          <cell r="BG240">
            <v>5.6</v>
          </cell>
          <cell r="BH240">
            <v>-0.7</v>
          </cell>
          <cell r="BI240">
            <v>3.2</v>
          </cell>
          <cell r="BJ240">
            <v>1.3</v>
          </cell>
          <cell r="BK240">
            <v>-0.1</v>
          </cell>
          <cell r="BL240">
            <v>1.5</v>
          </cell>
          <cell r="BM240">
            <v>-6.5</v>
          </cell>
          <cell r="BN240">
            <v>1</v>
          </cell>
          <cell r="BO240">
            <v>0.4</v>
          </cell>
          <cell r="BP240">
            <v>0.4</v>
          </cell>
          <cell r="BQ240">
            <v>-1</v>
          </cell>
          <cell r="BR240">
            <v>-1.3</v>
          </cell>
          <cell r="BS240">
            <v>-1</v>
          </cell>
          <cell r="BT240">
            <v>-0.7</v>
          </cell>
          <cell r="BU240">
            <v>0.1</v>
          </cell>
          <cell r="BV240">
            <v>-1.4</v>
          </cell>
          <cell r="BW240">
            <v>0.9</v>
          </cell>
          <cell r="BX240">
            <v>0.3</v>
          </cell>
          <cell r="BY240">
            <v>1.2</v>
          </cell>
          <cell r="BZ240">
            <v>-1.1000000000000001</v>
          </cell>
          <cell r="CA240">
            <v>-1</v>
          </cell>
          <cell r="CB240">
            <v>-0.8</v>
          </cell>
          <cell r="CC240">
            <v>1.4</v>
          </cell>
          <cell r="CD240">
            <v>0.4</v>
          </cell>
          <cell r="CE240">
            <v>-0.2</v>
          </cell>
          <cell r="CF240">
            <v>0.8</v>
          </cell>
          <cell r="CG240">
            <v>0.2</v>
          </cell>
          <cell r="CH240">
            <v>1.2</v>
          </cell>
          <cell r="CI240">
            <v>1.1000000000000001</v>
          </cell>
          <cell r="CJ240">
            <v>0.9</v>
          </cell>
          <cell r="CK240">
            <v>1.7</v>
          </cell>
          <cell r="CL240">
            <v>-1</v>
          </cell>
          <cell r="CM240">
            <v>0.5</v>
          </cell>
          <cell r="CN240">
            <v>1</v>
          </cell>
          <cell r="CO240">
            <v>1.2</v>
          </cell>
          <cell r="CP240">
            <v>1</v>
          </cell>
          <cell r="CQ240">
            <v>2.8</v>
          </cell>
          <cell r="CR240">
            <v>0.7</v>
          </cell>
          <cell r="CS240">
            <v>1</v>
          </cell>
          <cell r="CT240">
            <v>3.3</v>
          </cell>
          <cell r="CU240">
            <v>1</v>
          </cell>
          <cell r="CV240">
            <v>1.6</v>
          </cell>
          <cell r="CW240">
            <v>-0.6</v>
          </cell>
          <cell r="CX240">
            <v>0.4</v>
          </cell>
          <cell r="CY240">
            <v>0.4</v>
          </cell>
          <cell r="CZ240">
            <v>1.5</v>
          </cell>
          <cell r="DA240">
            <v>-0.2</v>
          </cell>
          <cell r="DB240">
            <v>-0.9</v>
          </cell>
          <cell r="DC240">
            <v>0.6</v>
          </cell>
          <cell r="DD240">
            <v>0.7</v>
          </cell>
          <cell r="DE240">
            <v>-0.9</v>
          </cell>
          <cell r="DF240">
            <v>0.4</v>
          </cell>
          <cell r="DG240">
            <v>10251</v>
          </cell>
          <cell r="DH240">
            <v>1693</v>
          </cell>
          <cell r="DI240">
            <v>11944</v>
          </cell>
          <cell r="DJ240">
            <v>4468</v>
          </cell>
          <cell r="DK240">
            <v>6590</v>
          </cell>
          <cell r="DL240">
            <v>8776</v>
          </cell>
          <cell r="DM240">
            <v>3698</v>
          </cell>
          <cell r="DN240">
            <v>23532</v>
          </cell>
          <cell r="DO240">
            <v>1590</v>
          </cell>
          <cell r="DP240">
            <v>25122</v>
          </cell>
          <cell r="DQ240">
            <v>6755</v>
          </cell>
          <cell r="DR240">
            <v>4585</v>
          </cell>
          <cell r="DS240">
            <v>3782</v>
          </cell>
          <cell r="DT240">
            <v>4378</v>
          </cell>
          <cell r="DU240">
            <v>5129</v>
          </cell>
          <cell r="DV240">
            <v>24629</v>
          </cell>
          <cell r="DW240">
            <v>5689</v>
          </cell>
          <cell r="DX240">
            <v>436</v>
          </cell>
          <cell r="DY240">
            <v>4168</v>
          </cell>
          <cell r="DZ240">
            <v>10292</v>
          </cell>
          <cell r="EA240">
            <v>6951</v>
          </cell>
          <cell r="EB240">
            <v>6712</v>
          </cell>
          <cell r="EC240">
            <v>17120</v>
          </cell>
          <cell r="ED240">
            <v>30783</v>
          </cell>
          <cell r="EE240">
            <v>17756</v>
          </cell>
          <cell r="EF240">
            <v>18866</v>
          </cell>
          <cell r="EG240">
            <v>9997</v>
          </cell>
          <cell r="EH240">
            <v>6131</v>
          </cell>
          <cell r="EI240">
            <v>2342</v>
          </cell>
          <cell r="EJ240">
            <v>2941</v>
          </cell>
          <cell r="EK240">
            <v>8897</v>
          </cell>
          <cell r="EL240">
            <v>20311</v>
          </cell>
          <cell r="EM240">
            <v>6091</v>
          </cell>
          <cell r="EN240">
            <v>5152</v>
          </cell>
          <cell r="EO240">
            <v>11243</v>
          </cell>
          <cell r="EP240">
            <v>26341</v>
          </cell>
          <cell r="EQ240">
            <v>10596</v>
          </cell>
          <cell r="ER240">
            <v>36937</v>
          </cell>
          <cell r="ES240">
            <v>1883</v>
          </cell>
          <cell r="ET240">
            <v>11001</v>
          </cell>
          <cell r="EU240">
            <v>12883</v>
          </cell>
          <cell r="EV240">
            <v>7203</v>
          </cell>
          <cell r="EW240">
            <v>21448</v>
          </cell>
          <cell r="EX240">
            <v>28651</v>
          </cell>
          <cell r="EY240">
            <v>13128</v>
          </cell>
          <cell r="EZ240">
            <v>23384</v>
          </cell>
          <cell r="FA240">
            <v>20552</v>
          </cell>
          <cell r="FB240">
            <v>29755</v>
          </cell>
          <cell r="FC240">
            <v>3489</v>
          </cell>
          <cell r="FD240">
            <v>7335</v>
          </cell>
          <cell r="FE240">
            <v>36662</v>
          </cell>
          <cell r="FF240">
            <v>393720</v>
          </cell>
          <cell r="FG240">
            <v>29412</v>
          </cell>
          <cell r="FH240">
            <v>-430</v>
          </cell>
          <cell r="FI240">
            <v>422701</v>
          </cell>
          <cell r="FJ240">
            <v>6.4</v>
          </cell>
          <cell r="FK240">
            <v>-0.7</v>
          </cell>
          <cell r="FL240">
            <v>5.3</v>
          </cell>
          <cell r="FM240">
            <v>1.9</v>
          </cell>
          <cell r="FN240">
            <v>4.8</v>
          </cell>
          <cell r="FO240">
            <v>2.5</v>
          </cell>
          <cell r="FP240">
            <v>0.8</v>
          </cell>
          <cell r="FQ240">
            <v>2.8</v>
          </cell>
          <cell r="FR240">
            <v>-6.2</v>
          </cell>
          <cell r="FS240">
            <v>2.1</v>
          </cell>
          <cell r="FT240">
            <v>4.0999999999999996</v>
          </cell>
          <cell r="FU240">
            <v>-1.7</v>
          </cell>
          <cell r="FV240">
            <v>-3.5</v>
          </cell>
          <cell r="FW240">
            <v>-3.2</v>
          </cell>
          <cell r="FX240">
            <v>-2</v>
          </cell>
          <cell r="FY240">
            <v>-0.8</v>
          </cell>
          <cell r="FZ240">
            <v>0</v>
          </cell>
          <cell r="GA240">
            <v>-4.8</v>
          </cell>
          <cell r="GB240">
            <v>2.2000000000000002</v>
          </cell>
          <cell r="GC240">
            <v>0.6</v>
          </cell>
          <cell r="GD240">
            <v>2.5</v>
          </cell>
          <cell r="GE240">
            <v>0.9</v>
          </cell>
          <cell r="GF240">
            <v>-2.7</v>
          </cell>
          <cell r="GG240">
            <v>-0.8</v>
          </cell>
          <cell r="GH240">
            <v>1.8</v>
          </cell>
          <cell r="GI240">
            <v>0.8</v>
          </cell>
          <cell r="GJ240">
            <v>-2.4</v>
          </cell>
          <cell r="GK240">
            <v>1</v>
          </cell>
          <cell r="GL240">
            <v>0.2</v>
          </cell>
          <cell r="GM240">
            <v>-0.1</v>
          </cell>
          <cell r="GN240">
            <v>1.2</v>
          </cell>
          <cell r="GO240">
            <v>0.8</v>
          </cell>
          <cell r="GP240">
            <v>1.3</v>
          </cell>
          <cell r="GQ240">
            <v>-0.1</v>
          </cell>
          <cell r="GR240">
            <v>0.7</v>
          </cell>
          <cell r="GS240">
            <v>1.2</v>
          </cell>
          <cell r="GT240">
            <v>1.4</v>
          </cell>
          <cell r="GU240">
            <v>1.3</v>
          </cell>
          <cell r="GV240">
            <v>8.9</v>
          </cell>
          <cell r="GW240">
            <v>1.4</v>
          </cell>
          <cell r="GX240">
            <v>2.4</v>
          </cell>
          <cell r="GY240">
            <v>6.4</v>
          </cell>
          <cell r="GZ240">
            <v>1.3</v>
          </cell>
          <cell r="HA240">
            <v>2.6</v>
          </cell>
          <cell r="HB240">
            <v>-2.1</v>
          </cell>
          <cell r="HC240">
            <v>2</v>
          </cell>
          <cell r="HD240">
            <v>0.5</v>
          </cell>
          <cell r="HE240">
            <v>1.1000000000000001</v>
          </cell>
          <cell r="HF240">
            <v>0</v>
          </cell>
          <cell r="HG240">
            <v>4.3</v>
          </cell>
          <cell r="HH240">
            <v>0.6</v>
          </cell>
          <cell r="HI240">
            <v>1</v>
          </cell>
          <cell r="HJ240">
            <v>-0.2</v>
          </cell>
          <cell r="HK240">
            <v>0.9</v>
          </cell>
          <cell r="HL240">
            <v>16023</v>
          </cell>
          <cell r="HM240">
            <v>1696</v>
          </cell>
          <cell r="HN240">
            <v>17719</v>
          </cell>
          <cell r="HO240">
            <v>4462</v>
          </cell>
          <cell r="HP240">
            <v>6705</v>
          </cell>
          <cell r="HQ240">
            <v>8935</v>
          </cell>
          <cell r="HR240">
            <v>3833</v>
          </cell>
          <cell r="HS240">
            <v>23935</v>
          </cell>
          <cell r="HT240">
            <v>1610</v>
          </cell>
          <cell r="HU240">
            <v>25545</v>
          </cell>
          <cell r="HV240">
            <v>7265</v>
          </cell>
          <cell r="HW240">
            <v>4654</v>
          </cell>
          <cell r="HX240">
            <v>3919</v>
          </cell>
          <cell r="HY240">
            <v>4480</v>
          </cell>
          <cell r="HZ240">
            <v>5330</v>
          </cell>
          <cell r="IA240">
            <v>25650</v>
          </cell>
          <cell r="IB240">
            <v>5534</v>
          </cell>
          <cell r="IC240">
            <v>385</v>
          </cell>
          <cell r="ID240">
            <v>4269</v>
          </cell>
          <cell r="IE240">
            <v>10188</v>
          </cell>
          <cell r="IF240">
            <v>7251</v>
          </cell>
          <cell r="IG240">
            <v>6869</v>
          </cell>
          <cell r="IH240">
            <v>18054</v>
          </cell>
          <cell r="II240">
            <v>32173</v>
          </cell>
          <cell r="IJ240">
            <v>18436</v>
          </cell>
          <cell r="IK240">
            <v>20756</v>
          </cell>
          <cell r="IL240">
            <v>10452</v>
          </cell>
          <cell r="IM240">
            <v>6322</v>
          </cell>
          <cell r="IN240">
            <v>2414</v>
          </cell>
          <cell r="IO240">
            <v>2992</v>
          </cell>
          <cell r="IP240">
            <v>9308</v>
          </cell>
          <cell r="IQ240">
            <v>21036</v>
          </cell>
        </row>
        <row r="241">
          <cell r="B241">
            <v>10408</v>
          </cell>
          <cell r="C241">
            <v>1694</v>
          </cell>
          <cell r="D241">
            <v>12102</v>
          </cell>
          <cell r="E241">
            <v>4331</v>
          </cell>
          <cell r="F241">
            <v>6837</v>
          </cell>
          <cell r="G241">
            <v>8840</v>
          </cell>
          <cell r="H241">
            <v>3654</v>
          </cell>
          <cell r="I241">
            <v>23673</v>
          </cell>
          <cell r="J241">
            <v>1536</v>
          </cell>
          <cell r="K241">
            <v>25209</v>
          </cell>
          <cell r="L241">
            <v>6631</v>
          </cell>
          <cell r="M241">
            <v>4744</v>
          </cell>
          <cell r="N241">
            <v>3756</v>
          </cell>
          <cell r="O241">
            <v>4512</v>
          </cell>
          <cell r="P241">
            <v>5171</v>
          </cell>
          <cell r="Q241">
            <v>24696</v>
          </cell>
          <cell r="R241">
            <v>5690</v>
          </cell>
          <cell r="S241">
            <v>442</v>
          </cell>
          <cell r="T241">
            <v>4235</v>
          </cell>
          <cell r="U241">
            <v>10366</v>
          </cell>
          <cell r="V241">
            <v>6974</v>
          </cell>
          <cell r="W241">
            <v>6887</v>
          </cell>
          <cell r="X241">
            <v>17404</v>
          </cell>
          <cell r="Y241">
            <v>31245</v>
          </cell>
          <cell r="Z241">
            <v>17808</v>
          </cell>
          <cell r="AA241">
            <v>19015</v>
          </cell>
          <cell r="AB241">
            <v>10206</v>
          </cell>
          <cell r="AC241">
            <v>6168</v>
          </cell>
          <cell r="AD241">
            <v>2366</v>
          </cell>
          <cell r="AE241">
            <v>2981</v>
          </cell>
          <cell r="AF241">
            <v>8987</v>
          </cell>
          <cell r="AG241">
            <v>20502</v>
          </cell>
          <cell r="AH241">
            <v>6131</v>
          </cell>
          <cell r="AI241">
            <v>5164</v>
          </cell>
          <cell r="AJ241">
            <v>11294</v>
          </cell>
          <cell r="AK241">
            <v>26635</v>
          </cell>
          <cell r="AL241">
            <v>10854</v>
          </cell>
          <cell r="AM241">
            <v>37489</v>
          </cell>
          <cell r="AN241">
            <v>1923</v>
          </cell>
          <cell r="AO241">
            <v>11105</v>
          </cell>
          <cell r="AP241">
            <v>13028</v>
          </cell>
          <cell r="AQ241">
            <v>7309</v>
          </cell>
          <cell r="AR241">
            <v>21666</v>
          </cell>
          <cell r="AS241">
            <v>28976</v>
          </cell>
          <cell r="AT241">
            <v>13365</v>
          </cell>
          <cell r="AU241">
            <v>23346</v>
          </cell>
          <cell r="AV241">
            <v>20654</v>
          </cell>
          <cell r="AW241">
            <v>30124</v>
          </cell>
          <cell r="AX241">
            <v>3473</v>
          </cell>
          <cell r="AY241">
            <v>7069</v>
          </cell>
          <cell r="AZ241">
            <v>36872</v>
          </cell>
          <cell r="BA241">
            <v>396829</v>
          </cell>
          <cell r="BB241">
            <v>29518</v>
          </cell>
          <cell r="BC241">
            <v>-1390</v>
          </cell>
          <cell r="BD241">
            <v>424958</v>
          </cell>
          <cell r="BE241">
            <v>2</v>
          </cell>
          <cell r="BF241">
            <v>-0.2</v>
          </cell>
          <cell r="BG241">
            <v>1.7</v>
          </cell>
          <cell r="BH241">
            <v>-1.9</v>
          </cell>
          <cell r="BI241">
            <v>4.7</v>
          </cell>
          <cell r="BJ241">
            <v>1</v>
          </cell>
          <cell r="BK241">
            <v>-1</v>
          </cell>
          <cell r="BL241">
            <v>1.2</v>
          </cell>
          <cell r="BM241">
            <v>-3.6</v>
          </cell>
          <cell r="BN241">
            <v>0.9</v>
          </cell>
          <cell r="BO241">
            <v>0.6</v>
          </cell>
          <cell r="BP241">
            <v>1.1000000000000001</v>
          </cell>
          <cell r="BQ241">
            <v>-1.2</v>
          </cell>
          <cell r="BR241">
            <v>1.5</v>
          </cell>
          <cell r="BS241">
            <v>0</v>
          </cell>
          <cell r="BT241">
            <v>0.3</v>
          </cell>
          <cell r="BU241">
            <v>-0.2</v>
          </cell>
          <cell r="BV241">
            <v>-0.5</v>
          </cell>
          <cell r="BW241">
            <v>1.7</v>
          </cell>
          <cell r="BX241">
            <v>0.5</v>
          </cell>
          <cell r="BY241">
            <v>1.1000000000000001</v>
          </cell>
          <cell r="BZ241">
            <v>2</v>
          </cell>
          <cell r="CA241">
            <v>0.5</v>
          </cell>
          <cell r="CB241">
            <v>0.8</v>
          </cell>
          <cell r="CC241">
            <v>0.5</v>
          </cell>
          <cell r="CD241">
            <v>0.8</v>
          </cell>
          <cell r="CE241">
            <v>0.8</v>
          </cell>
          <cell r="CF241">
            <v>0.7</v>
          </cell>
          <cell r="CG241">
            <v>0.9</v>
          </cell>
          <cell r="CH241">
            <v>0.5</v>
          </cell>
          <cell r="CI241">
            <v>0.6</v>
          </cell>
          <cell r="CJ241">
            <v>0.7</v>
          </cell>
          <cell r="CK241">
            <v>1</v>
          </cell>
          <cell r="CL241">
            <v>0.2</v>
          </cell>
          <cell r="CM241">
            <v>0.6</v>
          </cell>
          <cell r="CN241">
            <v>1.1000000000000001</v>
          </cell>
          <cell r="CO241">
            <v>2.2999999999999998</v>
          </cell>
          <cell r="CP241">
            <v>1.5</v>
          </cell>
          <cell r="CQ241">
            <v>5.2</v>
          </cell>
          <cell r="CR241">
            <v>0.2</v>
          </cell>
          <cell r="CS241">
            <v>0.9</v>
          </cell>
          <cell r="CT241">
            <v>3.6</v>
          </cell>
          <cell r="CU241">
            <v>0.8</v>
          </cell>
          <cell r="CV241">
            <v>1.5</v>
          </cell>
          <cell r="CW241">
            <v>0.5</v>
          </cell>
          <cell r="CX241">
            <v>0.5</v>
          </cell>
          <cell r="CY241">
            <v>0.5</v>
          </cell>
          <cell r="CZ241">
            <v>1.1000000000000001</v>
          </cell>
          <cell r="DA241">
            <v>-0.3</v>
          </cell>
          <cell r="DB241">
            <v>-1.2</v>
          </cell>
          <cell r="DC241">
            <v>0.6</v>
          </cell>
          <cell r="DD241">
            <v>0.8</v>
          </cell>
          <cell r="DE241">
            <v>0.4</v>
          </cell>
          <cell r="DF241">
            <v>0.6</v>
          </cell>
          <cell r="DG241">
            <v>10496</v>
          </cell>
          <cell r="DH241">
            <v>1687</v>
          </cell>
          <cell r="DI241">
            <v>12183</v>
          </cell>
          <cell r="DJ241">
            <v>4391</v>
          </cell>
          <cell r="DK241">
            <v>6704</v>
          </cell>
          <cell r="DL241">
            <v>8938</v>
          </cell>
          <cell r="DM241">
            <v>3651</v>
          </cell>
          <cell r="DN241">
            <v>23683</v>
          </cell>
          <cell r="DO241">
            <v>1528</v>
          </cell>
          <cell r="DP241">
            <v>25211</v>
          </cell>
          <cell r="DQ241">
            <v>6557</v>
          </cell>
          <cell r="DR241">
            <v>4799</v>
          </cell>
          <cell r="DS241">
            <v>3657</v>
          </cell>
          <cell r="DT241">
            <v>4501</v>
          </cell>
          <cell r="DU241">
            <v>4958</v>
          </cell>
          <cell r="DV241">
            <v>24472</v>
          </cell>
          <cell r="DW241">
            <v>5757</v>
          </cell>
          <cell r="DX241">
            <v>439</v>
          </cell>
          <cell r="DY241">
            <v>4251</v>
          </cell>
          <cell r="DZ241">
            <v>10447</v>
          </cell>
          <cell r="EA241">
            <v>6963</v>
          </cell>
          <cell r="EB241">
            <v>7026</v>
          </cell>
          <cell r="EC241">
            <v>17375</v>
          </cell>
          <cell r="ED241">
            <v>31364</v>
          </cell>
          <cell r="EE241">
            <v>17891</v>
          </cell>
          <cell r="EF241">
            <v>18975</v>
          </cell>
          <cell r="EG241">
            <v>10193</v>
          </cell>
          <cell r="EH241">
            <v>6195</v>
          </cell>
          <cell r="EI241">
            <v>2368</v>
          </cell>
          <cell r="EJ241">
            <v>3022</v>
          </cell>
          <cell r="EK241">
            <v>9092</v>
          </cell>
          <cell r="EL241">
            <v>20676</v>
          </cell>
          <cell r="EM241">
            <v>6060</v>
          </cell>
          <cell r="EN241">
            <v>5157</v>
          </cell>
          <cell r="EO241">
            <v>11217</v>
          </cell>
          <cell r="EP241">
            <v>26621</v>
          </cell>
          <cell r="EQ241">
            <v>10800</v>
          </cell>
          <cell r="ER241">
            <v>37421</v>
          </cell>
          <cell r="ES241">
            <v>1904</v>
          </cell>
          <cell r="ET241">
            <v>11220</v>
          </cell>
          <cell r="EU241">
            <v>13124</v>
          </cell>
          <cell r="EV241">
            <v>7204</v>
          </cell>
          <cell r="EW241">
            <v>21733</v>
          </cell>
          <cell r="EX241">
            <v>28938</v>
          </cell>
          <cell r="EY241">
            <v>13400</v>
          </cell>
          <cell r="EZ241">
            <v>23417</v>
          </cell>
          <cell r="FA241">
            <v>20654</v>
          </cell>
          <cell r="FB241">
            <v>30176</v>
          </cell>
          <cell r="FC241">
            <v>3473</v>
          </cell>
          <cell r="FD241">
            <v>7017</v>
          </cell>
          <cell r="FE241">
            <v>36870</v>
          </cell>
          <cell r="FF241">
            <v>397118</v>
          </cell>
          <cell r="FG241">
            <v>29308</v>
          </cell>
          <cell r="FH241">
            <v>-1778</v>
          </cell>
          <cell r="FI241">
            <v>424647</v>
          </cell>
          <cell r="FJ241">
            <v>2.4</v>
          </cell>
          <cell r="FK241">
            <v>-0.4</v>
          </cell>
          <cell r="FL241">
            <v>2</v>
          </cell>
          <cell r="FM241">
            <v>-1.7</v>
          </cell>
          <cell r="FN241">
            <v>1.7</v>
          </cell>
          <cell r="FO241">
            <v>1.9</v>
          </cell>
          <cell r="FP241">
            <v>-1.3</v>
          </cell>
          <cell r="FQ241">
            <v>0.6</v>
          </cell>
          <cell r="FR241">
            <v>-3.9</v>
          </cell>
          <cell r="FS241">
            <v>0.4</v>
          </cell>
          <cell r="FT241">
            <v>-2.9</v>
          </cell>
          <cell r="FU241">
            <v>4.7</v>
          </cell>
          <cell r="FV241">
            <v>-3.3</v>
          </cell>
          <cell r="FW241">
            <v>2.8</v>
          </cell>
          <cell r="FX241">
            <v>-3.3</v>
          </cell>
          <cell r="FY241">
            <v>-0.6</v>
          </cell>
          <cell r="FZ241">
            <v>1.2</v>
          </cell>
          <cell r="GA241">
            <v>0.8</v>
          </cell>
          <cell r="GB241">
            <v>2</v>
          </cell>
          <cell r="GC241">
            <v>1.5</v>
          </cell>
          <cell r="GD241">
            <v>0.2</v>
          </cell>
          <cell r="GE241">
            <v>4.7</v>
          </cell>
          <cell r="GF241">
            <v>1.5</v>
          </cell>
          <cell r="GG241">
            <v>1.9</v>
          </cell>
          <cell r="GH241">
            <v>0.8</v>
          </cell>
          <cell r="GI241">
            <v>0.6</v>
          </cell>
          <cell r="GJ241">
            <v>2</v>
          </cell>
          <cell r="GK241">
            <v>1</v>
          </cell>
          <cell r="GL241">
            <v>1.1000000000000001</v>
          </cell>
          <cell r="GM241">
            <v>2.8</v>
          </cell>
          <cell r="GN241">
            <v>2.2000000000000002</v>
          </cell>
          <cell r="GO241">
            <v>1.8</v>
          </cell>
          <cell r="GP241">
            <v>-0.5</v>
          </cell>
          <cell r="GQ241">
            <v>0.1</v>
          </cell>
          <cell r="GR241">
            <v>-0.2</v>
          </cell>
          <cell r="GS241">
            <v>1.1000000000000001</v>
          </cell>
          <cell r="GT241">
            <v>1.9</v>
          </cell>
          <cell r="GU241">
            <v>1.3</v>
          </cell>
          <cell r="GV241">
            <v>1.1000000000000001</v>
          </cell>
          <cell r="GW241">
            <v>2</v>
          </cell>
          <cell r="GX241">
            <v>1.9</v>
          </cell>
          <cell r="GY241">
            <v>0</v>
          </cell>
          <cell r="GZ241">
            <v>1.3</v>
          </cell>
          <cell r="HA241">
            <v>1</v>
          </cell>
          <cell r="HB241">
            <v>2.1</v>
          </cell>
          <cell r="HC241">
            <v>0.1</v>
          </cell>
          <cell r="HD241">
            <v>0.5</v>
          </cell>
          <cell r="HE241">
            <v>1.4</v>
          </cell>
          <cell r="HF241">
            <v>-0.4</v>
          </cell>
          <cell r="HG241">
            <v>-4.3</v>
          </cell>
          <cell r="HH241">
            <v>0.6</v>
          </cell>
          <cell r="HI241">
            <v>0.9</v>
          </cell>
          <cell r="HJ241">
            <v>-0.4</v>
          </cell>
          <cell r="HK241">
            <v>0.5</v>
          </cell>
          <cell r="HL241">
            <v>9541</v>
          </cell>
          <cell r="HM241">
            <v>1687</v>
          </cell>
          <cell r="HN241">
            <v>11228</v>
          </cell>
          <cell r="HO241">
            <v>4252</v>
          </cell>
          <cell r="HP241">
            <v>6563</v>
          </cell>
          <cell r="HQ241">
            <v>8356</v>
          </cell>
          <cell r="HR241">
            <v>3465</v>
          </cell>
          <cell r="HS241">
            <v>22636</v>
          </cell>
          <cell r="HT241">
            <v>1473</v>
          </cell>
          <cell r="HU241">
            <v>24109</v>
          </cell>
          <cell r="HV241">
            <v>6274</v>
          </cell>
          <cell r="HW241">
            <v>4654</v>
          </cell>
          <cell r="HX241">
            <v>3372</v>
          </cell>
          <cell r="HY241">
            <v>4141</v>
          </cell>
          <cell r="HZ241">
            <v>4490</v>
          </cell>
          <cell r="IA241">
            <v>22930</v>
          </cell>
          <cell r="IB241">
            <v>5811</v>
          </cell>
          <cell r="IC241">
            <v>365</v>
          </cell>
          <cell r="ID241">
            <v>4349</v>
          </cell>
          <cell r="IE241">
            <v>10524</v>
          </cell>
          <cell r="IF241">
            <v>6344</v>
          </cell>
          <cell r="IG241">
            <v>6717</v>
          </cell>
          <cell r="IH241">
            <v>15913</v>
          </cell>
          <cell r="II241">
            <v>28974</v>
          </cell>
          <cell r="IJ241">
            <v>16959</v>
          </cell>
          <cell r="IK241">
            <v>18171</v>
          </cell>
          <cell r="IL241">
            <v>9997</v>
          </cell>
          <cell r="IM241">
            <v>5866</v>
          </cell>
          <cell r="IN241">
            <v>2305</v>
          </cell>
          <cell r="IO241">
            <v>2895</v>
          </cell>
          <cell r="IP241">
            <v>8792</v>
          </cell>
          <cell r="IQ241">
            <v>19859</v>
          </cell>
        </row>
        <row r="242">
          <cell r="B242">
            <v>10238</v>
          </cell>
          <cell r="C242">
            <v>1672</v>
          </cell>
          <cell r="D242">
            <v>11798</v>
          </cell>
          <cell r="E242">
            <v>4262</v>
          </cell>
          <cell r="F242">
            <v>7041</v>
          </cell>
          <cell r="G242">
            <v>8845</v>
          </cell>
          <cell r="H242">
            <v>3543</v>
          </cell>
          <cell r="I242">
            <v>23692</v>
          </cell>
          <cell r="J242">
            <v>1544</v>
          </cell>
          <cell r="K242">
            <v>25236</v>
          </cell>
          <cell r="L242">
            <v>6730</v>
          </cell>
          <cell r="M242">
            <v>4812</v>
          </cell>
          <cell r="N242">
            <v>3764</v>
          </cell>
          <cell r="O242">
            <v>4560</v>
          </cell>
          <cell r="P242">
            <v>5214</v>
          </cell>
          <cell r="Q242">
            <v>24994</v>
          </cell>
          <cell r="R242">
            <v>5679</v>
          </cell>
          <cell r="S242">
            <v>440</v>
          </cell>
          <cell r="T242">
            <v>4297</v>
          </cell>
          <cell r="U242">
            <v>10415</v>
          </cell>
          <cell r="V242">
            <v>7005</v>
          </cell>
          <cell r="W242">
            <v>7128</v>
          </cell>
          <cell r="X242">
            <v>17613</v>
          </cell>
          <cell r="Y242">
            <v>31745</v>
          </cell>
          <cell r="Z242">
            <v>17769</v>
          </cell>
          <cell r="AA242">
            <v>19176</v>
          </cell>
          <cell r="AB242">
            <v>10383</v>
          </cell>
          <cell r="AC242">
            <v>6178</v>
          </cell>
          <cell r="AD242">
            <v>2393</v>
          </cell>
          <cell r="AE242">
            <v>2977</v>
          </cell>
          <cell r="AF242">
            <v>8969</v>
          </cell>
          <cell r="AG242">
            <v>20517</v>
          </cell>
          <cell r="AH242">
            <v>6193</v>
          </cell>
          <cell r="AI242">
            <v>5199</v>
          </cell>
          <cell r="AJ242">
            <v>11392</v>
          </cell>
          <cell r="AK242">
            <v>26878</v>
          </cell>
          <cell r="AL242">
            <v>11117</v>
          </cell>
          <cell r="AM242">
            <v>37996</v>
          </cell>
          <cell r="AN242">
            <v>2018</v>
          </cell>
          <cell r="AO242">
            <v>11074</v>
          </cell>
          <cell r="AP242">
            <v>13092</v>
          </cell>
          <cell r="AQ242">
            <v>7645</v>
          </cell>
          <cell r="AR242">
            <v>21675</v>
          </cell>
          <cell r="AS242">
            <v>29320</v>
          </cell>
          <cell r="AT242">
            <v>13533</v>
          </cell>
          <cell r="AU242">
            <v>23385</v>
          </cell>
          <cell r="AV242">
            <v>20765</v>
          </cell>
          <cell r="AW242">
            <v>30543</v>
          </cell>
          <cell r="AX242">
            <v>3486</v>
          </cell>
          <cell r="AY242">
            <v>7062</v>
          </cell>
          <cell r="AZ242">
            <v>37087</v>
          </cell>
          <cell r="BA242">
            <v>399683</v>
          </cell>
          <cell r="BB242">
            <v>30041</v>
          </cell>
          <cell r="BC242">
            <v>-1706</v>
          </cell>
          <cell r="BD242">
            <v>428013</v>
          </cell>
          <cell r="BE242">
            <v>-1.6</v>
          </cell>
          <cell r="BF242">
            <v>-1.3</v>
          </cell>
          <cell r="BG242">
            <v>-2.5</v>
          </cell>
          <cell r="BH242">
            <v>-1.6</v>
          </cell>
          <cell r="BI242">
            <v>3</v>
          </cell>
          <cell r="BJ242">
            <v>0.1</v>
          </cell>
          <cell r="BK242">
            <v>-3</v>
          </cell>
          <cell r="BL242">
            <v>0.1</v>
          </cell>
          <cell r="BM242">
            <v>0.6</v>
          </cell>
          <cell r="BN242">
            <v>0.1</v>
          </cell>
          <cell r="BO242">
            <v>1.5</v>
          </cell>
          <cell r="BP242">
            <v>1.4</v>
          </cell>
          <cell r="BQ242">
            <v>0.2</v>
          </cell>
          <cell r="BR242">
            <v>1</v>
          </cell>
          <cell r="BS242">
            <v>0.8</v>
          </cell>
          <cell r="BT242">
            <v>1.2</v>
          </cell>
          <cell r="BU242">
            <v>-0.2</v>
          </cell>
          <cell r="BV242">
            <v>-0.4</v>
          </cell>
          <cell r="BW242">
            <v>1.5</v>
          </cell>
          <cell r="BX242">
            <v>0.5</v>
          </cell>
          <cell r="BY242">
            <v>0.4</v>
          </cell>
          <cell r="BZ242">
            <v>3.5</v>
          </cell>
          <cell r="CA242">
            <v>1.2</v>
          </cell>
          <cell r="CB242">
            <v>1.6</v>
          </cell>
          <cell r="CC242">
            <v>-0.2</v>
          </cell>
          <cell r="CD242">
            <v>0.8</v>
          </cell>
          <cell r="CE242">
            <v>1.7</v>
          </cell>
          <cell r="CF242">
            <v>0.2</v>
          </cell>
          <cell r="CG242">
            <v>1.2</v>
          </cell>
          <cell r="CH242">
            <v>-0.1</v>
          </cell>
          <cell r="CI242">
            <v>-0.2</v>
          </cell>
          <cell r="CJ242">
            <v>0.1</v>
          </cell>
          <cell r="CK242">
            <v>1</v>
          </cell>
          <cell r="CL242">
            <v>0.7</v>
          </cell>
          <cell r="CM242">
            <v>0.9</v>
          </cell>
          <cell r="CN242">
            <v>0.9</v>
          </cell>
          <cell r="CO242">
            <v>2.4</v>
          </cell>
          <cell r="CP242">
            <v>1.4</v>
          </cell>
          <cell r="CQ242">
            <v>4.9000000000000004</v>
          </cell>
          <cell r="CR242">
            <v>-0.3</v>
          </cell>
          <cell r="CS242">
            <v>0.5</v>
          </cell>
          <cell r="CT242">
            <v>4.5999999999999996</v>
          </cell>
          <cell r="CU242">
            <v>0</v>
          </cell>
          <cell r="CV242">
            <v>1.2</v>
          </cell>
          <cell r="CW242">
            <v>1.3</v>
          </cell>
          <cell r="CX242">
            <v>0.2</v>
          </cell>
          <cell r="CY242">
            <v>0.5</v>
          </cell>
          <cell r="CZ242">
            <v>1.4</v>
          </cell>
          <cell r="DA242">
            <v>0.4</v>
          </cell>
          <cell r="DB242">
            <v>-0.1</v>
          </cell>
          <cell r="DC242">
            <v>0.6</v>
          </cell>
          <cell r="DD242">
            <v>0.7</v>
          </cell>
          <cell r="DE242">
            <v>1.8</v>
          </cell>
          <cell r="DF242">
            <v>0.7</v>
          </cell>
          <cell r="DG242">
            <v>10216</v>
          </cell>
          <cell r="DH242">
            <v>1685</v>
          </cell>
          <cell r="DI242">
            <v>11900</v>
          </cell>
          <cell r="DJ242">
            <v>4128</v>
          </cell>
          <cell r="DK242">
            <v>7223</v>
          </cell>
          <cell r="DL242">
            <v>8839</v>
          </cell>
          <cell r="DM242">
            <v>3617</v>
          </cell>
          <cell r="DN242">
            <v>23807</v>
          </cell>
          <cell r="DO242">
            <v>1517</v>
          </cell>
          <cell r="DP242">
            <v>25324</v>
          </cell>
          <cell r="DQ242">
            <v>6593</v>
          </cell>
          <cell r="DR242">
            <v>4893</v>
          </cell>
          <cell r="DS242">
            <v>3854</v>
          </cell>
          <cell r="DT242">
            <v>4618</v>
          </cell>
          <cell r="DU242">
            <v>5104</v>
          </cell>
          <cell r="DV242">
            <v>25063</v>
          </cell>
          <cell r="DW242">
            <v>5595</v>
          </cell>
          <cell r="DX242">
            <v>447</v>
          </cell>
          <cell r="DY242">
            <v>4286</v>
          </cell>
          <cell r="DZ242">
            <v>10328</v>
          </cell>
          <cell r="EA242">
            <v>7013</v>
          </cell>
          <cell r="EB242">
            <v>6985</v>
          </cell>
          <cell r="EC242">
            <v>17786</v>
          </cell>
          <cell r="ED242">
            <v>31784</v>
          </cell>
          <cell r="EE242">
            <v>17685</v>
          </cell>
          <cell r="EF242">
            <v>19250</v>
          </cell>
          <cell r="EG242">
            <v>10436</v>
          </cell>
          <cell r="EH242">
            <v>6159</v>
          </cell>
          <cell r="EI242">
            <v>2396</v>
          </cell>
          <cell r="EJ242">
            <v>2968</v>
          </cell>
          <cell r="EK242">
            <v>8879</v>
          </cell>
          <cell r="EL242">
            <v>20401</v>
          </cell>
          <cell r="EM242">
            <v>6269</v>
          </cell>
          <cell r="EN242">
            <v>5244</v>
          </cell>
          <cell r="EO242">
            <v>11513</v>
          </cell>
          <cell r="EP242">
            <v>26924</v>
          </cell>
          <cell r="EQ242">
            <v>11200</v>
          </cell>
          <cell r="ER242">
            <v>38124</v>
          </cell>
          <cell r="ES242">
            <v>1999</v>
          </cell>
          <cell r="ET242">
            <v>11182</v>
          </cell>
          <cell r="EU242">
            <v>13181</v>
          </cell>
          <cell r="EV242">
            <v>7629</v>
          </cell>
          <cell r="EW242">
            <v>21725</v>
          </cell>
          <cell r="EX242">
            <v>29354</v>
          </cell>
          <cell r="EY242">
            <v>13568</v>
          </cell>
          <cell r="EZ242">
            <v>23288</v>
          </cell>
          <cell r="FA242">
            <v>20763</v>
          </cell>
          <cell r="FB242">
            <v>30427</v>
          </cell>
          <cell r="FC242">
            <v>3472</v>
          </cell>
          <cell r="FD242">
            <v>6977</v>
          </cell>
          <cell r="FE242">
            <v>37086</v>
          </cell>
          <cell r="FF242">
            <v>399925</v>
          </cell>
          <cell r="FG242">
            <v>30028</v>
          </cell>
          <cell r="FH242">
            <v>-1821</v>
          </cell>
          <cell r="FI242">
            <v>428132</v>
          </cell>
          <cell r="FJ242">
            <v>-2.7</v>
          </cell>
          <cell r="FK242">
            <v>-0.1</v>
          </cell>
          <cell r="FL242">
            <v>-2.2999999999999998</v>
          </cell>
          <cell r="FM242">
            <v>-6</v>
          </cell>
          <cell r="FN242">
            <v>7.7</v>
          </cell>
          <cell r="FO242">
            <v>-1.1000000000000001</v>
          </cell>
          <cell r="FP242">
            <v>-0.9</v>
          </cell>
          <cell r="FQ242">
            <v>0.5</v>
          </cell>
          <cell r="FR242">
            <v>-0.7</v>
          </cell>
          <cell r="FS242">
            <v>0.4</v>
          </cell>
          <cell r="FT242">
            <v>0.6</v>
          </cell>
          <cell r="FU242">
            <v>2</v>
          </cell>
          <cell r="FV242">
            <v>5.4</v>
          </cell>
          <cell r="FW242">
            <v>2.6</v>
          </cell>
          <cell r="FX242">
            <v>3</v>
          </cell>
          <cell r="FY242">
            <v>2.4</v>
          </cell>
          <cell r="FZ242">
            <v>-2.8</v>
          </cell>
          <cell r="GA242">
            <v>1.8</v>
          </cell>
          <cell r="GB242">
            <v>0.8</v>
          </cell>
          <cell r="GC242">
            <v>-1.1000000000000001</v>
          </cell>
          <cell r="GD242">
            <v>0.7</v>
          </cell>
          <cell r="GE242">
            <v>-0.6</v>
          </cell>
          <cell r="GF242">
            <v>2.4</v>
          </cell>
          <cell r="GG242">
            <v>1.3</v>
          </cell>
          <cell r="GH242">
            <v>-1.2</v>
          </cell>
          <cell r="GI242">
            <v>1.4</v>
          </cell>
          <cell r="GJ242">
            <v>2.4</v>
          </cell>
          <cell r="GK242">
            <v>-0.6</v>
          </cell>
          <cell r="GL242">
            <v>1.2</v>
          </cell>
          <cell r="GM242">
            <v>-1.8</v>
          </cell>
          <cell r="GN242">
            <v>-2.2999999999999998</v>
          </cell>
          <cell r="GO242">
            <v>-1.3</v>
          </cell>
          <cell r="GP242">
            <v>3.5</v>
          </cell>
          <cell r="GQ242">
            <v>1.7</v>
          </cell>
          <cell r="GR242">
            <v>2.6</v>
          </cell>
          <cell r="GS242">
            <v>1.1000000000000001</v>
          </cell>
          <cell r="GT242">
            <v>3.7</v>
          </cell>
          <cell r="GU242">
            <v>1.9</v>
          </cell>
          <cell r="GV242">
            <v>5</v>
          </cell>
          <cell r="GW242">
            <v>-0.3</v>
          </cell>
          <cell r="GX242">
            <v>0.4</v>
          </cell>
          <cell r="GY242">
            <v>5.9</v>
          </cell>
          <cell r="GZ242">
            <v>0</v>
          </cell>
          <cell r="HA242">
            <v>1.4</v>
          </cell>
          <cell r="HB242">
            <v>1.3</v>
          </cell>
          <cell r="HC242">
            <v>-0.6</v>
          </cell>
          <cell r="HD242">
            <v>0.5</v>
          </cell>
          <cell r="HE242">
            <v>0.8</v>
          </cell>
          <cell r="HF242">
            <v>0</v>
          </cell>
          <cell r="HG242">
            <v>-0.6</v>
          </cell>
          <cell r="HH242">
            <v>0.6</v>
          </cell>
          <cell r="HI242">
            <v>0.7</v>
          </cell>
          <cell r="HJ242">
            <v>2.5</v>
          </cell>
          <cell r="HK242">
            <v>0.8</v>
          </cell>
          <cell r="HL242">
            <v>9352</v>
          </cell>
          <cell r="HM242">
            <v>1680</v>
          </cell>
          <cell r="HN242">
            <v>11032</v>
          </cell>
          <cell r="HO242">
            <v>4134</v>
          </cell>
          <cell r="HP242">
            <v>6968</v>
          </cell>
          <cell r="HQ242">
            <v>9033</v>
          </cell>
          <cell r="HR242">
            <v>3640</v>
          </cell>
          <cell r="HS242">
            <v>23775</v>
          </cell>
          <cell r="HT242">
            <v>1563</v>
          </cell>
          <cell r="HU242">
            <v>25337</v>
          </cell>
          <cell r="HV242">
            <v>6470</v>
          </cell>
          <cell r="HW242">
            <v>4869</v>
          </cell>
          <cell r="HX242">
            <v>3915</v>
          </cell>
          <cell r="HY242">
            <v>4686</v>
          </cell>
          <cell r="HZ242">
            <v>5095</v>
          </cell>
          <cell r="IA242">
            <v>25035</v>
          </cell>
          <cell r="IB242">
            <v>5559</v>
          </cell>
          <cell r="IC242">
            <v>468</v>
          </cell>
          <cell r="ID242">
            <v>4217</v>
          </cell>
          <cell r="IE242">
            <v>10243</v>
          </cell>
          <cell r="IF242">
            <v>7099</v>
          </cell>
          <cell r="IG242">
            <v>7238</v>
          </cell>
          <cell r="IH242">
            <v>18077</v>
          </cell>
          <cell r="II242">
            <v>32414</v>
          </cell>
          <cell r="IJ242">
            <v>17865</v>
          </cell>
          <cell r="IK242">
            <v>18608</v>
          </cell>
          <cell r="IL242">
            <v>10130</v>
          </cell>
          <cell r="IM242">
            <v>6163</v>
          </cell>
          <cell r="IN242">
            <v>2291</v>
          </cell>
          <cell r="IO242">
            <v>2959</v>
          </cell>
          <cell r="IP242">
            <v>8797</v>
          </cell>
          <cell r="IQ242">
            <v>20210</v>
          </cell>
        </row>
        <row r="243">
          <cell r="B243">
            <v>9669</v>
          </cell>
          <cell r="C243">
            <v>1654</v>
          </cell>
          <cell r="D243">
            <v>11344</v>
          </cell>
          <cell r="E243">
            <v>4247</v>
          </cell>
          <cell r="F243">
            <v>7123</v>
          </cell>
          <cell r="G243">
            <v>8890</v>
          </cell>
          <cell r="H243">
            <v>3395</v>
          </cell>
          <cell r="I243">
            <v>23655</v>
          </cell>
          <cell r="J243">
            <v>1577</v>
          </cell>
          <cell r="K243">
            <v>25232</v>
          </cell>
          <cell r="L243">
            <v>6883</v>
          </cell>
          <cell r="M243">
            <v>4841</v>
          </cell>
          <cell r="N243">
            <v>3784</v>
          </cell>
          <cell r="O243">
            <v>4514</v>
          </cell>
          <cell r="P243">
            <v>5270</v>
          </cell>
          <cell r="Q243">
            <v>25272</v>
          </cell>
          <cell r="R243">
            <v>5683</v>
          </cell>
          <cell r="S243">
            <v>436</v>
          </cell>
          <cell r="T243">
            <v>4322</v>
          </cell>
          <cell r="U243">
            <v>10440</v>
          </cell>
          <cell r="V243">
            <v>7031</v>
          </cell>
          <cell r="W243">
            <v>7329</v>
          </cell>
          <cell r="X243">
            <v>17750</v>
          </cell>
          <cell r="Y243">
            <v>32109</v>
          </cell>
          <cell r="Z243">
            <v>17709</v>
          </cell>
          <cell r="AA243">
            <v>19289</v>
          </cell>
          <cell r="AB243">
            <v>10559</v>
          </cell>
          <cell r="AC243">
            <v>6183</v>
          </cell>
          <cell r="AD243">
            <v>2422</v>
          </cell>
          <cell r="AE243">
            <v>2972</v>
          </cell>
          <cell r="AF243">
            <v>8885</v>
          </cell>
          <cell r="AG243">
            <v>20463</v>
          </cell>
          <cell r="AH243">
            <v>6283</v>
          </cell>
          <cell r="AI243">
            <v>5226</v>
          </cell>
          <cell r="AJ243">
            <v>11509</v>
          </cell>
          <cell r="AK243">
            <v>27040</v>
          </cell>
          <cell r="AL243">
            <v>11315</v>
          </cell>
          <cell r="AM243">
            <v>38355</v>
          </cell>
          <cell r="AN243">
            <v>2110</v>
          </cell>
          <cell r="AO243">
            <v>10971</v>
          </cell>
          <cell r="AP243">
            <v>13082</v>
          </cell>
          <cell r="AQ243">
            <v>8053</v>
          </cell>
          <cell r="AR243">
            <v>21514</v>
          </cell>
          <cell r="AS243">
            <v>29566</v>
          </cell>
          <cell r="AT243">
            <v>13648</v>
          </cell>
          <cell r="AU243">
            <v>23450</v>
          </cell>
          <cell r="AV243">
            <v>20876</v>
          </cell>
          <cell r="AW243">
            <v>31047</v>
          </cell>
          <cell r="AX243">
            <v>3520</v>
          </cell>
          <cell r="AY243">
            <v>7120</v>
          </cell>
          <cell r="AZ243">
            <v>37304</v>
          </cell>
          <cell r="BA243">
            <v>401890</v>
          </cell>
          <cell r="BB243">
            <v>30558</v>
          </cell>
          <cell r="BC243">
            <v>-1780</v>
          </cell>
          <cell r="BD243">
            <v>430665</v>
          </cell>
          <cell r="BE243">
            <v>-5.6</v>
          </cell>
          <cell r="BF243">
            <v>-1.1000000000000001</v>
          </cell>
          <cell r="BG243">
            <v>-3.8</v>
          </cell>
          <cell r="BH243">
            <v>-0.4</v>
          </cell>
          <cell r="BI243">
            <v>1.2</v>
          </cell>
          <cell r="BJ243">
            <v>0.5</v>
          </cell>
          <cell r="BK243">
            <v>-4.2</v>
          </cell>
          <cell r="BL243">
            <v>-0.2</v>
          </cell>
          <cell r="BM243">
            <v>2.1</v>
          </cell>
          <cell r="BN243">
            <v>0</v>
          </cell>
          <cell r="BO243">
            <v>2.2999999999999998</v>
          </cell>
          <cell r="BP243">
            <v>0.6</v>
          </cell>
          <cell r="BQ243">
            <v>0.5</v>
          </cell>
          <cell r="BR243">
            <v>-1</v>
          </cell>
          <cell r="BS243">
            <v>1.1000000000000001</v>
          </cell>
          <cell r="BT243">
            <v>1.1000000000000001</v>
          </cell>
          <cell r="BU243">
            <v>0.1</v>
          </cell>
          <cell r="BV243">
            <v>-0.8</v>
          </cell>
          <cell r="BW243">
            <v>0.6</v>
          </cell>
          <cell r="BX243">
            <v>0.2</v>
          </cell>
          <cell r="BY243">
            <v>0.4</v>
          </cell>
          <cell r="BZ243">
            <v>2.8</v>
          </cell>
          <cell r="CA243">
            <v>0.8</v>
          </cell>
          <cell r="CB243">
            <v>1.1000000000000001</v>
          </cell>
          <cell r="CC243">
            <v>-0.3</v>
          </cell>
          <cell r="CD243">
            <v>0.6</v>
          </cell>
          <cell r="CE243">
            <v>1.7</v>
          </cell>
          <cell r="CF243">
            <v>0.1</v>
          </cell>
          <cell r="CG243">
            <v>1.2</v>
          </cell>
          <cell r="CH243">
            <v>-0.2</v>
          </cell>
          <cell r="CI243">
            <v>-0.9</v>
          </cell>
          <cell r="CJ243">
            <v>-0.3</v>
          </cell>
          <cell r="CK243">
            <v>1.4</v>
          </cell>
          <cell r="CL243">
            <v>0.5</v>
          </cell>
          <cell r="CM243">
            <v>1</v>
          </cell>
          <cell r="CN243">
            <v>0.6</v>
          </cell>
          <cell r="CO243">
            <v>1.8</v>
          </cell>
          <cell r="CP243">
            <v>0.9</v>
          </cell>
          <cell r="CQ243">
            <v>4.5999999999999996</v>
          </cell>
          <cell r="CR243">
            <v>-0.9</v>
          </cell>
          <cell r="CS243">
            <v>-0.1</v>
          </cell>
          <cell r="CT243">
            <v>5.3</v>
          </cell>
          <cell r="CU243">
            <v>-0.7</v>
          </cell>
          <cell r="CV243">
            <v>0.8</v>
          </cell>
          <cell r="CW243">
            <v>0.8</v>
          </cell>
          <cell r="CX243">
            <v>0.3</v>
          </cell>
          <cell r="CY243">
            <v>0.5</v>
          </cell>
          <cell r="CZ243">
            <v>1.6</v>
          </cell>
          <cell r="DA243">
            <v>1</v>
          </cell>
          <cell r="DB243">
            <v>0.8</v>
          </cell>
          <cell r="DC243">
            <v>0.6</v>
          </cell>
          <cell r="DD243">
            <v>0.6</v>
          </cell>
          <cell r="DE243">
            <v>1.7</v>
          </cell>
          <cell r="DF243">
            <v>0.6</v>
          </cell>
          <cell r="DG243">
            <v>9553</v>
          </cell>
          <cell r="DH243">
            <v>1642</v>
          </cell>
          <cell r="DI243">
            <v>11195</v>
          </cell>
          <cell r="DJ243">
            <v>4288</v>
          </cell>
          <cell r="DK243">
            <v>7134</v>
          </cell>
          <cell r="DL243">
            <v>8702</v>
          </cell>
          <cell r="DM243">
            <v>3317</v>
          </cell>
          <cell r="DN243">
            <v>23441</v>
          </cell>
          <cell r="DO243">
            <v>1610</v>
          </cell>
          <cell r="DP243">
            <v>25051</v>
          </cell>
          <cell r="DQ243">
            <v>7052</v>
          </cell>
          <cell r="DR243">
            <v>4723</v>
          </cell>
          <cell r="DS243">
            <v>3766</v>
          </cell>
          <cell r="DT243">
            <v>4599</v>
          </cell>
          <cell r="DU243">
            <v>5361</v>
          </cell>
          <cell r="DV243">
            <v>25500</v>
          </cell>
          <cell r="DW243">
            <v>5717</v>
          </cell>
          <cell r="DX243">
            <v>433</v>
          </cell>
          <cell r="DY243">
            <v>4359</v>
          </cell>
          <cell r="DZ243">
            <v>10509</v>
          </cell>
          <cell r="EA243">
            <v>7014</v>
          </cell>
          <cell r="EB243">
            <v>7454</v>
          </cell>
          <cell r="EC243">
            <v>17720</v>
          </cell>
          <cell r="ED243">
            <v>32188</v>
          </cell>
          <cell r="EE243">
            <v>17722</v>
          </cell>
          <cell r="EF243">
            <v>19282</v>
          </cell>
          <cell r="EG243">
            <v>10565</v>
          </cell>
          <cell r="EH243">
            <v>6182</v>
          </cell>
          <cell r="EI243">
            <v>2417</v>
          </cell>
          <cell r="EJ243">
            <v>2943</v>
          </cell>
          <cell r="EK243">
            <v>8981</v>
          </cell>
          <cell r="EL243">
            <v>20523</v>
          </cell>
          <cell r="EM243">
            <v>6206</v>
          </cell>
          <cell r="EN243">
            <v>5173</v>
          </cell>
          <cell r="EO243">
            <v>11379</v>
          </cell>
          <cell r="EP243">
            <v>27082</v>
          </cell>
          <cell r="EQ243">
            <v>11352</v>
          </cell>
          <cell r="ER243">
            <v>38434</v>
          </cell>
          <cell r="ES243">
            <v>2147</v>
          </cell>
          <cell r="ET243">
            <v>10744</v>
          </cell>
          <cell r="EU243">
            <v>12891</v>
          </cell>
          <cell r="EV243">
            <v>8058</v>
          </cell>
          <cell r="EW243">
            <v>21556</v>
          </cell>
          <cell r="EX243">
            <v>29614</v>
          </cell>
          <cell r="EY243">
            <v>13701</v>
          </cell>
          <cell r="EZ243">
            <v>23402</v>
          </cell>
          <cell r="FA243">
            <v>20877</v>
          </cell>
          <cell r="FB243">
            <v>31057</v>
          </cell>
          <cell r="FC243">
            <v>3511</v>
          </cell>
          <cell r="FD243">
            <v>7149</v>
          </cell>
          <cell r="FE243">
            <v>37305</v>
          </cell>
          <cell r="FF243">
            <v>401855</v>
          </cell>
          <cell r="FG243">
            <v>30866</v>
          </cell>
          <cell r="FH243">
            <v>-1608</v>
          </cell>
          <cell r="FI243">
            <v>431112</v>
          </cell>
          <cell r="FJ243">
            <v>-6.5</v>
          </cell>
          <cell r="FK243">
            <v>-2.5</v>
          </cell>
          <cell r="FL243">
            <v>-5.9</v>
          </cell>
          <cell r="FM243">
            <v>3.9</v>
          </cell>
          <cell r="FN243">
            <v>-1.2</v>
          </cell>
          <cell r="FO243">
            <v>-1.6</v>
          </cell>
          <cell r="FP243">
            <v>-8.3000000000000007</v>
          </cell>
          <cell r="FQ243">
            <v>-1.5</v>
          </cell>
          <cell r="FR243">
            <v>6.1</v>
          </cell>
          <cell r="FS243">
            <v>-1.1000000000000001</v>
          </cell>
          <cell r="FT243">
            <v>7</v>
          </cell>
          <cell r="FU243">
            <v>-3.5</v>
          </cell>
          <cell r="FV243">
            <v>-2.2999999999999998</v>
          </cell>
          <cell r="FW243">
            <v>-0.4</v>
          </cell>
          <cell r="FX243">
            <v>5</v>
          </cell>
          <cell r="FY243">
            <v>1.7</v>
          </cell>
          <cell r="FZ243">
            <v>2.2000000000000002</v>
          </cell>
          <cell r="GA243">
            <v>-3.3</v>
          </cell>
          <cell r="GB243">
            <v>1.7</v>
          </cell>
          <cell r="GC243">
            <v>1.8</v>
          </cell>
          <cell r="GD243">
            <v>0</v>
          </cell>
          <cell r="GE243">
            <v>6.7</v>
          </cell>
          <cell r="GF243">
            <v>-0.4</v>
          </cell>
          <cell r="GG243">
            <v>1.3</v>
          </cell>
          <cell r="GH243">
            <v>0.2</v>
          </cell>
          <cell r="GI243">
            <v>0.2</v>
          </cell>
          <cell r="GJ243">
            <v>1.2</v>
          </cell>
          <cell r="GK243">
            <v>0.4</v>
          </cell>
          <cell r="GL243">
            <v>0.9</v>
          </cell>
          <cell r="GM243">
            <v>-0.8</v>
          </cell>
          <cell r="GN243">
            <v>1.1000000000000001</v>
          </cell>
          <cell r="GO243">
            <v>0.6</v>
          </cell>
          <cell r="GP243">
            <v>-1</v>
          </cell>
          <cell r="GQ243">
            <v>-1.4</v>
          </cell>
          <cell r="GR243">
            <v>-1.2</v>
          </cell>
          <cell r="GS243">
            <v>0.6</v>
          </cell>
          <cell r="GT243">
            <v>1.4</v>
          </cell>
          <cell r="GU243">
            <v>0.8</v>
          </cell>
          <cell r="GV243">
            <v>7.4</v>
          </cell>
          <cell r="GW243">
            <v>-3.9</v>
          </cell>
          <cell r="GX243">
            <v>-2.2000000000000002</v>
          </cell>
          <cell r="GY243">
            <v>5.6</v>
          </cell>
          <cell r="GZ243">
            <v>-0.8</v>
          </cell>
          <cell r="HA243">
            <v>0.9</v>
          </cell>
          <cell r="HB243">
            <v>1</v>
          </cell>
          <cell r="HC243">
            <v>0.5</v>
          </cell>
          <cell r="HD243">
            <v>0.6</v>
          </cell>
          <cell r="HE243">
            <v>2.1</v>
          </cell>
          <cell r="HF243">
            <v>1.1000000000000001</v>
          </cell>
          <cell r="HG243">
            <v>2.5</v>
          </cell>
          <cell r="HH243">
            <v>0.6</v>
          </cell>
          <cell r="HI243">
            <v>0.5</v>
          </cell>
          <cell r="HJ243">
            <v>2.8</v>
          </cell>
          <cell r="HK243">
            <v>0.7</v>
          </cell>
          <cell r="HL243">
            <v>6407</v>
          </cell>
          <cell r="HM243">
            <v>1644</v>
          </cell>
          <cell r="HN243">
            <v>8051</v>
          </cell>
          <cell r="HO243">
            <v>4425</v>
          </cell>
          <cell r="HP243">
            <v>7446</v>
          </cell>
          <cell r="HQ243">
            <v>8926</v>
          </cell>
          <cell r="HR243">
            <v>3341</v>
          </cell>
          <cell r="HS243">
            <v>24138</v>
          </cell>
          <cell r="HT243">
            <v>1595</v>
          </cell>
          <cell r="HU243">
            <v>25733</v>
          </cell>
          <cell r="HV243">
            <v>6948</v>
          </cell>
          <cell r="HW243">
            <v>4811</v>
          </cell>
          <cell r="HX243">
            <v>3859</v>
          </cell>
          <cell r="HY243">
            <v>4788</v>
          </cell>
          <cell r="HZ243">
            <v>5666</v>
          </cell>
          <cell r="IA243">
            <v>26072</v>
          </cell>
          <cell r="IB243">
            <v>5857</v>
          </cell>
          <cell r="IC243">
            <v>529</v>
          </cell>
          <cell r="ID243">
            <v>4223</v>
          </cell>
          <cell r="IE243">
            <v>10608</v>
          </cell>
          <cell r="IF243">
            <v>7239</v>
          </cell>
          <cell r="IG243">
            <v>7458</v>
          </cell>
          <cell r="IH243">
            <v>17959</v>
          </cell>
          <cell r="II243">
            <v>32656</v>
          </cell>
          <cell r="IJ243">
            <v>17795</v>
          </cell>
          <cell r="IK243">
            <v>18857</v>
          </cell>
          <cell r="IL243">
            <v>10610</v>
          </cell>
          <cell r="IM243">
            <v>6321</v>
          </cell>
          <cell r="IN243">
            <v>2515</v>
          </cell>
          <cell r="IO243">
            <v>3011</v>
          </cell>
          <cell r="IP243">
            <v>8947</v>
          </cell>
          <cell r="IQ243">
            <v>20795</v>
          </cell>
        </row>
        <row r="244">
          <cell r="B244">
            <v>8871</v>
          </cell>
          <cell r="C244">
            <v>1638</v>
          </cell>
          <cell r="D244">
            <v>10904</v>
          </cell>
          <cell r="E244">
            <v>4280</v>
          </cell>
          <cell r="F244">
            <v>7122</v>
          </cell>
          <cell r="G244">
            <v>8995</v>
          </cell>
          <cell r="H244">
            <v>3259</v>
          </cell>
          <cell r="I244">
            <v>23652</v>
          </cell>
          <cell r="J244">
            <v>1610</v>
          </cell>
          <cell r="K244">
            <v>25265</v>
          </cell>
          <cell r="L244">
            <v>7039</v>
          </cell>
          <cell r="M244">
            <v>4849</v>
          </cell>
          <cell r="N244">
            <v>3788</v>
          </cell>
          <cell r="O244">
            <v>4397</v>
          </cell>
          <cell r="P244">
            <v>5314</v>
          </cell>
          <cell r="Q244">
            <v>25447</v>
          </cell>
          <cell r="R244">
            <v>5696</v>
          </cell>
          <cell r="S244">
            <v>429</v>
          </cell>
          <cell r="T244">
            <v>4326</v>
          </cell>
          <cell r="U244">
            <v>10453</v>
          </cell>
          <cell r="V244">
            <v>7064</v>
          </cell>
          <cell r="W244">
            <v>7492</v>
          </cell>
          <cell r="X244">
            <v>17787</v>
          </cell>
          <cell r="Y244">
            <v>32361</v>
          </cell>
          <cell r="Z244">
            <v>17664</v>
          </cell>
          <cell r="AA244">
            <v>19370</v>
          </cell>
          <cell r="AB244">
            <v>10687</v>
          </cell>
          <cell r="AC244">
            <v>6190</v>
          </cell>
          <cell r="AD244">
            <v>2450</v>
          </cell>
          <cell r="AE244">
            <v>2971</v>
          </cell>
          <cell r="AF244">
            <v>8780</v>
          </cell>
          <cell r="AG244">
            <v>20389</v>
          </cell>
          <cell r="AH244">
            <v>6383</v>
          </cell>
          <cell r="AI244">
            <v>5253</v>
          </cell>
          <cell r="AJ244">
            <v>11640</v>
          </cell>
          <cell r="AK244">
            <v>27155</v>
          </cell>
          <cell r="AL244">
            <v>11461</v>
          </cell>
          <cell r="AM244">
            <v>38616</v>
          </cell>
          <cell r="AN244">
            <v>2201</v>
          </cell>
          <cell r="AO244">
            <v>10884</v>
          </cell>
          <cell r="AP244">
            <v>13086</v>
          </cell>
          <cell r="AQ244">
            <v>8493</v>
          </cell>
          <cell r="AR244">
            <v>21282</v>
          </cell>
          <cell r="AS244">
            <v>29773</v>
          </cell>
          <cell r="AT244">
            <v>13690</v>
          </cell>
          <cell r="AU244">
            <v>23573</v>
          </cell>
          <cell r="AV244">
            <v>20981</v>
          </cell>
          <cell r="AW244">
            <v>31563</v>
          </cell>
          <cell r="AX244">
            <v>3563</v>
          </cell>
          <cell r="AY244">
            <v>7246</v>
          </cell>
          <cell r="AZ244">
            <v>37519</v>
          </cell>
          <cell r="BA244">
            <v>403864</v>
          </cell>
          <cell r="BB244">
            <v>30961</v>
          </cell>
          <cell r="BC244">
            <v>-1831</v>
          </cell>
          <cell r="BD244">
            <v>433051</v>
          </cell>
          <cell r="BE244">
            <v>-8.1999999999999993</v>
          </cell>
          <cell r="BF244">
            <v>-1</v>
          </cell>
          <cell r="BG244">
            <v>-3.9</v>
          </cell>
          <cell r="BH244">
            <v>0.8</v>
          </cell>
          <cell r="BI244">
            <v>0</v>
          </cell>
          <cell r="BJ244">
            <v>1.2</v>
          </cell>
          <cell r="BK244">
            <v>-4</v>
          </cell>
          <cell r="BL244">
            <v>0</v>
          </cell>
          <cell r="BM244">
            <v>2.1</v>
          </cell>
          <cell r="BN244">
            <v>0.1</v>
          </cell>
          <cell r="BO244">
            <v>2.2999999999999998</v>
          </cell>
          <cell r="BP244">
            <v>0.2</v>
          </cell>
          <cell r="BQ244">
            <v>0.1</v>
          </cell>
          <cell r="BR244">
            <v>-2.6</v>
          </cell>
          <cell r="BS244">
            <v>0.8</v>
          </cell>
          <cell r="BT244">
            <v>0.7</v>
          </cell>
          <cell r="BU244">
            <v>0.2</v>
          </cell>
          <cell r="BV244">
            <v>-1.5</v>
          </cell>
          <cell r="BW244">
            <v>0.1</v>
          </cell>
          <cell r="BX244">
            <v>0.1</v>
          </cell>
          <cell r="BY244">
            <v>0.5</v>
          </cell>
          <cell r="BZ244">
            <v>2.2000000000000002</v>
          </cell>
          <cell r="CA244">
            <v>0.2</v>
          </cell>
          <cell r="CB244">
            <v>0.8</v>
          </cell>
          <cell r="CC244">
            <v>-0.3</v>
          </cell>
          <cell r="CD244">
            <v>0.4</v>
          </cell>
          <cell r="CE244">
            <v>1.2</v>
          </cell>
          <cell r="CF244">
            <v>0.1</v>
          </cell>
          <cell r="CG244">
            <v>1.2</v>
          </cell>
          <cell r="CH244">
            <v>0</v>
          </cell>
          <cell r="CI244">
            <v>-1.2</v>
          </cell>
          <cell r="CJ244">
            <v>-0.4</v>
          </cell>
          <cell r="CK244">
            <v>1.6</v>
          </cell>
          <cell r="CL244">
            <v>0.5</v>
          </cell>
          <cell r="CM244">
            <v>1.1000000000000001</v>
          </cell>
          <cell r="CN244">
            <v>0.4</v>
          </cell>
          <cell r="CO244">
            <v>1.3</v>
          </cell>
          <cell r="CP244">
            <v>0.7</v>
          </cell>
          <cell r="CQ244">
            <v>4.3</v>
          </cell>
          <cell r="CR244">
            <v>-0.8</v>
          </cell>
          <cell r="CS244">
            <v>0</v>
          </cell>
          <cell r="CT244">
            <v>5.5</v>
          </cell>
          <cell r="CU244">
            <v>-1.1000000000000001</v>
          </cell>
          <cell r="CV244">
            <v>0.7</v>
          </cell>
          <cell r="CW244">
            <v>0.3</v>
          </cell>
          <cell r="CX244">
            <v>0.5</v>
          </cell>
          <cell r="CY244">
            <v>0.5</v>
          </cell>
          <cell r="CZ244">
            <v>1.7</v>
          </cell>
          <cell r="DA244">
            <v>1.2</v>
          </cell>
          <cell r="DB244">
            <v>1.8</v>
          </cell>
          <cell r="DC244">
            <v>0.6</v>
          </cell>
          <cell r="DD244">
            <v>0.5</v>
          </cell>
          <cell r="DE244">
            <v>1.3</v>
          </cell>
          <cell r="DF244">
            <v>0.6</v>
          </cell>
          <cell r="DG244">
            <v>9253</v>
          </cell>
          <cell r="DH244">
            <v>1640</v>
          </cell>
          <cell r="DI244">
            <v>10893</v>
          </cell>
          <cell r="DJ244">
            <v>4318</v>
          </cell>
          <cell r="DK244">
            <v>7006</v>
          </cell>
          <cell r="DL244">
            <v>9184</v>
          </cell>
          <cell r="DM244">
            <v>3269</v>
          </cell>
          <cell r="DN244">
            <v>23778</v>
          </cell>
          <cell r="DO244">
            <v>1606</v>
          </cell>
          <cell r="DP244">
            <v>25384</v>
          </cell>
          <cell r="DQ244">
            <v>6991</v>
          </cell>
          <cell r="DR244">
            <v>4919</v>
          </cell>
          <cell r="DS244">
            <v>3767</v>
          </cell>
          <cell r="DT244">
            <v>4264</v>
          </cell>
          <cell r="DU244">
            <v>5292</v>
          </cell>
          <cell r="DV244">
            <v>25233</v>
          </cell>
          <cell r="DW244">
            <v>5708</v>
          </cell>
          <cell r="DX244">
            <v>428</v>
          </cell>
          <cell r="DY244">
            <v>4294</v>
          </cell>
          <cell r="DZ244">
            <v>10429</v>
          </cell>
          <cell r="EA244">
            <v>7076</v>
          </cell>
          <cell r="EB244">
            <v>7468</v>
          </cell>
          <cell r="EC244">
            <v>17736</v>
          </cell>
          <cell r="ED244">
            <v>32280</v>
          </cell>
          <cell r="EE244">
            <v>17682</v>
          </cell>
          <cell r="EF244">
            <v>19339</v>
          </cell>
          <cell r="EG244">
            <v>10667</v>
          </cell>
          <cell r="EH244">
            <v>6199</v>
          </cell>
          <cell r="EI244">
            <v>2456</v>
          </cell>
          <cell r="EJ244">
            <v>3000</v>
          </cell>
          <cell r="EK244">
            <v>8710</v>
          </cell>
          <cell r="EL244">
            <v>20366</v>
          </cell>
          <cell r="EM244">
            <v>6426</v>
          </cell>
          <cell r="EN244">
            <v>5288</v>
          </cell>
          <cell r="EO244">
            <v>11714</v>
          </cell>
          <cell r="EP244">
            <v>27081</v>
          </cell>
          <cell r="EQ244">
            <v>11379</v>
          </cell>
          <cell r="ER244">
            <v>38460</v>
          </cell>
          <cell r="ES244">
            <v>2182</v>
          </cell>
          <cell r="ET244">
            <v>11028</v>
          </cell>
          <cell r="EU244">
            <v>13210</v>
          </cell>
          <cell r="EV244">
            <v>8536</v>
          </cell>
          <cell r="EW244">
            <v>21174</v>
          </cell>
          <cell r="EX244">
            <v>29708</v>
          </cell>
          <cell r="EY244">
            <v>13623</v>
          </cell>
          <cell r="EZ244">
            <v>23682</v>
          </cell>
          <cell r="FA244">
            <v>20988</v>
          </cell>
          <cell r="FB244">
            <v>31657</v>
          </cell>
          <cell r="FC244">
            <v>3587</v>
          </cell>
          <cell r="FD244">
            <v>7287</v>
          </cell>
          <cell r="FE244">
            <v>37523</v>
          </cell>
          <cell r="FF244">
            <v>403713</v>
          </cell>
          <cell r="FG244">
            <v>30751</v>
          </cell>
          <cell r="FH244">
            <v>-1779</v>
          </cell>
          <cell r="FI244">
            <v>432685</v>
          </cell>
          <cell r="FJ244">
            <v>-3.1</v>
          </cell>
          <cell r="FK244">
            <v>-0.1</v>
          </cell>
          <cell r="FL244">
            <v>-2.7</v>
          </cell>
          <cell r="FM244">
            <v>0.7</v>
          </cell>
          <cell r="FN244">
            <v>-1.8</v>
          </cell>
          <cell r="FO244">
            <v>5.5</v>
          </cell>
          <cell r="FP244">
            <v>-1.5</v>
          </cell>
          <cell r="FQ244">
            <v>1.4</v>
          </cell>
          <cell r="FR244">
            <v>-0.2</v>
          </cell>
          <cell r="FS244">
            <v>1.3</v>
          </cell>
          <cell r="FT244">
            <v>-0.9</v>
          </cell>
          <cell r="FU244">
            <v>4.2</v>
          </cell>
          <cell r="FV244">
            <v>0</v>
          </cell>
          <cell r="FW244">
            <v>-7.3</v>
          </cell>
          <cell r="FX244">
            <v>-1.3</v>
          </cell>
          <cell r="FY244">
            <v>-1</v>
          </cell>
          <cell r="FZ244">
            <v>-0.2</v>
          </cell>
          <cell r="GA244">
            <v>-1.1000000000000001</v>
          </cell>
          <cell r="GB244">
            <v>-1.5</v>
          </cell>
          <cell r="GC244">
            <v>-0.8</v>
          </cell>
          <cell r="GD244">
            <v>0.9</v>
          </cell>
          <cell r="GE244">
            <v>0.2</v>
          </cell>
          <cell r="GF244">
            <v>0.1</v>
          </cell>
          <cell r="GG244">
            <v>0.3</v>
          </cell>
          <cell r="GH244">
            <v>-0.2</v>
          </cell>
          <cell r="GI244">
            <v>0.3</v>
          </cell>
          <cell r="GJ244">
            <v>1</v>
          </cell>
          <cell r="GK244">
            <v>0.3</v>
          </cell>
          <cell r="GL244">
            <v>1.6</v>
          </cell>
          <cell r="GM244">
            <v>1.9</v>
          </cell>
          <cell r="GN244">
            <v>-3</v>
          </cell>
          <cell r="GO244">
            <v>-0.8</v>
          </cell>
          <cell r="GP244">
            <v>3.5</v>
          </cell>
          <cell r="GQ244">
            <v>2.2000000000000002</v>
          </cell>
          <cell r="GR244">
            <v>2.9</v>
          </cell>
          <cell r="GS244">
            <v>0</v>
          </cell>
          <cell r="GT244">
            <v>0.2</v>
          </cell>
          <cell r="GU244">
            <v>0.1</v>
          </cell>
          <cell r="GV244">
            <v>1.6</v>
          </cell>
          <cell r="GW244">
            <v>2.6</v>
          </cell>
          <cell r="GX244">
            <v>2.5</v>
          </cell>
          <cell r="GY244">
            <v>5.9</v>
          </cell>
          <cell r="GZ244">
            <v>-1.8</v>
          </cell>
          <cell r="HA244">
            <v>0.3</v>
          </cell>
          <cell r="HB244">
            <v>-0.6</v>
          </cell>
          <cell r="HC244">
            <v>1.2</v>
          </cell>
          <cell r="HD244">
            <v>0.5</v>
          </cell>
          <cell r="HE244">
            <v>1.9</v>
          </cell>
          <cell r="HF244">
            <v>2.2000000000000002</v>
          </cell>
          <cell r="HG244">
            <v>1.9</v>
          </cell>
          <cell r="HH244">
            <v>0.6</v>
          </cell>
          <cell r="HI244">
            <v>0.5</v>
          </cell>
          <cell r="HJ244">
            <v>-0.4</v>
          </cell>
          <cell r="HK244">
            <v>0.4</v>
          </cell>
          <cell r="HL244">
            <v>12587</v>
          </cell>
          <cell r="HM244">
            <v>1642</v>
          </cell>
          <cell r="HN244">
            <v>14230</v>
          </cell>
          <cell r="HO244">
            <v>4312</v>
          </cell>
          <cell r="HP244">
            <v>7136</v>
          </cell>
          <cell r="HQ244">
            <v>9355</v>
          </cell>
          <cell r="HR244">
            <v>3393</v>
          </cell>
          <cell r="HS244">
            <v>24196</v>
          </cell>
          <cell r="HT244">
            <v>1626</v>
          </cell>
          <cell r="HU244">
            <v>25822</v>
          </cell>
          <cell r="HV244">
            <v>7502</v>
          </cell>
          <cell r="HW244">
            <v>4991</v>
          </cell>
          <cell r="HX244">
            <v>3912</v>
          </cell>
          <cell r="HY244">
            <v>4351</v>
          </cell>
          <cell r="HZ244">
            <v>5496</v>
          </cell>
          <cell r="IA244">
            <v>26252</v>
          </cell>
          <cell r="IB244">
            <v>5552</v>
          </cell>
          <cell r="IC244">
            <v>377</v>
          </cell>
          <cell r="ID244">
            <v>4403</v>
          </cell>
          <cell r="IE244">
            <v>10333</v>
          </cell>
          <cell r="IF244">
            <v>7378</v>
          </cell>
          <cell r="IG244">
            <v>7839</v>
          </cell>
          <cell r="IH244">
            <v>18706</v>
          </cell>
          <cell r="II244">
            <v>33923</v>
          </cell>
          <cell r="IJ244">
            <v>18365</v>
          </cell>
          <cell r="IK244">
            <v>21193</v>
          </cell>
          <cell r="IL244">
            <v>11152</v>
          </cell>
          <cell r="IM244">
            <v>6392</v>
          </cell>
          <cell r="IN244">
            <v>2533</v>
          </cell>
          <cell r="IO244">
            <v>3063</v>
          </cell>
          <cell r="IP244">
            <v>9098</v>
          </cell>
          <cell r="IQ244">
            <v>21086</v>
          </cell>
        </row>
      </sheetData>
      <sheetData sheetId="16">
        <row r="1">
          <cell r="B1" t="str">
            <v>Information media and telecommunications (J) ;  Telecommunications services ;</v>
          </cell>
          <cell r="C1" t="str">
            <v>Information media and telecommunications (J) ;  Other information and media services ;</v>
          </cell>
          <cell r="D1" t="str">
            <v>Information media and telecommunications (J) ;</v>
          </cell>
          <cell r="E1" t="str">
            <v>Financial and insurance services (K) ;  Finance ;</v>
          </cell>
          <cell r="G1" t="str">
            <v>Financial and insurance services (K) ;</v>
          </cell>
          <cell r="J1" t="str">
            <v>Rental, hiring and real estate services (L) ;</v>
          </cell>
          <cell r="L1" t="str">
            <v>Professional, scientific and technical services (M) ;  Other professional, scientific and technical services ;</v>
          </cell>
          <cell r="M1" t="str">
            <v>Professional, scientific and technical services (M) ;</v>
          </cell>
          <cell r="N1" t="str">
            <v>Administrative and support services (N) ;</v>
          </cell>
          <cell r="O1" t="str">
            <v>Public administration and safety (O) ;</v>
          </cell>
          <cell r="P1" t="str">
            <v>Education and training (P) ;</v>
          </cell>
          <cell r="Q1" t="str">
            <v>Health care and social assistance (Q) ;</v>
          </cell>
          <cell r="R1" t="str">
            <v>Arts and recreation services (R) ;</v>
          </cell>
          <cell r="S1" t="str">
            <v>Other services (S) ;</v>
          </cell>
          <cell r="T1" t="str">
            <v>Ownership of dwellings ;</v>
          </cell>
          <cell r="V1" t="str">
            <v>Taxes less subsidies on products ;</v>
          </cell>
          <cell r="Y1" t="str">
            <v>Agriculture, forestry and fishing (A) ;  Agriculture: Contributions to growth ;</v>
          </cell>
          <cell r="Z1" t="str">
            <v>Agriculture, forestry and fishing (A) ;  Forestry and fishing: Contributions to growth ;</v>
          </cell>
          <cell r="AA1" t="str">
            <v>Agriculture, forestry and fishing (A) ;  Contributions to growth ;</v>
          </cell>
          <cell r="AB1" t="str">
            <v>Mining (B) ;  Coal Mining: Contributions to growth ;</v>
          </cell>
          <cell r="AC1" t="str">
            <v>Mining (B) ;  Oil and gas extraction: Contributions to growth ;</v>
          </cell>
          <cell r="AD1" t="str">
            <v>Mining (B) ;  Iron ore mining: Contributions to growth ;</v>
          </cell>
          <cell r="AE1" t="str">
            <v>Mining (B) ;  Other mining: Contributions to growth ;</v>
          </cell>
          <cell r="AF1" t="str">
            <v>Mining (B) ;  Mining excluding exploration and mining support services: Contributions to growth ;</v>
          </cell>
          <cell r="AG1" t="str">
            <v>Mining (B) ;  Exploration and mining support services: Contributions to growth ;</v>
          </cell>
          <cell r="AH1" t="str">
            <v>Mining (B) ;  Contributions to growth ;</v>
          </cell>
          <cell r="AI1" t="str">
            <v>Manufacturing (C) ;  Food, beverage and tobacco products: Contributions to growth ;</v>
          </cell>
          <cell r="AJ1" t="str">
            <v>Manufacturing (C) ;  Petroleum, coal, chemical and rubber products: Contributions to growth ;</v>
          </cell>
          <cell r="AK1" t="str">
            <v>Manufacturing (C) ;  Metal products: Contributions to growth ;</v>
          </cell>
          <cell r="AL1" t="str">
            <v>Manufacturing (C) ;  Machinery and equipment: Contributions to growth ;</v>
          </cell>
          <cell r="AM1" t="str">
            <v>Manufacturing (C) ;  Other manufacturing: Contributions to growth ;</v>
          </cell>
          <cell r="AN1" t="str">
            <v>Manufacturing (C) ;  Contributions to growth ;</v>
          </cell>
          <cell r="AO1" t="str">
            <v>Electricity, gas, water and waste services (D) ;  Electricity: Contributions to growth ;</v>
          </cell>
          <cell r="AP1" t="str">
            <v>Electricity, gas, water and waste services (D) ;  Gas: Contributions to growth ;</v>
          </cell>
          <cell r="AQ1" t="str">
            <v>Electricity, gas, water and waste services (D) ;  Water supply and waste services: Contributions to growth ;</v>
          </cell>
          <cell r="AR1" t="str">
            <v>Electricity, gas, water and waste services (D) ;  Contributions to growth ;</v>
          </cell>
          <cell r="AS1" t="str">
            <v>Construction (E) ;  Building construction: Contributions to growth ;</v>
          </cell>
          <cell r="AT1" t="str">
            <v>Construction (E) ;  Heavy and civil engineering construction: Contributions to growth ;</v>
          </cell>
          <cell r="AU1" t="str">
            <v>Construction (E) ;  Construction services: Contributions to growth ;</v>
          </cell>
          <cell r="AV1" t="str">
            <v>Construction (E) ;  Contributions to growth ;</v>
          </cell>
          <cell r="AW1" t="str">
            <v>Wholesale trade (F) ;  Contributions to growth ;</v>
          </cell>
          <cell r="AX1" t="str">
            <v>Retail trade (G) ;  Contributions to growth ;</v>
          </cell>
          <cell r="AY1" t="str">
            <v>Accommodation and food services (H) ;  Contributions to growth ;</v>
          </cell>
          <cell r="AZ1" t="str">
            <v>Transport, postal and warehousing (I) ;  Road: Contributions to growth ;</v>
          </cell>
          <cell r="BA1" t="str">
            <v>Transport, postal and warehousing (I) ;  Air and space transport: Contributions to growth ;</v>
          </cell>
          <cell r="BB1" t="str">
            <v>Transport, postal and warehousing (I) ;  Rail, pipeline and other transport: Contributions to growth ;</v>
          </cell>
          <cell r="BC1" t="str">
            <v>Transport, postal and warehousing (I) ;  Transport, postal and storage services: Contributions to growth ;</v>
          </cell>
          <cell r="BD1" t="str">
            <v>Transport, postal and warehousing (I) ;  Contributions to growth ;</v>
          </cell>
          <cell r="BE1" t="str">
            <v>Information media and telecommunications (J) ;  Telecommunications services: Contributions to growth ;</v>
          </cell>
          <cell r="BF1" t="str">
            <v>Information media and telecommunications (J) ;  Other information and media services: Contributions to growth ;</v>
          </cell>
          <cell r="BG1" t="str">
            <v>Information media and telecommunications (J) ;  Contributions to growth ;</v>
          </cell>
          <cell r="BH1" t="str">
            <v>Financial and insurance services (K) ;  Finance: Contributions to growth ;</v>
          </cell>
          <cell r="BI1" t="str">
            <v>Financial and insurance services (K) ;  Other financial and insurance services: Contributions to growth ;</v>
          </cell>
          <cell r="BJ1" t="str">
            <v>Financial and insurance services (K) ;  Contributions to growth ;</v>
          </cell>
          <cell r="BK1" t="str">
            <v>Rental, hiring and real estate services (L) ;  Rental and hiring services: Contributions to growth ;</v>
          </cell>
          <cell r="BL1" t="str">
            <v>Rental, hiring and real estate services (L) ;  Property operators and real estate services: Contributions to growth ;</v>
          </cell>
          <cell r="BM1" t="str">
            <v>Rental, hiring and real estate services (L) ;  Contributions to growth ;</v>
          </cell>
          <cell r="BN1" t="str">
            <v>Professional, scientific and technical services (M) ;  Computer system design and related services: Contributions to growth ;</v>
          </cell>
          <cell r="BO1" t="str">
            <v>Professional, scientific and technical services (M) ;  Other professional, scientific and technical services: Contributions to growth ;</v>
          </cell>
          <cell r="BP1" t="str">
            <v>Professional, scientific and technical services (M) ;  Contributions to growth ;</v>
          </cell>
          <cell r="BQ1" t="str">
            <v>Administrative and support services (N) ;  Contributions to growth ;</v>
          </cell>
          <cell r="BR1" t="str">
            <v>Public administration and safety (O) ;  Contributions to growth ;</v>
          </cell>
          <cell r="BS1" t="str">
            <v>Education and training (P) ;  Contributions to growth ;</v>
          </cell>
          <cell r="BT1" t="str">
            <v>Health care and social assistance (Q) ;  Contributions to growth ;</v>
          </cell>
          <cell r="BU1" t="str">
            <v>Arts and recreation services (R) ;  Contributions to growth ;</v>
          </cell>
          <cell r="BV1" t="str">
            <v>Other services (S) ;  Contributions to growth ;</v>
          </cell>
          <cell r="BW1" t="str">
            <v>Ownership of dwellings ;  Contributions to growth ;</v>
          </cell>
          <cell r="BY1" t="str">
            <v>Taxes less subsidies on products: Contributions to growth ;</v>
          </cell>
          <cell r="BZ1" t="str">
            <v>GROSS DOMESTIC PRODUCT: Contributions to growth ;</v>
          </cell>
          <cell r="CA1" t="str">
            <v>Agriculture, forestry and fishing (A) ;  Revision to percentage changes ;</v>
          </cell>
          <cell r="CB1" t="str">
            <v>Mining (B) ;  Revision to percentage changes ;</v>
          </cell>
          <cell r="CC1" t="str">
            <v>Manufacturing (C) ;  Revision to percentage changes ;</v>
          </cell>
          <cell r="CD1" t="str">
            <v>Electricity, gas, water and waste services (D) ;  Revision to percentage changes ;</v>
          </cell>
          <cell r="CE1" t="str">
            <v>Construction (E) ;  Revision to percentage changes ;</v>
          </cell>
          <cell r="CF1" t="str">
            <v>Wholesale trade (F) ;  Revision to percentage changes ;</v>
          </cell>
          <cell r="CG1" t="str">
            <v>Retail trade (G) ;  Revision to percentage changes ;</v>
          </cell>
          <cell r="CH1" t="str">
            <v>Accommodation and food services (H) ;  Revision to percentage changes ;</v>
          </cell>
          <cell r="CI1" t="str">
            <v>Transport, postal and warehousing (I) ;  Revision to percentage changes ;</v>
          </cell>
          <cell r="CJ1" t="str">
            <v>Information media and telecommunications (J) ;  Revision to percentage changes ;</v>
          </cell>
          <cell r="CK1" t="str">
            <v>Financial and insurance services (K) ;  Revision to percentage changes ;</v>
          </cell>
          <cell r="CL1" t="str">
            <v>Rental, hiring and real estate services (L) ;  Revision to percentage changes ;</v>
          </cell>
          <cell r="CM1" t="str">
            <v>Professional, scientific and technical services (M) ;  Revision to percentage changes ;</v>
          </cell>
          <cell r="CN1" t="str">
            <v>Administrative and support services (N) ;  Revision to percentage changes ;</v>
          </cell>
          <cell r="CO1" t="str">
            <v>Public administration and safety (O) ;  Revision to percentage changes ;</v>
          </cell>
          <cell r="CP1" t="str">
            <v>Education and training (P) ;  Revision to percentage changes ;</v>
          </cell>
          <cell r="CQ1" t="str">
            <v>Health care and social assistance (Q) ;  Revision to percentage changes ;</v>
          </cell>
          <cell r="CR1" t="str">
            <v>Arts and recreation services (R) ;  Revision to percentage changes ;</v>
          </cell>
          <cell r="CS1" t="str">
            <v>Other services (S) ;  Revision to percentage changes ;</v>
          </cell>
          <cell r="CT1" t="str">
            <v>Ownership of dwellings ;  GROSS DOMESTIC PRODUCT: Revision to percentage changes ;</v>
          </cell>
          <cell r="CV1" t="str">
            <v>Taxes less subsidies on products: Revision to percentage changes ;</v>
          </cell>
        </row>
        <row r="2">
          <cell r="B2" t="str">
            <v>$ Millions</v>
          </cell>
          <cell r="C2" t="str">
            <v>$ Millions</v>
          </cell>
          <cell r="D2" t="str">
            <v>$ Millions</v>
          </cell>
          <cell r="E2" t="str">
            <v>$ Millions</v>
          </cell>
          <cell r="G2" t="str">
            <v>$ Millions</v>
          </cell>
          <cell r="J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V2" t="str">
            <v>$ Millions</v>
          </cell>
          <cell r="Y2" t="str">
            <v>Index Points</v>
          </cell>
          <cell r="Z2" t="str">
            <v>Index Points</v>
          </cell>
          <cell r="AA2" t="str">
            <v>Index Points</v>
          </cell>
          <cell r="AB2" t="str">
            <v>Index Points</v>
          </cell>
          <cell r="AC2" t="str">
            <v>Index Points</v>
          </cell>
          <cell r="AD2" t="str">
            <v>Index Points</v>
          </cell>
          <cell r="AE2" t="str">
            <v>Index Points</v>
          </cell>
          <cell r="AF2" t="str">
            <v>Index Points</v>
          </cell>
          <cell r="AG2" t="str">
            <v>Index Points</v>
          </cell>
          <cell r="AH2" t="str">
            <v>Index Points</v>
          </cell>
          <cell r="AI2" t="str">
            <v>Index Points</v>
          </cell>
          <cell r="AJ2" t="str">
            <v>Index Points</v>
          </cell>
          <cell r="AK2" t="str">
            <v>Index Points</v>
          </cell>
          <cell r="AL2" t="str">
            <v>Index Points</v>
          </cell>
          <cell r="AM2" t="str">
            <v>Index Points</v>
          </cell>
          <cell r="AN2" t="str">
            <v>Index Points</v>
          </cell>
          <cell r="AO2" t="str">
            <v>Index Points</v>
          </cell>
          <cell r="AP2" t="str">
            <v>Index Points</v>
          </cell>
          <cell r="AQ2" t="str">
            <v>Index Points</v>
          </cell>
          <cell r="AR2" t="str">
            <v>Index Points</v>
          </cell>
          <cell r="AS2" t="str">
            <v>Index Points</v>
          </cell>
          <cell r="AT2" t="str">
            <v>Index Points</v>
          </cell>
          <cell r="AU2" t="str">
            <v>Index Points</v>
          </cell>
          <cell r="AV2" t="str">
            <v>Index Points</v>
          </cell>
          <cell r="AW2" t="str">
            <v>Index Points</v>
          </cell>
          <cell r="AX2" t="str">
            <v>Index Points</v>
          </cell>
          <cell r="AY2" t="str">
            <v>Index Points</v>
          </cell>
          <cell r="AZ2" t="str">
            <v>Index Points</v>
          </cell>
          <cell r="BA2" t="str">
            <v>Index Points</v>
          </cell>
          <cell r="BB2" t="str">
            <v>Index Points</v>
          </cell>
          <cell r="BC2" t="str">
            <v>Index Points</v>
          </cell>
          <cell r="BD2" t="str">
            <v>Index Points</v>
          </cell>
          <cell r="BE2" t="str">
            <v>Index Points</v>
          </cell>
          <cell r="BF2" t="str">
            <v>Index Points</v>
          </cell>
          <cell r="BG2" t="str">
            <v>Index Points</v>
          </cell>
          <cell r="BH2" t="str">
            <v>Index Points</v>
          </cell>
          <cell r="BI2" t="str">
            <v>Index Points</v>
          </cell>
          <cell r="BJ2" t="str">
            <v>Index Points</v>
          </cell>
          <cell r="BK2" t="str">
            <v>Index Points</v>
          </cell>
          <cell r="BL2" t="str">
            <v>Index Points</v>
          </cell>
          <cell r="BM2" t="str">
            <v>Index Points</v>
          </cell>
          <cell r="BN2" t="str">
            <v>Index Points</v>
          </cell>
          <cell r="BO2" t="str">
            <v>Index Points</v>
          </cell>
          <cell r="BP2" t="str">
            <v>Index Points</v>
          </cell>
          <cell r="BQ2" t="str">
            <v>Index Points</v>
          </cell>
          <cell r="BR2" t="str">
            <v>Index Points</v>
          </cell>
          <cell r="BS2" t="str">
            <v>Index Points</v>
          </cell>
          <cell r="BT2" t="str">
            <v>Index Points</v>
          </cell>
          <cell r="BU2" t="str">
            <v>Index Points</v>
          </cell>
          <cell r="BV2" t="str">
            <v>Index Points</v>
          </cell>
          <cell r="BW2" t="str">
            <v>Index Points</v>
          </cell>
          <cell r="BY2" t="str">
            <v>Index Points</v>
          </cell>
          <cell r="BZ2" t="str">
            <v>Index Points</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Percent</v>
          </cell>
          <cell r="CM2" t="str">
            <v>Percent</v>
          </cell>
          <cell r="CN2" t="str">
            <v>Percent</v>
          </cell>
          <cell r="CO2" t="str">
            <v>Percent</v>
          </cell>
          <cell r="CP2" t="str">
            <v>Percent</v>
          </cell>
          <cell r="CQ2" t="str">
            <v>Percent</v>
          </cell>
          <cell r="CR2" t="str">
            <v>Percent</v>
          </cell>
          <cell r="CS2" t="str">
            <v>Percent</v>
          </cell>
          <cell r="CT2" t="str">
            <v>Percent</v>
          </cell>
          <cell r="CV2" t="str">
            <v>Percent</v>
          </cell>
        </row>
        <row r="3">
          <cell r="B3" t="str">
            <v>Original</v>
          </cell>
          <cell r="C3" t="str">
            <v>Original</v>
          </cell>
          <cell r="D3" t="str">
            <v>Original</v>
          </cell>
          <cell r="E3" t="str">
            <v>Original</v>
          </cell>
          <cell r="G3" t="str">
            <v>Original</v>
          </cell>
          <cell r="J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V3" t="str">
            <v>Original</v>
          </cell>
          <cell r="Y3" t="str">
            <v>Seasonally Adjusted</v>
          </cell>
          <cell r="Z3" t="str">
            <v>Seasonally Adjusted</v>
          </cell>
          <cell r="AA3" t="str">
            <v>Seasonally Adjusted</v>
          </cell>
          <cell r="AB3" t="str">
            <v>Seasonally Adjusted</v>
          </cell>
          <cell r="AC3" t="str">
            <v>Seasonally Adjusted</v>
          </cell>
          <cell r="AD3" t="str">
            <v>Seasonally Adjusted</v>
          </cell>
          <cell r="AE3" t="str">
            <v>Seasonally Adjusted</v>
          </cell>
          <cell r="AF3" t="str">
            <v>Seasonally Adjusted</v>
          </cell>
          <cell r="AG3" t="str">
            <v>Seasonally Adjusted</v>
          </cell>
          <cell r="AH3" t="str">
            <v>Seasonally Adjusted</v>
          </cell>
          <cell r="AI3" t="str">
            <v>Seasonally Adjusted</v>
          </cell>
          <cell r="AJ3" t="str">
            <v>Seasonally Adjusted</v>
          </cell>
          <cell r="AK3" t="str">
            <v>Seasonally Adjusted</v>
          </cell>
          <cell r="AL3" t="str">
            <v>Seasonally Adjusted</v>
          </cell>
          <cell r="AM3" t="str">
            <v>Seasonally Adjusted</v>
          </cell>
          <cell r="AN3" t="str">
            <v>Seasonally Adjusted</v>
          </cell>
          <cell r="AO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E3" t="str">
            <v>Seasonally Adjusted</v>
          </cell>
          <cell r="BF3" t="str">
            <v>Seasonally Adjusted</v>
          </cell>
          <cell r="BG3" t="str">
            <v>Seasonally Adjusted</v>
          </cell>
          <cell r="BH3" t="str">
            <v>Seasonally Adjusted</v>
          </cell>
          <cell r="BI3" t="str">
            <v>Seasonally Adjusted</v>
          </cell>
          <cell r="BJ3" t="str">
            <v>Seasonally Adjusted</v>
          </cell>
          <cell r="BK3" t="str">
            <v>Seasonally Adjusted</v>
          </cell>
          <cell r="BL3" t="str">
            <v>Seasonally Adjusted</v>
          </cell>
          <cell r="BM3" t="str">
            <v>Seasonally Adjusted</v>
          </cell>
          <cell r="BN3" t="str">
            <v>Seasonally Adjusted</v>
          </cell>
          <cell r="BO3" t="str">
            <v>Seasonally Adjusted</v>
          </cell>
          <cell r="BP3" t="str">
            <v>Seasonally Adjusted</v>
          </cell>
          <cell r="BQ3" t="str">
            <v>Seasonally Adjusted</v>
          </cell>
          <cell r="BR3" t="str">
            <v>Seasonally Adjusted</v>
          </cell>
          <cell r="BS3" t="str">
            <v>Seasonally Adjusted</v>
          </cell>
          <cell r="BT3" t="str">
            <v>Seasonally Adjusted</v>
          </cell>
          <cell r="BU3" t="str">
            <v>Seasonally Adjusted</v>
          </cell>
          <cell r="BV3" t="str">
            <v>Seasonally Adjusted</v>
          </cell>
          <cell r="BW3" t="str">
            <v>Seasonally Adjusted</v>
          </cell>
          <cell r="BY3" t="str">
            <v>Seasonally Adjusted</v>
          </cell>
          <cell r="BZ3" t="str">
            <v>Seasonally Adjusted</v>
          </cell>
          <cell r="CA3" t="str">
            <v>Seasonally Adjusted</v>
          </cell>
          <cell r="CB3" t="str">
            <v>Seasonally Adjusted</v>
          </cell>
          <cell r="CC3" t="str">
            <v>Seasonally Adjusted</v>
          </cell>
          <cell r="CD3" t="str">
            <v>Seasonally Adjusted</v>
          </cell>
          <cell r="CE3" t="str">
            <v>Seasonally Adjusted</v>
          </cell>
          <cell r="CF3" t="str">
            <v>Seasonally Adjusted</v>
          </cell>
          <cell r="CG3" t="str">
            <v>Seasonally Adjusted</v>
          </cell>
          <cell r="CH3" t="str">
            <v>Seasonally Adjusted</v>
          </cell>
          <cell r="CI3" t="str">
            <v>Seasonally Adjusted</v>
          </cell>
          <cell r="CJ3" t="str">
            <v>Seasonally Adjusted</v>
          </cell>
          <cell r="CK3" t="str">
            <v>Seasonally Adjusted</v>
          </cell>
          <cell r="CL3" t="str">
            <v>Seasonally Adjusted</v>
          </cell>
          <cell r="CM3" t="str">
            <v>Seasonally Adjusted</v>
          </cell>
          <cell r="CN3" t="str">
            <v>Seasonally Adjusted</v>
          </cell>
          <cell r="CO3" t="str">
            <v>Seasonally Adjusted</v>
          </cell>
          <cell r="CP3" t="str">
            <v>Seasonally Adjusted</v>
          </cell>
          <cell r="CQ3" t="str">
            <v>Seasonally Adjusted</v>
          </cell>
          <cell r="CR3" t="str">
            <v>Seasonally Adjusted</v>
          </cell>
          <cell r="CS3" t="str">
            <v>Seasonally Adjusted</v>
          </cell>
          <cell r="CT3" t="str">
            <v>Seasonally Adjusted</v>
          </cell>
          <cell r="CV3" t="str">
            <v>Seasonally Adjusted</v>
          </cell>
        </row>
        <row r="4">
          <cell r="B4" t="str">
            <v>DERIVED</v>
          </cell>
          <cell r="C4" t="str">
            <v>DERIVED</v>
          </cell>
          <cell r="D4" t="str">
            <v>DERIVED</v>
          </cell>
          <cell r="E4" t="str">
            <v>DERIVED</v>
          </cell>
          <cell r="G4" t="str">
            <v>DERIVED</v>
          </cell>
          <cell r="J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V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V4" t="str">
            <v>DERIVED</v>
          </cell>
        </row>
        <row r="5">
          <cell r="B5" t="str">
            <v>Quarter</v>
          </cell>
          <cell r="C5" t="str">
            <v>Quarter</v>
          </cell>
          <cell r="D5" t="str">
            <v>Quarter</v>
          </cell>
          <cell r="E5" t="str">
            <v>Quarter</v>
          </cell>
          <cell r="G5" t="str">
            <v>Quarter</v>
          </cell>
          <cell r="J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V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cell r="CK5" t="str">
            <v>Quarter</v>
          </cell>
          <cell r="CL5" t="str">
            <v>Quarter</v>
          </cell>
          <cell r="CM5" t="str">
            <v>Quarter</v>
          </cell>
          <cell r="CN5" t="str">
            <v>Quarter</v>
          </cell>
          <cell r="CO5" t="str">
            <v>Quarter</v>
          </cell>
          <cell r="CP5" t="str">
            <v>Quarter</v>
          </cell>
          <cell r="CQ5" t="str">
            <v>Quarter</v>
          </cell>
          <cell r="CR5" t="str">
            <v>Quarter</v>
          </cell>
          <cell r="CS5" t="str">
            <v>Quarter</v>
          </cell>
          <cell r="CT5" t="str">
            <v>Quarter</v>
          </cell>
          <cell r="CV5" t="str">
            <v>Quarter</v>
          </cell>
        </row>
        <row r="6">
          <cell r="B6">
            <v>3</v>
          </cell>
          <cell r="C6">
            <v>3</v>
          </cell>
          <cell r="D6">
            <v>3</v>
          </cell>
          <cell r="E6">
            <v>3</v>
          </cell>
          <cell r="G6">
            <v>3</v>
          </cell>
          <cell r="J6">
            <v>3</v>
          </cell>
          <cell r="L6">
            <v>3</v>
          </cell>
          <cell r="M6">
            <v>3</v>
          </cell>
          <cell r="N6">
            <v>3</v>
          </cell>
          <cell r="O6">
            <v>3</v>
          </cell>
          <cell r="P6">
            <v>3</v>
          </cell>
          <cell r="Q6">
            <v>3</v>
          </cell>
          <cell r="R6">
            <v>3</v>
          </cell>
          <cell r="S6">
            <v>3</v>
          </cell>
          <cell r="T6">
            <v>3</v>
          </cell>
          <cell r="V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Y6">
            <v>3</v>
          </cell>
          <cell r="BZ6">
            <v>3</v>
          </cell>
          <cell r="CA6">
            <v>3</v>
          </cell>
          <cell r="CB6">
            <v>3</v>
          </cell>
          <cell r="CC6">
            <v>3</v>
          </cell>
          <cell r="CD6">
            <v>3</v>
          </cell>
          <cell r="CE6">
            <v>3</v>
          </cell>
          <cell r="CF6">
            <v>3</v>
          </cell>
          <cell r="CG6">
            <v>3</v>
          </cell>
          <cell r="CH6">
            <v>3</v>
          </cell>
          <cell r="CI6">
            <v>3</v>
          </cell>
          <cell r="CJ6">
            <v>3</v>
          </cell>
          <cell r="CK6">
            <v>3</v>
          </cell>
          <cell r="CL6">
            <v>3</v>
          </cell>
          <cell r="CM6">
            <v>3</v>
          </cell>
          <cell r="CN6">
            <v>3</v>
          </cell>
          <cell r="CO6">
            <v>3</v>
          </cell>
          <cell r="CP6">
            <v>3</v>
          </cell>
          <cell r="CQ6">
            <v>3</v>
          </cell>
          <cell r="CR6">
            <v>3</v>
          </cell>
          <cell r="CS6">
            <v>3</v>
          </cell>
          <cell r="CT6">
            <v>3</v>
          </cell>
          <cell r="CV6">
            <v>3</v>
          </cell>
        </row>
        <row r="7">
          <cell r="B7">
            <v>34578</v>
          </cell>
          <cell r="C7">
            <v>34578</v>
          </cell>
          <cell r="D7">
            <v>27273</v>
          </cell>
          <cell r="E7">
            <v>34578</v>
          </cell>
          <cell r="G7">
            <v>27273</v>
          </cell>
          <cell r="J7">
            <v>27273</v>
          </cell>
          <cell r="L7">
            <v>34578</v>
          </cell>
          <cell r="M7">
            <v>27273</v>
          </cell>
          <cell r="N7">
            <v>27273</v>
          </cell>
          <cell r="O7">
            <v>27273</v>
          </cell>
          <cell r="P7">
            <v>27273</v>
          </cell>
          <cell r="Q7">
            <v>27273</v>
          </cell>
          <cell r="R7">
            <v>27273</v>
          </cell>
          <cell r="S7">
            <v>27273</v>
          </cell>
          <cell r="T7">
            <v>27273</v>
          </cell>
          <cell r="V7">
            <v>27273</v>
          </cell>
          <cell r="Y7">
            <v>27364</v>
          </cell>
          <cell r="Z7">
            <v>27364</v>
          </cell>
          <cell r="AA7">
            <v>27364</v>
          </cell>
          <cell r="AB7">
            <v>31382</v>
          </cell>
          <cell r="AC7">
            <v>31382</v>
          </cell>
          <cell r="AD7">
            <v>31382</v>
          </cell>
          <cell r="AE7">
            <v>31382</v>
          </cell>
          <cell r="AF7">
            <v>27364</v>
          </cell>
          <cell r="AG7">
            <v>31382</v>
          </cell>
          <cell r="AH7">
            <v>27364</v>
          </cell>
          <cell r="AI7">
            <v>28460</v>
          </cell>
          <cell r="AJ7">
            <v>28460</v>
          </cell>
          <cell r="AK7">
            <v>28460</v>
          </cell>
          <cell r="AL7">
            <v>28460</v>
          </cell>
          <cell r="AM7">
            <v>31747</v>
          </cell>
          <cell r="AN7">
            <v>27364</v>
          </cell>
          <cell r="AO7">
            <v>27364</v>
          </cell>
          <cell r="AP7">
            <v>27364</v>
          </cell>
          <cell r="AQ7">
            <v>27364</v>
          </cell>
          <cell r="AR7">
            <v>27364</v>
          </cell>
          <cell r="AS7">
            <v>34669</v>
          </cell>
          <cell r="AT7">
            <v>34669</v>
          </cell>
          <cell r="AU7">
            <v>34669</v>
          </cell>
          <cell r="AV7">
            <v>27364</v>
          </cell>
          <cell r="AW7">
            <v>27364</v>
          </cell>
          <cell r="AX7">
            <v>27364</v>
          </cell>
          <cell r="AY7">
            <v>27364</v>
          </cell>
          <cell r="AZ7">
            <v>27364</v>
          </cell>
          <cell r="BA7">
            <v>27364</v>
          </cell>
          <cell r="BB7">
            <v>27364</v>
          </cell>
          <cell r="BC7">
            <v>27364</v>
          </cell>
          <cell r="BD7">
            <v>27364</v>
          </cell>
          <cell r="BE7">
            <v>34669</v>
          </cell>
          <cell r="BF7">
            <v>34669</v>
          </cell>
          <cell r="BG7">
            <v>27364</v>
          </cell>
          <cell r="BH7">
            <v>34669</v>
          </cell>
          <cell r="BI7">
            <v>34669</v>
          </cell>
          <cell r="BJ7">
            <v>27364</v>
          </cell>
          <cell r="BK7">
            <v>34669</v>
          </cell>
          <cell r="BL7">
            <v>34669</v>
          </cell>
          <cell r="BM7">
            <v>27364</v>
          </cell>
          <cell r="BN7">
            <v>34669</v>
          </cell>
          <cell r="BO7">
            <v>34669</v>
          </cell>
          <cell r="BP7">
            <v>27364</v>
          </cell>
          <cell r="BQ7">
            <v>27364</v>
          </cell>
          <cell r="BR7">
            <v>27364</v>
          </cell>
          <cell r="BS7">
            <v>27364</v>
          </cell>
          <cell r="BT7">
            <v>27364</v>
          </cell>
          <cell r="BU7">
            <v>27364</v>
          </cell>
          <cell r="BV7">
            <v>27364</v>
          </cell>
          <cell r="BW7">
            <v>27364</v>
          </cell>
          <cell r="BY7">
            <v>27364</v>
          </cell>
          <cell r="BZ7">
            <v>22160</v>
          </cell>
          <cell r="CA7">
            <v>27364</v>
          </cell>
          <cell r="CB7">
            <v>27364</v>
          </cell>
          <cell r="CC7">
            <v>27364</v>
          </cell>
          <cell r="CD7">
            <v>27364</v>
          </cell>
          <cell r="CE7">
            <v>27364</v>
          </cell>
          <cell r="CF7">
            <v>27364</v>
          </cell>
          <cell r="CG7">
            <v>27364</v>
          </cell>
          <cell r="CH7">
            <v>27364</v>
          </cell>
          <cell r="CI7">
            <v>27364</v>
          </cell>
          <cell r="CJ7">
            <v>27364</v>
          </cell>
          <cell r="CK7">
            <v>27364</v>
          </cell>
          <cell r="CL7">
            <v>27364</v>
          </cell>
          <cell r="CM7">
            <v>27364</v>
          </cell>
          <cell r="CN7">
            <v>27364</v>
          </cell>
          <cell r="CO7">
            <v>27364</v>
          </cell>
          <cell r="CP7">
            <v>27364</v>
          </cell>
          <cell r="CQ7">
            <v>27364</v>
          </cell>
          <cell r="CR7">
            <v>27364</v>
          </cell>
          <cell r="CS7">
            <v>27364</v>
          </cell>
          <cell r="CT7">
            <v>27364</v>
          </cell>
          <cell r="CV7">
            <v>27364</v>
          </cell>
        </row>
        <row r="8">
          <cell r="B8">
            <v>43070</v>
          </cell>
          <cell r="C8">
            <v>43070</v>
          </cell>
          <cell r="D8">
            <v>43070</v>
          </cell>
          <cell r="E8">
            <v>43070</v>
          </cell>
          <cell r="G8">
            <v>43070</v>
          </cell>
          <cell r="J8">
            <v>43070</v>
          </cell>
          <cell r="L8">
            <v>43070</v>
          </cell>
          <cell r="M8">
            <v>43070</v>
          </cell>
          <cell r="N8">
            <v>43070</v>
          </cell>
          <cell r="O8">
            <v>43070</v>
          </cell>
          <cell r="P8">
            <v>43070</v>
          </cell>
          <cell r="Q8">
            <v>43070</v>
          </cell>
          <cell r="R8">
            <v>43070</v>
          </cell>
          <cell r="S8">
            <v>43070</v>
          </cell>
          <cell r="T8">
            <v>43070</v>
          </cell>
          <cell r="V8">
            <v>43070</v>
          </cell>
          <cell r="Y8">
            <v>43070</v>
          </cell>
          <cell r="Z8">
            <v>43070</v>
          </cell>
          <cell r="AA8">
            <v>43070</v>
          </cell>
          <cell r="AB8">
            <v>43070</v>
          </cell>
          <cell r="AC8">
            <v>43070</v>
          </cell>
          <cell r="AD8">
            <v>43070</v>
          </cell>
          <cell r="AE8">
            <v>43070</v>
          </cell>
          <cell r="AF8">
            <v>43070</v>
          </cell>
          <cell r="AG8">
            <v>43070</v>
          </cell>
          <cell r="AH8">
            <v>43070</v>
          </cell>
          <cell r="AI8">
            <v>43070</v>
          </cell>
          <cell r="AJ8">
            <v>43070</v>
          </cell>
          <cell r="AK8">
            <v>43070</v>
          </cell>
          <cell r="AL8">
            <v>43070</v>
          </cell>
          <cell r="AM8">
            <v>43070</v>
          </cell>
          <cell r="AN8">
            <v>43070</v>
          </cell>
          <cell r="AO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E8">
            <v>43070</v>
          </cell>
          <cell r="BF8">
            <v>43070</v>
          </cell>
          <cell r="BG8">
            <v>43070</v>
          </cell>
          <cell r="BH8">
            <v>43070</v>
          </cell>
          <cell r="BI8">
            <v>43070</v>
          </cell>
          <cell r="BJ8">
            <v>43070</v>
          </cell>
          <cell r="BK8">
            <v>43070</v>
          </cell>
          <cell r="BL8">
            <v>43070</v>
          </cell>
          <cell r="BM8">
            <v>43070</v>
          </cell>
          <cell r="BN8">
            <v>43070</v>
          </cell>
          <cell r="BO8">
            <v>43070</v>
          </cell>
          <cell r="BP8">
            <v>43070</v>
          </cell>
          <cell r="BQ8">
            <v>43070</v>
          </cell>
          <cell r="BR8">
            <v>43070</v>
          </cell>
          <cell r="BS8">
            <v>43070</v>
          </cell>
          <cell r="BT8">
            <v>43070</v>
          </cell>
          <cell r="BU8">
            <v>43070</v>
          </cell>
          <cell r="BV8">
            <v>43070</v>
          </cell>
          <cell r="BW8">
            <v>43070</v>
          </cell>
          <cell r="BY8">
            <v>43070</v>
          </cell>
          <cell r="BZ8">
            <v>43070</v>
          </cell>
          <cell r="CA8">
            <v>42979</v>
          </cell>
          <cell r="CB8">
            <v>42979</v>
          </cell>
          <cell r="CC8">
            <v>42979</v>
          </cell>
          <cell r="CD8">
            <v>42979</v>
          </cell>
          <cell r="CE8">
            <v>42979</v>
          </cell>
          <cell r="CF8">
            <v>42979</v>
          </cell>
          <cell r="CG8">
            <v>42979</v>
          </cell>
          <cell r="CH8">
            <v>42979</v>
          </cell>
          <cell r="CI8">
            <v>42979</v>
          </cell>
          <cell r="CJ8">
            <v>42979</v>
          </cell>
          <cell r="CK8">
            <v>42979</v>
          </cell>
          <cell r="CL8">
            <v>42979</v>
          </cell>
          <cell r="CM8">
            <v>42979</v>
          </cell>
          <cell r="CN8">
            <v>42979</v>
          </cell>
          <cell r="CO8">
            <v>42979</v>
          </cell>
          <cell r="CP8">
            <v>42979</v>
          </cell>
          <cell r="CQ8">
            <v>42979</v>
          </cell>
          <cell r="CR8">
            <v>42979</v>
          </cell>
          <cell r="CS8">
            <v>42979</v>
          </cell>
          <cell r="CT8">
            <v>42979</v>
          </cell>
          <cell r="CV8">
            <v>42979</v>
          </cell>
        </row>
        <row r="9">
          <cell r="B9">
            <v>94</v>
          </cell>
          <cell r="C9">
            <v>94</v>
          </cell>
          <cell r="D9">
            <v>174</v>
          </cell>
          <cell r="E9">
            <v>94</v>
          </cell>
          <cell r="G9">
            <v>174</v>
          </cell>
          <cell r="J9">
            <v>174</v>
          </cell>
          <cell r="L9">
            <v>94</v>
          </cell>
          <cell r="M9">
            <v>174</v>
          </cell>
          <cell r="N9">
            <v>174</v>
          </cell>
          <cell r="O9">
            <v>174</v>
          </cell>
          <cell r="P9">
            <v>174</v>
          </cell>
          <cell r="Q9">
            <v>174</v>
          </cell>
          <cell r="R9">
            <v>174</v>
          </cell>
          <cell r="S9">
            <v>174</v>
          </cell>
          <cell r="T9">
            <v>174</v>
          </cell>
          <cell r="V9">
            <v>174</v>
          </cell>
          <cell r="Y9">
            <v>173</v>
          </cell>
          <cell r="Z9">
            <v>173</v>
          </cell>
          <cell r="AA9">
            <v>173</v>
          </cell>
          <cell r="AB9">
            <v>129</v>
          </cell>
          <cell r="AC9">
            <v>129</v>
          </cell>
          <cell r="AD9">
            <v>129</v>
          </cell>
          <cell r="AE9">
            <v>129</v>
          </cell>
          <cell r="AF9">
            <v>173</v>
          </cell>
          <cell r="AG9">
            <v>129</v>
          </cell>
          <cell r="AH9">
            <v>173</v>
          </cell>
          <cell r="AI9">
            <v>161</v>
          </cell>
          <cell r="AJ9">
            <v>161</v>
          </cell>
          <cell r="AK9">
            <v>161</v>
          </cell>
          <cell r="AL9">
            <v>161</v>
          </cell>
          <cell r="AM9">
            <v>125</v>
          </cell>
          <cell r="AN9">
            <v>173</v>
          </cell>
          <cell r="AO9">
            <v>173</v>
          </cell>
          <cell r="AP9">
            <v>173</v>
          </cell>
          <cell r="AQ9">
            <v>173</v>
          </cell>
          <cell r="AR9">
            <v>173</v>
          </cell>
          <cell r="AS9">
            <v>93</v>
          </cell>
          <cell r="AT9">
            <v>93</v>
          </cell>
          <cell r="AU9">
            <v>93</v>
          </cell>
          <cell r="AV9">
            <v>173</v>
          </cell>
          <cell r="AW9">
            <v>173</v>
          </cell>
          <cell r="AX9">
            <v>173</v>
          </cell>
          <cell r="AY9">
            <v>173</v>
          </cell>
          <cell r="AZ9">
            <v>173</v>
          </cell>
          <cell r="BA9">
            <v>173</v>
          </cell>
          <cell r="BB9">
            <v>173</v>
          </cell>
          <cell r="BC9">
            <v>173</v>
          </cell>
          <cell r="BD9">
            <v>173</v>
          </cell>
          <cell r="BE9">
            <v>93</v>
          </cell>
          <cell r="BF9">
            <v>93</v>
          </cell>
          <cell r="BG9">
            <v>173</v>
          </cell>
          <cell r="BH9">
            <v>93</v>
          </cell>
          <cell r="BI9">
            <v>93</v>
          </cell>
          <cell r="BJ9">
            <v>173</v>
          </cell>
          <cell r="BK9">
            <v>93</v>
          </cell>
          <cell r="BL9">
            <v>93</v>
          </cell>
          <cell r="BM9">
            <v>173</v>
          </cell>
          <cell r="BN9">
            <v>93</v>
          </cell>
          <cell r="BO9">
            <v>93</v>
          </cell>
          <cell r="BP9">
            <v>173</v>
          </cell>
          <cell r="BQ9">
            <v>173</v>
          </cell>
          <cell r="BR9">
            <v>173</v>
          </cell>
          <cell r="BS9">
            <v>173</v>
          </cell>
          <cell r="BT9">
            <v>173</v>
          </cell>
          <cell r="BU9">
            <v>173</v>
          </cell>
          <cell r="BV9">
            <v>173</v>
          </cell>
          <cell r="BW9">
            <v>173</v>
          </cell>
          <cell r="BY9">
            <v>173</v>
          </cell>
          <cell r="BZ9">
            <v>230</v>
          </cell>
          <cell r="CA9">
            <v>172</v>
          </cell>
          <cell r="CB9">
            <v>172</v>
          </cell>
          <cell r="CC9">
            <v>172</v>
          </cell>
          <cell r="CD9">
            <v>172</v>
          </cell>
          <cell r="CE9">
            <v>172</v>
          </cell>
          <cell r="CF9">
            <v>172</v>
          </cell>
          <cell r="CG9">
            <v>172</v>
          </cell>
          <cell r="CH9">
            <v>172</v>
          </cell>
          <cell r="CI9">
            <v>172</v>
          </cell>
          <cell r="CJ9">
            <v>172</v>
          </cell>
          <cell r="CK9">
            <v>172</v>
          </cell>
          <cell r="CL9">
            <v>172</v>
          </cell>
          <cell r="CM9">
            <v>172</v>
          </cell>
          <cell r="CN9">
            <v>172</v>
          </cell>
          <cell r="CO9">
            <v>172</v>
          </cell>
          <cell r="CP9">
            <v>172</v>
          </cell>
          <cell r="CQ9">
            <v>172</v>
          </cell>
          <cell r="CR9">
            <v>172</v>
          </cell>
          <cell r="CS9">
            <v>172</v>
          </cell>
          <cell r="CT9">
            <v>172</v>
          </cell>
          <cell r="CV9">
            <v>172</v>
          </cell>
        </row>
        <row r="10">
          <cell r="B10" t="str">
            <v>A85231770X</v>
          </cell>
          <cell r="C10" t="str">
            <v>A85231771A</v>
          </cell>
          <cell r="D10" t="str">
            <v>A2716269L</v>
          </cell>
          <cell r="E10" t="str">
            <v>A85231772C</v>
          </cell>
          <cell r="G10" t="str">
            <v>A2716270W</v>
          </cell>
          <cell r="J10" t="str">
            <v>A2716271X</v>
          </cell>
          <cell r="L10" t="str">
            <v>A85231777R</v>
          </cell>
          <cell r="M10" t="str">
            <v>A2716272A</v>
          </cell>
          <cell r="N10" t="str">
            <v>A2716273C</v>
          </cell>
          <cell r="O10" t="str">
            <v>A2716274F</v>
          </cell>
          <cell r="P10" t="str">
            <v>A2716275J</v>
          </cell>
          <cell r="Q10" t="str">
            <v>A2716276K</v>
          </cell>
          <cell r="R10" t="str">
            <v>A2716277L</v>
          </cell>
          <cell r="S10" t="str">
            <v>A2716278R</v>
          </cell>
          <cell r="T10" t="str">
            <v>A2529213W</v>
          </cell>
          <cell r="V10" t="str">
            <v>A2323348A</v>
          </cell>
          <cell r="Y10" t="str">
            <v>A2716121T</v>
          </cell>
          <cell r="Z10" t="str">
            <v>A2716122V</v>
          </cell>
          <cell r="AA10" t="str">
            <v>A2716120R</v>
          </cell>
          <cell r="AB10" t="str">
            <v>A3606072V</v>
          </cell>
          <cell r="AC10" t="str">
            <v>A3606073W</v>
          </cell>
          <cell r="AD10" t="str">
            <v>A83722622A</v>
          </cell>
          <cell r="AE10" t="str">
            <v>A83722613X</v>
          </cell>
          <cell r="AF10" t="str">
            <v>A2716125A</v>
          </cell>
          <cell r="AG10" t="str">
            <v>A2716124X</v>
          </cell>
          <cell r="AH10" t="str">
            <v>A2716123W</v>
          </cell>
          <cell r="AI10" t="str">
            <v>A2716127F</v>
          </cell>
          <cell r="AJ10" t="str">
            <v>A2716131W</v>
          </cell>
          <cell r="AK10" t="str">
            <v>A2716128J</v>
          </cell>
          <cell r="AL10" t="str">
            <v>A2716129K</v>
          </cell>
          <cell r="AM10" t="str">
            <v>A85231730F</v>
          </cell>
          <cell r="AN10" t="str">
            <v>A2716126C</v>
          </cell>
          <cell r="AO10" t="str">
            <v>A2716136J</v>
          </cell>
          <cell r="AP10" t="str">
            <v>A2716137K</v>
          </cell>
          <cell r="AQ10" t="str">
            <v>A2716138L</v>
          </cell>
          <cell r="AR10" t="str">
            <v>A2716135F</v>
          </cell>
          <cell r="AS10" t="str">
            <v>A85231731J</v>
          </cell>
          <cell r="AT10" t="str">
            <v>A85231732K</v>
          </cell>
          <cell r="AU10" t="str">
            <v>A85231733L</v>
          </cell>
          <cell r="AV10" t="str">
            <v>A2716139R</v>
          </cell>
          <cell r="AW10" t="str">
            <v>A2716140X</v>
          </cell>
          <cell r="AX10" t="str">
            <v>A2716141A</v>
          </cell>
          <cell r="AY10" t="str">
            <v>A2716142C</v>
          </cell>
          <cell r="AZ10" t="str">
            <v>A3348494J</v>
          </cell>
          <cell r="BA10" t="str">
            <v>A2716144J</v>
          </cell>
          <cell r="BB10" t="str">
            <v>A3348495K</v>
          </cell>
          <cell r="BC10" t="str">
            <v>A2716147R</v>
          </cell>
          <cell r="BD10" t="str">
            <v>A2716143F</v>
          </cell>
          <cell r="BE10" t="str">
            <v>A85231734R</v>
          </cell>
          <cell r="BF10" t="str">
            <v>A85231735T</v>
          </cell>
          <cell r="BG10" t="str">
            <v>A2716148T</v>
          </cell>
          <cell r="BH10" t="str">
            <v>A85231736V</v>
          </cell>
          <cell r="BI10" t="str">
            <v>A85231737W</v>
          </cell>
          <cell r="BJ10" t="str">
            <v>A2716149V</v>
          </cell>
          <cell r="BK10" t="str">
            <v>A85231738X</v>
          </cell>
          <cell r="BL10" t="str">
            <v>A85231739A</v>
          </cell>
          <cell r="BM10" t="str">
            <v>A2716150C</v>
          </cell>
          <cell r="BN10" t="str">
            <v>A85231740K</v>
          </cell>
          <cell r="BO10" t="str">
            <v>A85231741L</v>
          </cell>
          <cell r="BP10" t="str">
            <v>A2716151F</v>
          </cell>
          <cell r="BQ10" t="str">
            <v>A2716152J</v>
          </cell>
          <cell r="BR10" t="str">
            <v>A2716584L</v>
          </cell>
          <cell r="BS10" t="str">
            <v>A2716153K</v>
          </cell>
          <cell r="BT10" t="str">
            <v>A2716154L</v>
          </cell>
          <cell r="BU10" t="str">
            <v>A2716155R</v>
          </cell>
          <cell r="BV10" t="str">
            <v>A2716156T</v>
          </cell>
          <cell r="BW10" t="str">
            <v>A2529214X</v>
          </cell>
          <cell r="BY10" t="str">
            <v>A2323352T</v>
          </cell>
          <cell r="BZ10" t="str">
            <v>A2304030W</v>
          </cell>
          <cell r="CA10" t="str">
            <v>A2716003C</v>
          </cell>
          <cell r="CB10" t="str">
            <v>A2716004F</v>
          </cell>
          <cell r="CC10" t="str">
            <v>A2716005J</v>
          </cell>
          <cell r="CD10" t="str">
            <v>A2716006K</v>
          </cell>
          <cell r="CE10" t="str">
            <v>A2716007L</v>
          </cell>
          <cell r="CF10" t="str">
            <v>A2716008R</v>
          </cell>
          <cell r="CG10" t="str">
            <v>A2716009T</v>
          </cell>
          <cell r="CH10" t="str">
            <v>A2716010A</v>
          </cell>
          <cell r="CI10" t="str">
            <v>A2716011C</v>
          </cell>
          <cell r="CJ10" t="str">
            <v>A2716012F</v>
          </cell>
          <cell r="CK10" t="str">
            <v>A2716013J</v>
          </cell>
          <cell r="CL10" t="str">
            <v>A2716014K</v>
          </cell>
          <cell r="CM10" t="str">
            <v>A2716015L</v>
          </cell>
          <cell r="CN10" t="str">
            <v>A2716016R</v>
          </cell>
          <cell r="CO10" t="str">
            <v>A2716017T</v>
          </cell>
          <cell r="CP10" t="str">
            <v>A2716018V</v>
          </cell>
          <cell r="CQ10" t="str">
            <v>A2716019W</v>
          </cell>
          <cell r="CR10" t="str">
            <v>A2716020F</v>
          </cell>
          <cell r="CS10" t="str">
            <v>A2716021J</v>
          </cell>
          <cell r="CT10" t="str">
            <v>A2529212V</v>
          </cell>
          <cell r="CV10" t="str">
            <v>A2323349C</v>
          </cell>
        </row>
        <row r="15">
          <cell r="BZ15">
            <v>0.2</v>
          </cell>
        </row>
        <row r="16">
          <cell r="BZ16">
            <v>-0.2</v>
          </cell>
        </row>
        <row r="17">
          <cell r="BZ17">
            <v>0.3</v>
          </cell>
        </row>
        <row r="18">
          <cell r="BZ18">
            <v>-1.1000000000000001</v>
          </cell>
        </row>
        <row r="19">
          <cell r="BZ19">
            <v>-0.7</v>
          </cell>
        </row>
        <row r="20">
          <cell r="BZ20">
            <v>1.1000000000000001</v>
          </cell>
        </row>
        <row r="21">
          <cell r="BZ21">
            <v>2.8</v>
          </cell>
        </row>
        <row r="22">
          <cell r="BZ22">
            <v>1.9</v>
          </cell>
        </row>
        <row r="23">
          <cell r="BZ23">
            <v>0.8</v>
          </cell>
        </row>
        <row r="24">
          <cell r="BZ24">
            <v>1.8</v>
          </cell>
        </row>
        <row r="25">
          <cell r="BZ25">
            <v>2.2999999999999998</v>
          </cell>
        </row>
        <row r="26">
          <cell r="BZ26">
            <v>-1.3</v>
          </cell>
        </row>
        <row r="27">
          <cell r="BZ27">
            <v>4.0999999999999996</v>
          </cell>
        </row>
        <row r="28">
          <cell r="BZ28">
            <v>2.2000000000000002</v>
          </cell>
        </row>
        <row r="29">
          <cell r="BZ29">
            <v>-0.2</v>
          </cell>
        </row>
        <row r="30">
          <cell r="BZ30">
            <v>2.5</v>
          </cell>
        </row>
        <row r="31">
          <cell r="BZ31">
            <v>0.6</v>
          </cell>
        </row>
        <row r="32">
          <cell r="BZ32">
            <v>2.8</v>
          </cell>
        </row>
        <row r="33">
          <cell r="BZ33">
            <v>0.8</v>
          </cell>
        </row>
        <row r="34">
          <cell r="BZ34">
            <v>1.6</v>
          </cell>
        </row>
        <row r="35">
          <cell r="BZ35">
            <v>-0.3</v>
          </cell>
        </row>
        <row r="36">
          <cell r="BZ36">
            <v>0.2</v>
          </cell>
        </row>
        <row r="37">
          <cell r="BZ37">
            <v>-0.3</v>
          </cell>
        </row>
        <row r="38">
          <cell r="BZ38">
            <v>1.4</v>
          </cell>
        </row>
        <row r="39">
          <cell r="BZ39">
            <v>2.8</v>
          </cell>
        </row>
        <row r="40">
          <cell r="BZ40">
            <v>0.7</v>
          </cell>
        </row>
        <row r="41">
          <cell r="BZ41">
            <v>3.9</v>
          </cell>
        </row>
        <row r="42">
          <cell r="BZ42">
            <v>-0.1</v>
          </cell>
        </row>
        <row r="43">
          <cell r="BZ43">
            <v>1.9</v>
          </cell>
        </row>
        <row r="44">
          <cell r="BZ44">
            <v>0.9</v>
          </cell>
        </row>
        <row r="45">
          <cell r="BZ45">
            <v>-0.9</v>
          </cell>
        </row>
        <row r="46">
          <cell r="BZ46">
            <v>3.8</v>
          </cell>
        </row>
        <row r="47">
          <cell r="BZ47">
            <v>1.3</v>
          </cell>
        </row>
        <row r="48">
          <cell r="BZ48">
            <v>3.7</v>
          </cell>
        </row>
        <row r="49">
          <cell r="BZ49">
            <v>-0.7</v>
          </cell>
        </row>
        <row r="50">
          <cell r="BZ50">
            <v>2</v>
          </cell>
        </row>
        <row r="51">
          <cell r="BZ51">
            <v>1.7</v>
          </cell>
        </row>
        <row r="52">
          <cell r="BZ52">
            <v>2.2000000000000002</v>
          </cell>
        </row>
        <row r="53">
          <cell r="BZ53">
            <v>2</v>
          </cell>
        </row>
        <row r="54">
          <cell r="BZ54">
            <v>1.8</v>
          </cell>
        </row>
        <row r="55">
          <cell r="BZ55">
            <v>-0.5</v>
          </cell>
        </row>
        <row r="56">
          <cell r="BZ56">
            <v>2.1</v>
          </cell>
        </row>
        <row r="57">
          <cell r="BZ57">
            <v>-0.3</v>
          </cell>
        </row>
        <row r="58">
          <cell r="BZ58">
            <v>0.5</v>
          </cell>
        </row>
        <row r="59">
          <cell r="BZ59">
            <v>3.3</v>
          </cell>
        </row>
        <row r="60">
          <cell r="BZ60">
            <v>-0.2</v>
          </cell>
        </row>
        <row r="61">
          <cell r="BZ61">
            <v>-1.1000000000000001</v>
          </cell>
        </row>
        <row r="62">
          <cell r="BZ62">
            <v>2.2000000000000002</v>
          </cell>
        </row>
        <row r="63">
          <cell r="BZ63">
            <v>-0.5</v>
          </cell>
        </row>
        <row r="64">
          <cell r="BZ64">
            <v>1</v>
          </cell>
        </row>
        <row r="65">
          <cell r="BZ65">
            <v>2.6</v>
          </cell>
        </row>
        <row r="66">
          <cell r="BZ66">
            <v>0.2</v>
          </cell>
        </row>
        <row r="67">
          <cell r="BZ67">
            <v>1</v>
          </cell>
        </row>
        <row r="68">
          <cell r="BZ68">
            <v>2.5</v>
          </cell>
        </row>
        <row r="69">
          <cell r="BZ69">
            <v>0</v>
          </cell>
        </row>
        <row r="70">
          <cell r="BZ70">
            <v>-2</v>
          </cell>
        </row>
        <row r="71">
          <cell r="D71">
            <v>1124</v>
          </cell>
          <cell r="G71">
            <v>5291</v>
          </cell>
          <cell r="J71">
            <v>2684</v>
          </cell>
          <cell r="M71">
            <v>4217</v>
          </cell>
          <cell r="N71">
            <v>2689</v>
          </cell>
          <cell r="O71">
            <v>7786</v>
          </cell>
          <cell r="P71">
            <v>5803</v>
          </cell>
          <cell r="Q71">
            <v>4956</v>
          </cell>
          <cell r="R71">
            <v>779</v>
          </cell>
          <cell r="S71">
            <v>2907</v>
          </cell>
          <cell r="T71">
            <v>10323</v>
          </cell>
          <cell r="V71">
            <v>10810</v>
          </cell>
          <cell r="BZ71">
            <v>1.2</v>
          </cell>
        </row>
        <row r="72">
          <cell r="D72">
            <v>1100</v>
          </cell>
          <cell r="G72">
            <v>5219</v>
          </cell>
          <cell r="J72">
            <v>2622</v>
          </cell>
          <cell r="M72">
            <v>4120</v>
          </cell>
          <cell r="N72">
            <v>2627</v>
          </cell>
          <cell r="O72">
            <v>7864</v>
          </cell>
          <cell r="P72">
            <v>6169</v>
          </cell>
          <cell r="Q72">
            <v>5291</v>
          </cell>
          <cell r="R72">
            <v>844</v>
          </cell>
          <cell r="S72">
            <v>2873</v>
          </cell>
          <cell r="T72">
            <v>10457</v>
          </cell>
          <cell r="V72">
            <v>11943</v>
          </cell>
          <cell r="Y72">
            <v>0.6</v>
          </cell>
          <cell r="Z72">
            <v>0</v>
          </cell>
          <cell r="AA72">
            <v>0.6</v>
          </cell>
          <cell r="AF72">
            <v>0.3</v>
          </cell>
          <cell r="AH72">
            <v>0.4</v>
          </cell>
          <cell r="AN72">
            <v>-0.6</v>
          </cell>
          <cell r="AO72">
            <v>0</v>
          </cell>
          <cell r="AP72">
            <v>0</v>
          </cell>
          <cell r="AQ72">
            <v>0</v>
          </cell>
          <cell r="AR72">
            <v>0</v>
          </cell>
          <cell r="AV72">
            <v>0.1</v>
          </cell>
          <cell r="AW72">
            <v>0.1</v>
          </cell>
          <cell r="AX72">
            <v>-0.1</v>
          </cell>
          <cell r="AY72">
            <v>0</v>
          </cell>
          <cell r="AZ72">
            <v>-0.1</v>
          </cell>
          <cell r="BA72">
            <v>0</v>
          </cell>
          <cell r="BB72">
            <v>0</v>
          </cell>
          <cell r="BC72">
            <v>0</v>
          </cell>
          <cell r="BD72">
            <v>-0.2</v>
          </cell>
          <cell r="BG72">
            <v>0</v>
          </cell>
          <cell r="BJ72">
            <v>0</v>
          </cell>
          <cell r="BM72">
            <v>0</v>
          </cell>
          <cell r="BP72">
            <v>0</v>
          </cell>
          <cell r="BQ72">
            <v>0</v>
          </cell>
          <cell r="BR72">
            <v>0.1</v>
          </cell>
          <cell r="BS72">
            <v>0.2</v>
          </cell>
          <cell r="BT72">
            <v>0.1</v>
          </cell>
          <cell r="BU72">
            <v>0</v>
          </cell>
          <cell r="BV72">
            <v>0</v>
          </cell>
          <cell r="BW72">
            <v>0.1</v>
          </cell>
          <cell r="BY72">
            <v>0.6</v>
          </cell>
          <cell r="BZ72">
            <v>0.1</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V72">
            <v>0</v>
          </cell>
        </row>
        <row r="73">
          <cell r="D73">
            <v>999</v>
          </cell>
          <cell r="G73">
            <v>5207</v>
          </cell>
          <cell r="J73">
            <v>2580</v>
          </cell>
          <cell r="M73">
            <v>4053</v>
          </cell>
          <cell r="N73">
            <v>2584</v>
          </cell>
          <cell r="O73">
            <v>8025</v>
          </cell>
          <cell r="P73">
            <v>6219</v>
          </cell>
          <cell r="Q73">
            <v>5297</v>
          </cell>
          <cell r="R73">
            <v>839</v>
          </cell>
          <cell r="S73">
            <v>2815</v>
          </cell>
          <cell r="T73">
            <v>10576</v>
          </cell>
          <cell r="V73">
            <v>11024</v>
          </cell>
          <cell r="Y73">
            <v>-0.1</v>
          </cell>
          <cell r="Z73">
            <v>0</v>
          </cell>
          <cell r="AA73">
            <v>-0.1</v>
          </cell>
          <cell r="AF73">
            <v>0</v>
          </cell>
          <cell r="AH73">
            <v>0</v>
          </cell>
          <cell r="AN73">
            <v>-1.4</v>
          </cell>
          <cell r="AO73">
            <v>0</v>
          </cell>
          <cell r="AP73">
            <v>0</v>
          </cell>
          <cell r="AQ73">
            <v>0.1</v>
          </cell>
          <cell r="AR73">
            <v>0</v>
          </cell>
          <cell r="AV73">
            <v>0.1</v>
          </cell>
          <cell r="AW73">
            <v>-0.2</v>
          </cell>
          <cell r="AX73">
            <v>0.1</v>
          </cell>
          <cell r="AY73">
            <v>0.1</v>
          </cell>
          <cell r="AZ73">
            <v>-0.1</v>
          </cell>
          <cell r="BA73">
            <v>0</v>
          </cell>
          <cell r="BB73">
            <v>0</v>
          </cell>
          <cell r="BC73">
            <v>0</v>
          </cell>
          <cell r="BD73">
            <v>-0.1</v>
          </cell>
          <cell r="BG73">
            <v>0</v>
          </cell>
          <cell r="BJ73">
            <v>0</v>
          </cell>
          <cell r="BM73">
            <v>0</v>
          </cell>
          <cell r="BP73">
            <v>-0.1</v>
          </cell>
          <cell r="BQ73">
            <v>0</v>
          </cell>
          <cell r="BR73">
            <v>0.1</v>
          </cell>
          <cell r="BS73">
            <v>0.1</v>
          </cell>
          <cell r="BT73">
            <v>0.1</v>
          </cell>
          <cell r="BU73">
            <v>0</v>
          </cell>
          <cell r="BV73">
            <v>0</v>
          </cell>
          <cell r="BW73">
            <v>0.1</v>
          </cell>
          <cell r="BY73">
            <v>-0.3</v>
          </cell>
          <cell r="BZ73">
            <v>0.4</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V73">
            <v>0</v>
          </cell>
        </row>
        <row r="74">
          <cell r="D74">
            <v>1022</v>
          </cell>
          <cell r="G74">
            <v>5177</v>
          </cell>
          <cell r="J74">
            <v>2568</v>
          </cell>
          <cell r="M74">
            <v>4035</v>
          </cell>
          <cell r="N74">
            <v>2573</v>
          </cell>
          <cell r="O74">
            <v>8307</v>
          </cell>
          <cell r="P74">
            <v>5781</v>
          </cell>
          <cell r="Q74">
            <v>4738</v>
          </cell>
          <cell r="R74">
            <v>874</v>
          </cell>
          <cell r="S74">
            <v>2876</v>
          </cell>
          <cell r="T74">
            <v>10706</v>
          </cell>
          <cell r="V74">
            <v>10828</v>
          </cell>
          <cell r="Y74">
            <v>0.1</v>
          </cell>
          <cell r="Z74">
            <v>0</v>
          </cell>
          <cell r="AA74">
            <v>0.1</v>
          </cell>
          <cell r="AF74">
            <v>-0.1</v>
          </cell>
          <cell r="AH74">
            <v>-0.1</v>
          </cell>
          <cell r="AN74">
            <v>0</v>
          </cell>
          <cell r="AO74">
            <v>0.1</v>
          </cell>
          <cell r="AP74">
            <v>0</v>
          </cell>
          <cell r="AQ74">
            <v>0</v>
          </cell>
          <cell r="AR74">
            <v>0.1</v>
          </cell>
          <cell r="AV74">
            <v>-0.3</v>
          </cell>
          <cell r="AW74">
            <v>0</v>
          </cell>
          <cell r="AX74">
            <v>0</v>
          </cell>
          <cell r="AY74">
            <v>0</v>
          </cell>
          <cell r="AZ74">
            <v>0.1</v>
          </cell>
          <cell r="BA74">
            <v>0</v>
          </cell>
          <cell r="BB74">
            <v>0</v>
          </cell>
          <cell r="BC74">
            <v>0</v>
          </cell>
          <cell r="BD74">
            <v>0.1</v>
          </cell>
          <cell r="BG74">
            <v>0</v>
          </cell>
          <cell r="BJ74">
            <v>0</v>
          </cell>
          <cell r="BM74">
            <v>0</v>
          </cell>
          <cell r="BP74">
            <v>0</v>
          </cell>
          <cell r="BQ74">
            <v>0</v>
          </cell>
          <cell r="BR74">
            <v>0.2</v>
          </cell>
          <cell r="BS74">
            <v>0</v>
          </cell>
          <cell r="BT74">
            <v>0</v>
          </cell>
          <cell r="BU74">
            <v>0</v>
          </cell>
          <cell r="BV74">
            <v>0</v>
          </cell>
          <cell r="BW74">
            <v>0.1</v>
          </cell>
          <cell r="BY74">
            <v>-0.1</v>
          </cell>
          <cell r="BZ74">
            <v>3.1</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V74">
            <v>0</v>
          </cell>
        </row>
        <row r="75">
          <cell r="D75">
            <v>1058</v>
          </cell>
          <cell r="G75">
            <v>5202</v>
          </cell>
          <cell r="J75">
            <v>2592</v>
          </cell>
          <cell r="M75">
            <v>4072</v>
          </cell>
          <cell r="N75">
            <v>2596</v>
          </cell>
          <cell r="O75">
            <v>8436</v>
          </cell>
          <cell r="P75">
            <v>6303</v>
          </cell>
          <cell r="Q75">
            <v>5177</v>
          </cell>
          <cell r="R75">
            <v>861</v>
          </cell>
          <cell r="S75">
            <v>2949</v>
          </cell>
          <cell r="T75">
            <v>10804</v>
          </cell>
          <cell r="V75">
            <v>10965</v>
          </cell>
          <cell r="Y75">
            <v>0</v>
          </cell>
          <cell r="Z75">
            <v>0</v>
          </cell>
          <cell r="AA75">
            <v>0</v>
          </cell>
          <cell r="AF75">
            <v>-0.3</v>
          </cell>
          <cell r="AH75">
            <v>-0.3</v>
          </cell>
          <cell r="AN75">
            <v>0.6</v>
          </cell>
          <cell r="AO75">
            <v>0</v>
          </cell>
          <cell r="AP75">
            <v>0</v>
          </cell>
          <cell r="AQ75">
            <v>0</v>
          </cell>
          <cell r="AR75">
            <v>-0.1</v>
          </cell>
          <cell r="AV75">
            <v>0.6</v>
          </cell>
          <cell r="AW75">
            <v>0.1</v>
          </cell>
          <cell r="AX75">
            <v>-0.1</v>
          </cell>
          <cell r="AY75">
            <v>-0.1</v>
          </cell>
          <cell r="AZ75">
            <v>0</v>
          </cell>
          <cell r="BA75">
            <v>0</v>
          </cell>
          <cell r="BB75">
            <v>0</v>
          </cell>
          <cell r="BC75">
            <v>-0.1</v>
          </cell>
          <cell r="BD75">
            <v>-0.1</v>
          </cell>
          <cell r="BG75">
            <v>0</v>
          </cell>
          <cell r="BJ75">
            <v>0</v>
          </cell>
          <cell r="BM75">
            <v>0</v>
          </cell>
          <cell r="BP75">
            <v>0</v>
          </cell>
          <cell r="BQ75">
            <v>0</v>
          </cell>
          <cell r="BR75">
            <v>0.1</v>
          </cell>
          <cell r="BS75">
            <v>0</v>
          </cell>
          <cell r="BT75">
            <v>0</v>
          </cell>
          <cell r="BU75">
            <v>0</v>
          </cell>
          <cell r="BV75">
            <v>0</v>
          </cell>
          <cell r="BW75">
            <v>0.1</v>
          </cell>
          <cell r="BY75">
            <v>-0.2</v>
          </cell>
          <cell r="BZ75">
            <v>-1.1000000000000001</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V75">
            <v>0</v>
          </cell>
        </row>
        <row r="76">
          <cell r="D76">
            <v>1019</v>
          </cell>
          <cell r="G76">
            <v>5145</v>
          </cell>
          <cell r="J76">
            <v>2567</v>
          </cell>
          <cell r="M76">
            <v>4033</v>
          </cell>
          <cell r="N76">
            <v>2571</v>
          </cell>
          <cell r="O76">
            <v>8445</v>
          </cell>
          <cell r="P76">
            <v>6535</v>
          </cell>
          <cell r="Q76">
            <v>5430</v>
          </cell>
          <cell r="R76">
            <v>872</v>
          </cell>
          <cell r="S76">
            <v>2994</v>
          </cell>
          <cell r="T76">
            <v>10917</v>
          </cell>
          <cell r="V76">
            <v>11342</v>
          </cell>
          <cell r="Y76">
            <v>0</v>
          </cell>
          <cell r="Z76">
            <v>0</v>
          </cell>
          <cell r="AA76">
            <v>0</v>
          </cell>
          <cell r="AF76">
            <v>0.1</v>
          </cell>
          <cell r="AH76">
            <v>0.2</v>
          </cell>
          <cell r="AN76">
            <v>0.4</v>
          </cell>
          <cell r="AO76">
            <v>0.1</v>
          </cell>
          <cell r="AP76">
            <v>0</v>
          </cell>
          <cell r="AQ76">
            <v>0</v>
          </cell>
          <cell r="AR76">
            <v>0.1</v>
          </cell>
          <cell r="AV76">
            <v>-0.1</v>
          </cell>
          <cell r="AW76">
            <v>0</v>
          </cell>
          <cell r="AX76">
            <v>-0.1</v>
          </cell>
          <cell r="AY76">
            <v>-0.1</v>
          </cell>
          <cell r="AZ76">
            <v>0</v>
          </cell>
          <cell r="BA76">
            <v>0</v>
          </cell>
          <cell r="BB76">
            <v>0</v>
          </cell>
          <cell r="BC76">
            <v>0</v>
          </cell>
          <cell r="BD76">
            <v>0</v>
          </cell>
          <cell r="BG76">
            <v>0</v>
          </cell>
          <cell r="BJ76">
            <v>0</v>
          </cell>
          <cell r="BM76">
            <v>0</v>
          </cell>
          <cell r="BP76">
            <v>0</v>
          </cell>
          <cell r="BQ76">
            <v>0</v>
          </cell>
          <cell r="BR76">
            <v>0</v>
          </cell>
          <cell r="BS76">
            <v>0.1</v>
          </cell>
          <cell r="BT76">
            <v>0.1</v>
          </cell>
          <cell r="BU76">
            <v>0</v>
          </cell>
          <cell r="BV76">
            <v>0</v>
          </cell>
          <cell r="BW76">
            <v>0.1</v>
          </cell>
          <cell r="BY76">
            <v>0</v>
          </cell>
          <cell r="BZ76">
            <v>-1.4</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V76">
            <v>0</v>
          </cell>
        </row>
        <row r="77">
          <cell r="D77">
            <v>946</v>
          </cell>
          <cell r="G77">
            <v>5186</v>
          </cell>
          <cell r="J77">
            <v>2578</v>
          </cell>
          <cell r="M77">
            <v>4050</v>
          </cell>
          <cell r="N77">
            <v>2582</v>
          </cell>
          <cell r="O77">
            <v>8417</v>
          </cell>
          <cell r="P77">
            <v>6540</v>
          </cell>
          <cell r="Q77">
            <v>5388</v>
          </cell>
          <cell r="R77">
            <v>898</v>
          </cell>
          <cell r="S77">
            <v>2952</v>
          </cell>
          <cell r="T77">
            <v>11026</v>
          </cell>
          <cell r="V77">
            <v>11044</v>
          </cell>
          <cell r="Y77">
            <v>0.1</v>
          </cell>
          <cell r="Z77">
            <v>0</v>
          </cell>
          <cell r="AA77">
            <v>0.1</v>
          </cell>
          <cell r="AF77">
            <v>0.1</v>
          </cell>
          <cell r="AH77">
            <v>0.1</v>
          </cell>
          <cell r="AN77">
            <v>-0.7</v>
          </cell>
          <cell r="AO77">
            <v>0</v>
          </cell>
          <cell r="AP77">
            <v>0</v>
          </cell>
          <cell r="AQ77">
            <v>0</v>
          </cell>
          <cell r="AR77">
            <v>0.1</v>
          </cell>
          <cell r="AV77">
            <v>-0.1</v>
          </cell>
          <cell r="AW77">
            <v>-0.1</v>
          </cell>
          <cell r="AX77">
            <v>0.1</v>
          </cell>
          <cell r="AY77">
            <v>0</v>
          </cell>
          <cell r="AZ77">
            <v>0</v>
          </cell>
          <cell r="BA77">
            <v>0</v>
          </cell>
          <cell r="BB77">
            <v>0</v>
          </cell>
          <cell r="BC77">
            <v>0</v>
          </cell>
          <cell r="BD77">
            <v>0</v>
          </cell>
          <cell r="BG77">
            <v>0</v>
          </cell>
          <cell r="BJ77">
            <v>0</v>
          </cell>
          <cell r="BM77">
            <v>0</v>
          </cell>
          <cell r="BP77">
            <v>0</v>
          </cell>
          <cell r="BQ77">
            <v>0</v>
          </cell>
          <cell r="BR77">
            <v>0</v>
          </cell>
          <cell r="BS77">
            <v>0.1</v>
          </cell>
          <cell r="BT77">
            <v>0</v>
          </cell>
          <cell r="BU77">
            <v>0</v>
          </cell>
          <cell r="BV77">
            <v>0</v>
          </cell>
          <cell r="BW77">
            <v>0.1</v>
          </cell>
          <cell r="BY77">
            <v>0.2</v>
          </cell>
          <cell r="BZ77">
            <v>4.4000000000000004</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V77">
            <v>0</v>
          </cell>
        </row>
        <row r="78">
          <cell r="D78">
            <v>981</v>
          </cell>
          <cell r="G78">
            <v>5198</v>
          </cell>
          <cell r="J78">
            <v>2590</v>
          </cell>
          <cell r="M78">
            <v>4069</v>
          </cell>
          <cell r="N78">
            <v>2595</v>
          </cell>
          <cell r="O78">
            <v>8390</v>
          </cell>
          <cell r="P78">
            <v>6025</v>
          </cell>
          <cell r="Q78">
            <v>4902</v>
          </cell>
          <cell r="R78">
            <v>907</v>
          </cell>
          <cell r="S78">
            <v>2930</v>
          </cell>
          <cell r="T78">
            <v>11149</v>
          </cell>
          <cell r="V78">
            <v>11078</v>
          </cell>
          <cell r="Y78">
            <v>0.3</v>
          </cell>
          <cell r="Z78">
            <v>0</v>
          </cell>
          <cell r="AA78">
            <v>0.3</v>
          </cell>
          <cell r="AF78">
            <v>0.1</v>
          </cell>
          <cell r="AH78">
            <v>0.1</v>
          </cell>
          <cell r="AN78">
            <v>0.3</v>
          </cell>
          <cell r="AO78">
            <v>0</v>
          </cell>
          <cell r="AP78">
            <v>0</v>
          </cell>
          <cell r="AQ78">
            <v>0.1</v>
          </cell>
          <cell r="AR78">
            <v>0.1</v>
          </cell>
          <cell r="AV78">
            <v>0.2</v>
          </cell>
          <cell r="AW78">
            <v>0.1</v>
          </cell>
          <cell r="AX78">
            <v>0</v>
          </cell>
          <cell r="AY78">
            <v>0</v>
          </cell>
          <cell r="AZ78">
            <v>0</v>
          </cell>
          <cell r="BA78">
            <v>0</v>
          </cell>
          <cell r="BB78">
            <v>0</v>
          </cell>
          <cell r="BC78">
            <v>0.2</v>
          </cell>
          <cell r="BD78">
            <v>0.2</v>
          </cell>
          <cell r="BG78">
            <v>0</v>
          </cell>
          <cell r="BJ78">
            <v>0</v>
          </cell>
          <cell r="BM78">
            <v>0</v>
          </cell>
          <cell r="BP78">
            <v>0</v>
          </cell>
          <cell r="BQ78">
            <v>0</v>
          </cell>
          <cell r="BR78">
            <v>0</v>
          </cell>
          <cell r="BS78">
            <v>-0.1</v>
          </cell>
          <cell r="BT78">
            <v>0</v>
          </cell>
          <cell r="BU78">
            <v>0</v>
          </cell>
          <cell r="BV78">
            <v>0</v>
          </cell>
          <cell r="BW78">
            <v>0.1</v>
          </cell>
          <cell r="BY78">
            <v>0.1</v>
          </cell>
          <cell r="BZ78">
            <v>0.5</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V78">
            <v>0</v>
          </cell>
        </row>
        <row r="79">
          <cell r="D79">
            <v>1017</v>
          </cell>
          <cell r="G79">
            <v>5301</v>
          </cell>
          <cell r="J79">
            <v>2640</v>
          </cell>
          <cell r="M79">
            <v>4148</v>
          </cell>
          <cell r="N79">
            <v>2645</v>
          </cell>
          <cell r="O79">
            <v>8431</v>
          </cell>
          <cell r="P79">
            <v>6589</v>
          </cell>
          <cell r="Q79">
            <v>5384</v>
          </cell>
          <cell r="R79">
            <v>888</v>
          </cell>
          <cell r="S79">
            <v>2901</v>
          </cell>
          <cell r="T79">
            <v>11293</v>
          </cell>
          <cell r="V79">
            <v>11787</v>
          </cell>
          <cell r="Y79">
            <v>-0.1</v>
          </cell>
          <cell r="Z79">
            <v>0</v>
          </cell>
          <cell r="AA79">
            <v>-0.1</v>
          </cell>
          <cell r="AF79">
            <v>0.2</v>
          </cell>
          <cell r="AH79">
            <v>0.2</v>
          </cell>
          <cell r="AN79">
            <v>0.2</v>
          </cell>
          <cell r="AO79">
            <v>0</v>
          </cell>
          <cell r="AP79">
            <v>0</v>
          </cell>
          <cell r="AQ79">
            <v>0</v>
          </cell>
          <cell r="AR79">
            <v>0.1</v>
          </cell>
          <cell r="AV79">
            <v>0.3</v>
          </cell>
          <cell r="AW79">
            <v>0.2</v>
          </cell>
          <cell r="AX79">
            <v>0</v>
          </cell>
          <cell r="AY79">
            <v>0.1</v>
          </cell>
          <cell r="AZ79">
            <v>0</v>
          </cell>
          <cell r="BA79">
            <v>0</v>
          </cell>
          <cell r="BB79">
            <v>0</v>
          </cell>
          <cell r="BC79">
            <v>-0.1</v>
          </cell>
          <cell r="BD79">
            <v>0</v>
          </cell>
          <cell r="BG79">
            <v>0</v>
          </cell>
          <cell r="BJ79">
            <v>0.1</v>
          </cell>
          <cell r="BM79">
            <v>0</v>
          </cell>
          <cell r="BP79">
            <v>0</v>
          </cell>
          <cell r="BQ79">
            <v>0</v>
          </cell>
          <cell r="BR79">
            <v>0</v>
          </cell>
          <cell r="BS79">
            <v>0.1</v>
          </cell>
          <cell r="BT79">
            <v>0</v>
          </cell>
          <cell r="BU79">
            <v>0</v>
          </cell>
          <cell r="BV79">
            <v>0</v>
          </cell>
          <cell r="BW79">
            <v>0.1</v>
          </cell>
          <cell r="BY79">
            <v>0.3</v>
          </cell>
          <cell r="BZ79">
            <v>0.7</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V79">
            <v>0</v>
          </cell>
        </row>
        <row r="80">
          <cell r="D80">
            <v>1068</v>
          </cell>
          <cell r="G80">
            <v>5221</v>
          </cell>
          <cell r="J80">
            <v>2598</v>
          </cell>
          <cell r="M80">
            <v>4081</v>
          </cell>
          <cell r="N80">
            <v>2602</v>
          </cell>
          <cell r="O80">
            <v>8408</v>
          </cell>
          <cell r="P80">
            <v>6768</v>
          </cell>
          <cell r="Q80">
            <v>5579</v>
          </cell>
          <cell r="R80">
            <v>911</v>
          </cell>
          <cell r="S80">
            <v>2909</v>
          </cell>
          <cell r="T80">
            <v>11458</v>
          </cell>
          <cell r="V80">
            <v>11884</v>
          </cell>
          <cell r="Y80">
            <v>-0.1</v>
          </cell>
          <cell r="Z80">
            <v>0</v>
          </cell>
          <cell r="AA80">
            <v>-0.1</v>
          </cell>
          <cell r="AF80">
            <v>-0.3</v>
          </cell>
          <cell r="AH80">
            <v>-0.3</v>
          </cell>
          <cell r="AN80">
            <v>0.2</v>
          </cell>
          <cell r="AO80">
            <v>0</v>
          </cell>
          <cell r="AP80">
            <v>0</v>
          </cell>
          <cell r="AQ80">
            <v>0</v>
          </cell>
          <cell r="AR80">
            <v>0.1</v>
          </cell>
          <cell r="AV80">
            <v>0.1</v>
          </cell>
          <cell r="AW80">
            <v>0</v>
          </cell>
          <cell r="AX80">
            <v>0.1</v>
          </cell>
          <cell r="AY80">
            <v>0</v>
          </cell>
          <cell r="AZ80">
            <v>0.1</v>
          </cell>
          <cell r="BA80">
            <v>0</v>
          </cell>
          <cell r="BB80">
            <v>0</v>
          </cell>
          <cell r="BC80">
            <v>0.1</v>
          </cell>
          <cell r="BD80">
            <v>0.1</v>
          </cell>
          <cell r="BG80">
            <v>0</v>
          </cell>
          <cell r="BJ80">
            <v>0</v>
          </cell>
          <cell r="BM80">
            <v>0</v>
          </cell>
          <cell r="BP80">
            <v>0</v>
          </cell>
          <cell r="BQ80">
            <v>0</v>
          </cell>
          <cell r="BR80">
            <v>0</v>
          </cell>
          <cell r="BS80">
            <v>0.1</v>
          </cell>
          <cell r="BT80">
            <v>0</v>
          </cell>
          <cell r="BU80">
            <v>0</v>
          </cell>
          <cell r="BV80">
            <v>0</v>
          </cell>
          <cell r="BW80">
            <v>0.1</v>
          </cell>
          <cell r="BY80">
            <v>-0.3</v>
          </cell>
          <cell r="BZ80">
            <v>0.9</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V80">
            <v>0</v>
          </cell>
        </row>
        <row r="81">
          <cell r="D81">
            <v>1035</v>
          </cell>
          <cell r="G81">
            <v>5257</v>
          </cell>
          <cell r="J81">
            <v>2596</v>
          </cell>
          <cell r="M81">
            <v>4078</v>
          </cell>
          <cell r="N81">
            <v>2600</v>
          </cell>
          <cell r="O81">
            <v>8445</v>
          </cell>
          <cell r="P81">
            <v>6735</v>
          </cell>
          <cell r="Q81">
            <v>5516</v>
          </cell>
          <cell r="R81">
            <v>907</v>
          </cell>
          <cell r="S81">
            <v>2856</v>
          </cell>
          <cell r="T81">
            <v>11623</v>
          </cell>
          <cell r="V81">
            <v>11629</v>
          </cell>
          <cell r="Y81">
            <v>0.2</v>
          </cell>
          <cell r="Z81">
            <v>0</v>
          </cell>
          <cell r="AA81">
            <v>0.2</v>
          </cell>
          <cell r="AF81">
            <v>0.2</v>
          </cell>
          <cell r="AH81">
            <v>0.3</v>
          </cell>
          <cell r="AN81">
            <v>-0.1</v>
          </cell>
          <cell r="AO81">
            <v>0</v>
          </cell>
          <cell r="AP81">
            <v>0</v>
          </cell>
          <cell r="AQ81">
            <v>0</v>
          </cell>
          <cell r="AR81">
            <v>0</v>
          </cell>
          <cell r="AV81">
            <v>0</v>
          </cell>
          <cell r="AW81">
            <v>-0.2</v>
          </cell>
          <cell r="AX81">
            <v>-0.1</v>
          </cell>
          <cell r="AY81">
            <v>0</v>
          </cell>
          <cell r="AZ81">
            <v>0.1</v>
          </cell>
          <cell r="BA81">
            <v>0</v>
          </cell>
          <cell r="BB81">
            <v>0</v>
          </cell>
          <cell r="BC81">
            <v>0</v>
          </cell>
          <cell r="BD81">
            <v>0.2</v>
          </cell>
          <cell r="BG81">
            <v>0</v>
          </cell>
          <cell r="BJ81">
            <v>0</v>
          </cell>
          <cell r="BM81">
            <v>0</v>
          </cell>
          <cell r="BP81">
            <v>0</v>
          </cell>
          <cell r="BQ81">
            <v>0</v>
          </cell>
          <cell r="BR81">
            <v>0</v>
          </cell>
          <cell r="BS81">
            <v>0.1</v>
          </cell>
          <cell r="BT81">
            <v>0</v>
          </cell>
          <cell r="BU81">
            <v>0</v>
          </cell>
          <cell r="BV81">
            <v>0</v>
          </cell>
          <cell r="BW81">
            <v>0.1</v>
          </cell>
          <cell r="BY81">
            <v>0.3</v>
          </cell>
          <cell r="BZ81">
            <v>-0.5</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V81">
            <v>0</v>
          </cell>
        </row>
        <row r="82">
          <cell r="D82">
            <v>1066</v>
          </cell>
          <cell r="G82">
            <v>5266</v>
          </cell>
          <cell r="J82">
            <v>2598</v>
          </cell>
          <cell r="M82">
            <v>4081</v>
          </cell>
          <cell r="N82">
            <v>2602</v>
          </cell>
          <cell r="O82">
            <v>8500</v>
          </cell>
          <cell r="P82">
            <v>6219</v>
          </cell>
          <cell r="Q82">
            <v>5010</v>
          </cell>
          <cell r="R82">
            <v>902</v>
          </cell>
          <cell r="S82">
            <v>2890</v>
          </cell>
          <cell r="T82">
            <v>11781</v>
          </cell>
          <cell r="V82">
            <v>11422</v>
          </cell>
          <cell r="Y82">
            <v>0</v>
          </cell>
          <cell r="Z82">
            <v>0</v>
          </cell>
          <cell r="AA82">
            <v>0</v>
          </cell>
          <cell r="AF82">
            <v>0</v>
          </cell>
          <cell r="AH82">
            <v>0</v>
          </cell>
          <cell r="AN82">
            <v>0.1</v>
          </cell>
          <cell r="AO82">
            <v>0</v>
          </cell>
          <cell r="AP82">
            <v>0</v>
          </cell>
          <cell r="AQ82">
            <v>0</v>
          </cell>
          <cell r="AR82">
            <v>0</v>
          </cell>
          <cell r="AV82">
            <v>0.1</v>
          </cell>
          <cell r="AW82">
            <v>0</v>
          </cell>
          <cell r="AX82">
            <v>0</v>
          </cell>
          <cell r="AY82">
            <v>0.1</v>
          </cell>
          <cell r="AZ82">
            <v>0</v>
          </cell>
          <cell r="BA82">
            <v>0</v>
          </cell>
          <cell r="BB82">
            <v>0</v>
          </cell>
          <cell r="BC82">
            <v>0</v>
          </cell>
          <cell r="BD82">
            <v>-0.1</v>
          </cell>
          <cell r="BG82">
            <v>0</v>
          </cell>
          <cell r="BJ82">
            <v>0</v>
          </cell>
          <cell r="BM82">
            <v>0</v>
          </cell>
          <cell r="BP82">
            <v>0</v>
          </cell>
          <cell r="BQ82">
            <v>0</v>
          </cell>
          <cell r="BR82">
            <v>0</v>
          </cell>
          <cell r="BS82">
            <v>-0.1</v>
          </cell>
          <cell r="BT82">
            <v>0</v>
          </cell>
          <cell r="BU82">
            <v>0</v>
          </cell>
          <cell r="BV82">
            <v>0</v>
          </cell>
          <cell r="BW82">
            <v>0.1</v>
          </cell>
          <cell r="BY82">
            <v>-0.1</v>
          </cell>
          <cell r="BZ82">
            <v>1.4</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V82">
            <v>0</v>
          </cell>
        </row>
        <row r="83">
          <cell r="D83">
            <v>1090</v>
          </cell>
          <cell r="G83">
            <v>5360</v>
          </cell>
          <cell r="J83">
            <v>2649</v>
          </cell>
          <cell r="M83">
            <v>4162</v>
          </cell>
          <cell r="N83">
            <v>2654</v>
          </cell>
          <cell r="O83">
            <v>8556</v>
          </cell>
          <cell r="P83">
            <v>6876</v>
          </cell>
          <cell r="Q83">
            <v>5592</v>
          </cell>
          <cell r="R83">
            <v>883</v>
          </cell>
          <cell r="S83">
            <v>2908</v>
          </cell>
          <cell r="T83">
            <v>11950</v>
          </cell>
          <cell r="V83">
            <v>11663</v>
          </cell>
          <cell r="Y83">
            <v>-0.1</v>
          </cell>
          <cell r="Z83">
            <v>0</v>
          </cell>
          <cell r="AA83">
            <v>-0.1</v>
          </cell>
          <cell r="AF83">
            <v>0.1</v>
          </cell>
          <cell r="AH83">
            <v>0.1</v>
          </cell>
          <cell r="AN83">
            <v>-0.2</v>
          </cell>
          <cell r="AO83">
            <v>0</v>
          </cell>
          <cell r="AP83">
            <v>0</v>
          </cell>
          <cell r="AQ83">
            <v>0</v>
          </cell>
          <cell r="AR83">
            <v>0</v>
          </cell>
          <cell r="AV83">
            <v>-0.2</v>
          </cell>
          <cell r="AW83">
            <v>0</v>
          </cell>
          <cell r="AX83">
            <v>0</v>
          </cell>
          <cell r="AY83">
            <v>0</v>
          </cell>
          <cell r="AZ83">
            <v>0</v>
          </cell>
          <cell r="BA83">
            <v>0</v>
          </cell>
          <cell r="BB83">
            <v>0</v>
          </cell>
          <cell r="BC83">
            <v>0.2</v>
          </cell>
          <cell r="BD83">
            <v>0.2</v>
          </cell>
          <cell r="BG83">
            <v>0</v>
          </cell>
          <cell r="BJ83">
            <v>0.1</v>
          </cell>
          <cell r="BM83">
            <v>0</v>
          </cell>
          <cell r="BP83">
            <v>0</v>
          </cell>
          <cell r="BQ83">
            <v>0</v>
          </cell>
          <cell r="BR83">
            <v>0</v>
          </cell>
          <cell r="BS83">
            <v>0.1</v>
          </cell>
          <cell r="BT83">
            <v>0.1</v>
          </cell>
          <cell r="BU83">
            <v>0</v>
          </cell>
          <cell r="BV83">
            <v>0</v>
          </cell>
          <cell r="BW83">
            <v>0.1</v>
          </cell>
          <cell r="BY83">
            <v>-0.1</v>
          </cell>
          <cell r="BZ83">
            <v>-0.5</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V83">
            <v>0</v>
          </cell>
        </row>
        <row r="84">
          <cell r="D84">
            <v>1124</v>
          </cell>
          <cell r="G84">
            <v>5267</v>
          </cell>
          <cell r="J84">
            <v>2602</v>
          </cell>
          <cell r="M84">
            <v>4087</v>
          </cell>
          <cell r="N84">
            <v>2606</v>
          </cell>
          <cell r="O84">
            <v>8547</v>
          </cell>
          <cell r="P84">
            <v>7163</v>
          </cell>
          <cell r="Q84">
            <v>5868</v>
          </cell>
          <cell r="R84">
            <v>939</v>
          </cell>
          <cell r="S84">
            <v>2907</v>
          </cell>
          <cell r="T84">
            <v>12115</v>
          </cell>
          <cell r="V84">
            <v>12111</v>
          </cell>
          <cell r="Y84">
            <v>0</v>
          </cell>
          <cell r="Z84">
            <v>0</v>
          </cell>
          <cell r="AA84">
            <v>0</v>
          </cell>
          <cell r="AF84">
            <v>-0.2</v>
          </cell>
          <cell r="AH84">
            <v>-0.2</v>
          </cell>
          <cell r="AI84">
            <v>0</v>
          </cell>
          <cell r="AJ84">
            <v>-0.1</v>
          </cell>
          <cell r="AK84">
            <v>-0.1</v>
          </cell>
          <cell r="AL84">
            <v>0</v>
          </cell>
          <cell r="AN84">
            <v>-0.1</v>
          </cell>
          <cell r="AO84">
            <v>0</v>
          </cell>
          <cell r="AP84">
            <v>0</v>
          </cell>
          <cell r="AQ84">
            <v>0.1</v>
          </cell>
          <cell r="AR84">
            <v>0</v>
          </cell>
          <cell r="AV84">
            <v>-0.2</v>
          </cell>
          <cell r="AW84">
            <v>0</v>
          </cell>
          <cell r="AX84">
            <v>0</v>
          </cell>
          <cell r="AY84">
            <v>0.1</v>
          </cell>
          <cell r="AZ84">
            <v>0.1</v>
          </cell>
          <cell r="BA84">
            <v>0</v>
          </cell>
          <cell r="BB84">
            <v>0</v>
          </cell>
          <cell r="BC84">
            <v>0</v>
          </cell>
          <cell r="BD84">
            <v>0.1</v>
          </cell>
          <cell r="BG84">
            <v>0</v>
          </cell>
          <cell r="BJ84">
            <v>0</v>
          </cell>
          <cell r="BM84">
            <v>0</v>
          </cell>
          <cell r="BP84">
            <v>0</v>
          </cell>
          <cell r="BQ84">
            <v>0</v>
          </cell>
          <cell r="BR84">
            <v>0</v>
          </cell>
          <cell r="BS84">
            <v>0.2</v>
          </cell>
          <cell r="BT84">
            <v>0.1</v>
          </cell>
          <cell r="BU84">
            <v>0</v>
          </cell>
          <cell r="BV84">
            <v>0</v>
          </cell>
          <cell r="BW84">
            <v>0.1</v>
          </cell>
          <cell r="BY84">
            <v>0</v>
          </cell>
          <cell r="BZ84">
            <v>-0.3</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V84">
            <v>0</v>
          </cell>
        </row>
        <row r="85">
          <cell r="D85">
            <v>1098</v>
          </cell>
          <cell r="G85">
            <v>5355</v>
          </cell>
          <cell r="J85">
            <v>2640</v>
          </cell>
          <cell r="M85">
            <v>4147</v>
          </cell>
          <cell r="N85">
            <v>2644</v>
          </cell>
          <cell r="O85">
            <v>8597</v>
          </cell>
          <cell r="P85">
            <v>7191</v>
          </cell>
          <cell r="Q85">
            <v>5854</v>
          </cell>
          <cell r="R85">
            <v>935</v>
          </cell>
          <cell r="S85">
            <v>2846</v>
          </cell>
          <cell r="T85">
            <v>12273</v>
          </cell>
          <cell r="V85">
            <v>11377</v>
          </cell>
          <cell r="Y85">
            <v>-0.1</v>
          </cell>
          <cell r="Z85">
            <v>0</v>
          </cell>
          <cell r="AA85">
            <v>-0.1</v>
          </cell>
          <cell r="AF85">
            <v>0.1</v>
          </cell>
          <cell r="AH85">
            <v>0.1</v>
          </cell>
          <cell r="AI85">
            <v>0</v>
          </cell>
          <cell r="AJ85">
            <v>0.1</v>
          </cell>
          <cell r="AK85">
            <v>0.1</v>
          </cell>
          <cell r="AL85">
            <v>-0.1</v>
          </cell>
          <cell r="AN85">
            <v>0</v>
          </cell>
          <cell r="AO85">
            <v>0</v>
          </cell>
          <cell r="AP85">
            <v>0</v>
          </cell>
          <cell r="AQ85">
            <v>-0.2</v>
          </cell>
          <cell r="AR85">
            <v>-0.1</v>
          </cell>
          <cell r="AV85">
            <v>0.3</v>
          </cell>
          <cell r="AW85">
            <v>-0.2</v>
          </cell>
          <cell r="AX85">
            <v>0</v>
          </cell>
          <cell r="AY85">
            <v>0</v>
          </cell>
          <cell r="AZ85">
            <v>0.1</v>
          </cell>
          <cell r="BA85">
            <v>0</v>
          </cell>
          <cell r="BB85">
            <v>0</v>
          </cell>
          <cell r="BC85">
            <v>-0.1</v>
          </cell>
          <cell r="BD85">
            <v>0.1</v>
          </cell>
          <cell r="BG85">
            <v>0</v>
          </cell>
          <cell r="BJ85">
            <v>0</v>
          </cell>
          <cell r="BM85">
            <v>0</v>
          </cell>
          <cell r="BP85">
            <v>0</v>
          </cell>
          <cell r="BQ85">
            <v>0</v>
          </cell>
          <cell r="BR85">
            <v>0</v>
          </cell>
          <cell r="BS85">
            <v>0.2</v>
          </cell>
          <cell r="BT85">
            <v>0.1</v>
          </cell>
          <cell r="BU85">
            <v>0</v>
          </cell>
          <cell r="BV85">
            <v>0</v>
          </cell>
          <cell r="BW85">
            <v>0.1</v>
          </cell>
          <cell r="BY85">
            <v>0</v>
          </cell>
          <cell r="BZ85">
            <v>0.7</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V85">
            <v>0</v>
          </cell>
        </row>
        <row r="86">
          <cell r="D86">
            <v>1133</v>
          </cell>
          <cell r="G86">
            <v>5321</v>
          </cell>
          <cell r="J86">
            <v>2618</v>
          </cell>
          <cell r="M86">
            <v>4113</v>
          </cell>
          <cell r="N86">
            <v>2622</v>
          </cell>
          <cell r="O86">
            <v>8643</v>
          </cell>
          <cell r="P86">
            <v>7243</v>
          </cell>
          <cell r="Q86">
            <v>5808</v>
          </cell>
          <cell r="R86">
            <v>961</v>
          </cell>
          <cell r="S86">
            <v>2900</v>
          </cell>
          <cell r="T86">
            <v>12428</v>
          </cell>
          <cell r="V86">
            <v>11467</v>
          </cell>
          <cell r="Y86">
            <v>-0.1</v>
          </cell>
          <cell r="Z86">
            <v>0</v>
          </cell>
          <cell r="AA86">
            <v>-0.1</v>
          </cell>
          <cell r="AF86">
            <v>0</v>
          </cell>
          <cell r="AH86">
            <v>0</v>
          </cell>
          <cell r="AI86">
            <v>0</v>
          </cell>
          <cell r="AJ86">
            <v>0.1</v>
          </cell>
          <cell r="AK86">
            <v>0</v>
          </cell>
          <cell r="AL86">
            <v>0.1</v>
          </cell>
          <cell r="AN86">
            <v>0.3</v>
          </cell>
          <cell r="AO86">
            <v>0</v>
          </cell>
          <cell r="AP86">
            <v>0</v>
          </cell>
          <cell r="AQ86">
            <v>0.1</v>
          </cell>
          <cell r="AR86">
            <v>0.1</v>
          </cell>
          <cell r="AV86">
            <v>0</v>
          </cell>
          <cell r="AW86">
            <v>0.1</v>
          </cell>
          <cell r="AX86">
            <v>0.1</v>
          </cell>
          <cell r="AY86">
            <v>0</v>
          </cell>
          <cell r="AZ86">
            <v>0.1</v>
          </cell>
          <cell r="BA86">
            <v>0</v>
          </cell>
          <cell r="BB86">
            <v>0</v>
          </cell>
          <cell r="BC86">
            <v>0</v>
          </cell>
          <cell r="BD86">
            <v>0.2</v>
          </cell>
          <cell r="BG86">
            <v>0</v>
          </cell>
          <cell r="BJ86">
            <v>0</v>
          </cell>
          <cell r="BM86">
            <v>0</v>
          </cell>
          <cell r="BP86">
            <v>0</v>
          </cell>
          <cell r="BQ86">
            <v>0</v>
          </cell>
          <cell r="BR86">
            <v>0</v>
          </cell>
          <cell r="BS86">
            <v>0.4</v>
          </cell>
          <cell r="BT86">
            <v>0.1</v>
          </cell>
          <cell r="BU86">
            <v>0</v>
          </cell>
          <cell r="BV86">
            <v>0</v>
          </cell>
          <cell r="BW86">
            <v>0.1</v>
          </cell>
          <cell r="BY86">
            <v>0.2</v>
          </cell>
          <cell r="BZ86">
            <v>0.9</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V86">
            <v>0</v>
          </cell>
        </row>
        <row r="87">
          <cell r="D87">
            <v>1173</v>
          </cell>
          <cell r="G87">
            <v>5404</v>
          </cell>
          <cell r="J87">
            <v>2667</v>
          </cell>
          <cell r="M87">
            <v>4189</v>
          </cell>
          <cell r="N87">
            <v>2671</v>
          </cell>
          <cell r="O87">
            <v>8837</v>
          </cell>
          <cell r="P87">
            <v>7722</v>
          </cell>
          <cell r="Q87">
            <v>6180</v>
          </cell>
          <cell r="R87">
            <v>937</v>
          </cell>
          <cell r="S87">
            <v>2932</v>
          </cell>
          <cell r="T87">
            <v>12582</v>
          </cell>
          <cell r="V87">
            <v>11963</v>
          </cell>
          <cell r="Y87">
            <v>0.9</v>
          </cell>
          <cell r="Z87">
            <v>0</v>
          </cell>
          <cell r="AA87">
            <v>0.9</v>
          </cell>
          <cell r="AF87">
            <v>0</v>
          </cell>
          <cell r="AH87">
            <v>0</v>
          </cell>
          <cell r="AI87">
            <v>0</v>
          </cell>
          <cell r="AJ87">
            <v>0.1</v>
          </cell>
          <cell r="AK87">
            <v>0</v>
          </cell>
          <cell r="AL87">
            <v>-0.1</v>
          </cell>
          <cell r="AN87">
            <v>0</v>
          </cell>
          <cell r="AO87">
            <v>0</v>
          </cell>
          <cell r="AP87">
            <v>0</v>
          </cell>
          <cell r="AQ87">
            <v>0</v>
          </cell>
          <cell r="AR87">
            <v>0</v>
          </cell>
          <cell r="AV87">
            <v>-0.1</v>
          </cell>
          <cell r="AW87">
            <v>0.1</v>
          </cell>
          <cell r="AX87">
            <v>0</v>
          </cell>
          <cell r="AY87">
            <v>0</v>
          </cell>
          <cell r="AZ87">
            <v>0</v>
          </cell>
          <cell r="BA87">
            <v>0</v>
          </cell>
          <cell r="BB87">
            <v>0</v>
          </cell>
          <cell r="BC87">
            <v>0</v>
          </cell>
          <cell r="BD87">
            <v>-0.1</v>
          </cell>
          <cell r="BG87">
            <v>0</v>
          </cell>
          <cell r="BJ87">
            <v>0.1</v>
          </cell>
          <cell r="BM87">
            <v>0</v>
          </cell>
          <cell r="BP87">
            <v>0</v>
          </cell>
          <cell r="BQ87">
            <v>0</v>
          </cell>
          <cell r="BR87">
            <v>0.1</v>
          </cell>
          <cell r="BS87">
            <v>-0.1</v>
          </cell>
          <cell r="BT87">
            <v>0.1</v>
          </cell>
          <cell r="BU87">
            <v>0</v>
          </cell>
          <cell r="BV87">
            <v>0</v>
          </cell>
          <cell r="BW87">
            <v>0.1</v>
          </cell>
          <cell r="BY87">
            <v>0.1</v>
          </cell>
          <cell r="BZ87">
            <v>1.4</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V87">
            <v>0</v>
          </cell>
        </row>
        <row r="88">
          <cell r="D88">
            <v>1214</v>
          </cell>
          <cell r="G88">
            <v>5414</v>
          </cell>
          <cell r="J88">
            <v>2669</v>
          </cell>
          <cell r="M88">
            <v>4193</v>
          </cell>
          <cell r="N88">
            <v>2674</v>
          </cell>
          <cell r="O88">
            <v>8777</v>
          </cell>
          <cell r="P88">
            <v>7703</v>
          </cell>
          <cell r="Q88">
            <v>6206</v>
          </cell>
          <cell r="R88">
            <v>977</v>
          </cell>
          <cell r="S88">
            <v>2998</v>
          </cell>
          <cell r="T88">
            <v>12758</v>
          </cell>
          <cell r="V88">
            <v>12411</v>
          </cell>
          <cell r="Y88">
            <v>0.2</v>
          </cell>
          <cell r="Z88">
            <v>0</v>
          </cell>
          <cell r="AA88">
            <v>0.2</v>
          </cell>
          <cell r="AF88">
            <v>0</v>
          </cell>
          <cell r="AH88">
            <v>0</v>
          </cell>
          <cell r="AI88">
            <v>0</v>
          </cell>
          <cell r="AJ88">
            <v>0</v>
          </cell>
          <cell r="AK88">
            <v>0.1</v>
          </cell>
          <cell r="AL88">
            <v>0</v>
          </cell>
          <cell r="AN88">
            <v>0.2</v>
          </cell>
          <cell r="AO88">
            <v>0</v>
          </cell>
          <cell r="AP88">
            <v>0</v>
          </cell>
          <cell r="AQ88">
            <v>0</v>
          </cell>
          <cell r="AR88">
            <v>0</v>
          </cell>
          <cell r="AV88">
            <v>0.2</v>
          </cell>
          <cell r="AW88">
            <v>0.1</v>
          </cell>
          <cell r="AX88">
            <v>0</v>
          </cell>
          <cell r="AY88">
            <v>-0.2</v>
          </cell>
          <cell r="AZ88">
            <v>0</v>
          </cell>
          <cell r="BA88">
            <v>0</v>
          </cell>
          <cell r="BB88">
            <v>0</v>
          </cell>
          <cell r="BC88">
            <v>0.1</v>
          </cell>
          <cell r="BD88">
            <v>0</v>
          </cell>
          <cell r="BG88">
            <v>0</v>
          </cell>
          <cell r="BJ88">
            <v>0.1</v>
          </cell>
          <cell r="BM88">
            <v>0</v>
          </cell>
          <cell r="BP88">
            <v>0.1</v>
          </cell>
          <cell r="BQ88">
            <v>0</v>
          </cell>
          <cell r="BR88">
            <v>0</v>
          </cell>
          <cell r="BS88">
            <v>-0.1</v>
          </cell>
          <cell r="BT88">
            <v>0</v>
          </cell>
          <cell r="BU88">
            <v>0</v>
          </cell>
          <cell r="BV88">
            <v>0</v>
          </cell>
          <cell r="BW88">
            <v>0.1</v>
          </cell>
          <cell r="BY88">
            <v>-0.1</v>
          </cell>
          <cell r="BZ88">
            <v>0.8</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V88">
            <v>0</v>
          </cell>
        </row>
        <row r="89">
          <cell r="D89">
            <v>1191</v>
          </cell>
          <cell r="G89">
            <v>5632</v>
          </cell>
          <cell r="J89">
            <v>2779</v>
          </cell>
          <cell r="M89">
            <v>4366</v>
          </cell>
          <cell r="N89">
            <v>2784</v>
          </cell>
          <cell r="O89">
            <v>8768</v>
          </cell>
          <cell r="P89">
            <v>7699</v>
          </cell>
          <cell r="Q89">
            <v>6230</v>
          </cell>
          <cell r="R89">
            <v>969</v>
          </cell>
          <cell r="S89">
            <v>2961</v>
          </cell>
          <cell r="T89">
            <v>12920</v>
          </cell>
          <cell r="V89">
            <v>11736</v>
          </cell>
          <cell r="Y89">
            <v>-0.2</v>
          </cell>
          <cell r="Z89">
            <v>0</v>
          </cell>
          <cell r="AA89">
            <v>-0.2</v>
          </cell>
          <cell r="AF89">
            <v>0</v>
          </cell>
          <cell r="AH89">
            <v>0</v>
          </cell>
          <cell r="AI89">
            <v>0</v>
          </cell>
          <cell r="AJ89">
            <v>0</v>
          </cell>
          <cell r="AK89">
            <v>0.1</v>
          </cell>
          <cell r="AL89">
            <v>0.1</v>
          </cell>
          <cell r="AN89">
            <v>0.2</v>
          </cell>
          <cell r="AO89">
            <v>0</v>
          </cell>
          <cell r="AP89">
            <v>0</v>
          </cell>
          <cell r="AQ89">
            <v>0.1</v>
          </cell>
          <cell r="AR89">
            <v>0.1</v>
          </cell>
          <cell r="AV89">
            <v>0.1</v>
          </cell>
          <cell r="AW89">
            <v>-0.1</v>
          </cell>
          <cell r="AX89">
            <v>0</v>
          </cell>
          <cell r="AY89">
            <v>0</v>
          </cell>
          <cell r="AZ89">
            <v>-0.1</v>
          </cell>
          <cell r="BA89">
            <v>0</v>
          </cell>
          <cell r="BB89">
            <v>0</v>
          </cell>
          <cell r="BC89">
            <v>-0.1</v>
          </cell>
          <cell r="BD89">
            <v>-0.2</v>
          </cell>
          <cell r="BG89">
            <v>0</v>
          </cell>
          <cell r="BJ89">
            <v>0.1</v>
          </cell>
          <cell r="BM89">
            <v>0.1</v>
          </cell>
          <cell r="BP89">
            <v>0.1</v>
          </cell>
          <cell r="BQ89">
            <v>0.1</v>
          </cell>
          <cell r="BR89">
            <v>0</v>
          </cell>
          <cell r="BS89">
            <v>0.3</v>
          </cell>
          <cell r="BT89">
            <v>0</v>
          </cell>
          <cell r="BU89">
            <v>0</v>
          </cell>
          <cell r="BV89">
            <v>0</v>
          </cell>
          <cell r="BW89">
            <v>0.1</v>
          </cell>
          <cell r="BY89">
            <v>0.1</v>
          </cell>
          <cell r="BZ89">
            <v>2.8</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V89">
            <v>0</v>
          </cell>
        </row>
        <row r="90">
          <cell r="D90">
            <v>1228</v>
          </cell>
          <cell r="G90">
            <v>5695</v>
          </cell>
          <cell r="J90">
            <v>2826</v>
          </cell>
          <cell r="M90">
            <v>4439</v>
          </cell>
          <cell r="N90">
            <v>2830</v>
          </cell>
          <cell r="O90">
            <v>8883</v>
          </cell>
          <cell r="P90">
            <v>7666</v>
          </cell>
          <cell r="Q90">
            <v>6090</v>
          </cell>
          <cell r="R90">
            <v>981</v>
          </cell>
          <cell r="S90">
            <v>2933</v>
          </cell>
          <cell r="T90">
            <v>13085</v>
          </cell>
          <cell r="V90">
            <v>11863</v>
          </cell>
          <cell r="Y90">
            <v>-0.3</v>
          </cell>
          <cell r="Z90">
            <v>0</v>
          </cell>
          <cell r="AA90">
            <v>-0.3</v>
          </cell>
          <cell r="AF90">
            <v>0.1</v>
          </cell>
          <cell r="AH90">
            <v>0.1</v>
          </cell>
          <cell r="AI90">
            <v>0</v>
          </cell>
          <cell r="AJ90">
            <v>0</v>
          </cell>
          <cell r="AK90">
            <v>0</v>
          </cell>
          <cell r="AL90">
            <v>0.1</v>
          </cell>
          <cell r="AN90">
            <v>0.1</v>
          </cell>
          <cell r="AO90">
            <v>0</v>
          </cell>
          <cell r="AP90">
            <v>0</v>
          </cell>
          <cell r="AQ90">
            <v>0</v>
          </cell>
          <cell r="AR90">
            <v>0</v>
          </cell>
          <cell r="AV90">
            <v>0.1</v>
          </cell>
          <cell r="AW90">
            <v>0.1</v>
          </cell>
          <cell r="AX90">
            <v>0</v>
          </cell>
          <cell r="AY90">
            <v>0</v>
          </cell>
          <cell r="AZ90">
            <v>0</v>
          </cell>
          <cell r="BA90">
            <v>0</v>
          </cell>
          <cell r="BB90">
            <v>0</v>
          </cell>
          <cell r="BC90">
            <v>0.1</v>
          </cell>
          <cell r="BD90">
            <v>0</v>
          </cell>
          <cell r="BG90">
            <v>0</v>
          </cell>
          <cell r="BJ90">
            <v>0.1</v>
          </cell>
          <cell r="BM90">
            <v>0</v>
          </cell>
          <cell r="BP90">
            <v>0.1</v>
          </cell>
          <cell r="BQ90">
            <v>0</v>
          </cell>
          <cell r="BR90">
            <v>0</v>
          </cell>
          <cell r="BS90">
            <v>0.2</v>
          </cell>
          <cell r="BT90">
            <v>0</v>
          </cell>
          <cell r="BU90">
            <v>0</v>
          </cell>
          <cell r="BV90">
            <v>0</v>
          </cell>
          <cell r="BW90">
            <v>0.1</v>
          </cell>
          <cell r="BY90">
            <v>0.2</v>
          </cell>
          <cell r="BZ90">
            <v>-1.6</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V90">
            <v>0</v>
          </cell>
        </row>
        <row r="91">
          <cell r="D91">
            <v>1256</v>
          </cell>
          <cell r="G91">
            <v>5772</v>
          </cell>
          <cell r="J91">
            <v>2854</v>
          </cell>
          <cell r="M91">
            <v>4484</v>
          </cell>
          <cell r="N91">
            <v>2859</v>
          </cell>
          <cell r="O91">
            <v>8809</v>
          </cell>
          <cell r="P91">
            <v>8524</v>
          </cell>
          <cell r="Q91">
            <v>6351</v>
          </cell>
          <cell r="R91">
            <v>958</v>
          </cell>
          <cell r="S91">
            <v>2917</v>
          </cell>
          <cell r="T91">
            <v>13246</v>
          </cell>
          <cell r="V91">
            <v>12061</v>
          </cell>
          <cell r="Y91">
            <v>-0.2</v>
          </cell>
          <cell r="Z91">
            <v>0</v>
          </cell>
          <cell r="AA91">
            <v>-0.2</v>
          </cell>
          <cell r="AF91">
            <v>0</v>
          </cell>
          <cell r="AH91">
            <v>0.1</v>
          </cell>
          <cell r="AI91">
            <v>0.1</v>
          </cell>
          <cell r="AJ91">
            <v>-0.1</v>
          </cell>
          <cell r="AK91">
            <v>0.1</v>
          </cell>
          <cell r="AL91">
            <v>0.1</v>
          </cell>
          <cell r="AN91">
            <v>0.3</v>
          </cell>
          <cell r="AO91">
            <v>0</v>
          </cell>
          <cell r="AP91">
            <v>0</v>
          </cell>
          <cell r="AQ91">
            <v>0</v>
          </cell>
          <cell r="AR91">
            <v>0.1</v>
          </cell>
          <cell r="AV91">
            <v>0</v>
          </cell>
          <cell r="AW91">
            <v>0</v>
          </cell>
          <cell r="AX91">
            <v>0.1</v>
          </cell>
          <cell r="AY91">
            <v>0</v>
          </cell>
          <cell r="AZ91">
            <v>0</v>
          </cell>
          <cell r="BA91">
            <v>0</v>
          </cell>
          <cell r="BB91">
            <v>0.1</v>
          </cell>
          <cell r="BC91">
            <v>0</v>
          </cell>
          <cell r="BD91">
            <v>-0.1</v>
          </cell>
          <cell r="BG91">
            <v>0</v>
          </cell>
          <cell r="BJ91">
            <v>0.1</v>
          </cell>
          <cell r="BM91">
            <v>0</v>
          </cell>
          <cell r="BP91">
            <v>0</v>
          </cell>
          <cell r="BQ91">
            <v>0</v>
          </cell>
          <cell r="BR91">
            <v>-0.1</v>
          </cell>
          <cell r="BS91">
            <v>0.1</v>
          </cell>
          <cell r="BT91">
            <v>0</v>
          </cell>
          <cell r="BU91">
            <v>0</v>
          </cell>
          <cell r="BV91">
            <v>0</v>
          </cell>
          <cell r="BW91">
            <v>0.1</v>
          </cell>
          <cell r="BY91">
            <v>-0.1</v>
          </cell>
          <cell r="BZ91">
            <v>0.9</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V91">
            <v>0</v>
          </cell>
        </row>
        <row r="92">
          <cell r="D92">
            <v>1315</v>
          </cell>
          <cell r="G92">
            <v>5864</v>
          </cell>
          <cell r="J92">
            <v>2820</v>
          </cell>
          <cell r="M92">
            <v>4430</v>
          </cell>
          <cell r="N92">
            <v>2824</v>
          </cell>
          <cell r="O92">
            <v>8653</v>
          </cell>
          <cell r="P92">
            <v>8740</v>
          </cell>
          <cell r="Q92">
            <v>6387</v>
          </cell>
          <cell r="R92">
            <v>993</v>
          </cell>
          <cell r="S92">
            <v>3007</v>
          </cell>
          <cell r="T92">
            <v>13422</v>
          </cell>
          <cell r="V92">
            <v>12932</v>
          </cell>
          <cell r="Y92">
            <v>0</v>
          </cell>
          <cell r="Z92">
            <v>0</v>
          </cell>
          <cell r="AA92">
            <v>0</v>
          </cell>
          <cell r="AF92">
            <v>0</v>
          </cell>
          <cell r="AH92">
            <v>-0.1</v>
          </cell>
          <cell r="AI92">
            <v>-0.1</v>
          </cell>
          <cell r="AJ92">
            <v>0.2</v>
          </cell>
          <cell r="AK92">
            <v>-0.1</v>
          </cell>
          <cell r="AL92">
            <v>0</v>
          </cell>
          <cell r="AN92">
            <v>-0.1</v>
          </cell>
          <cell r="AO92">
            <v>0</v>
          </cell>
          <cell r="AP92">
            <v>0</v>
          </cell>
          <cell r="AQ92">
            <v>0</v>
          </cell>
          <cell r="AR92">
            <v>0.1</v>
          </cell>
          <cell r="AV92">
            <v>0</v>
          </cell>
          <cell r="AW92">
            <v>0.2</v>
          </cell>
          <cell r="AX92">
            <v>0</v>
          </cell>
          <cell r="AY92">
            <v>0</v>
          </cell>
          <cell r="AZ92">
            <v>0.3</v>
          </cell>
          <cell r="BA92">
            <v>0</v>
          </cell>
          <cell r="BB92">
            <v>0</v>
          </cell>
          <cell r="BC92">
            <v>0.1</v>
          </cell>
          <cell r="BD92">
            <v>0.6</v>
          </cell>
          <cell r="BG92">
            <v>0</v>
          </cell>
          <cell r="BJ92">
            <v>0.1</v>
          </cell>
          <cell r="BM92">
            <v>0</v>
          </cell>
          <cell r="BP92">
            <v>0</v>
          </cell>
          <cell r="BQ92">
            <v>0</v>
          </cell>
          <cell r="BR92">
            <v>-0.1</v>
          </cell>
          <cell r="BS92">
            <v>0.1</v>
          </cell>
          <cell r="BT92">
            <v>0.1</v>
          </cell>
          <cell r="BU92">
            <v>0</v>
          </cell>
          <cell r="BV92">
            <v>0.1</v>
          </cell>
          <cell r="BW92">
            <v>0.1</v>
          </cell>
          <cell r="BY92">
            <v>0.1</v>
          </cell>
          <cell r="BZ92">
            <v>1.9</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V92">
            <v>0</v>
          </cell>
        </row>
        <row r="93">
          <cell r="D93">
            <v>1280</v>
          </cell>
          <cell r="G93">
            <v>6049</v>
          </cell>
          <cell r="J93">
            <v>2876</v>
          </cell>
          <cell r="M93">
            <v>4518</v>
          </cell>
          <cell r="N93">
            <v>2881</v>
          </cell>
          <cell r="O93">
            <v>8597</v>
          </cell>
          <cell r="P93">
            <v>8357</v>
          </cell>
          <cell r="Q93">
            <v>6298</v>
          </cell>
          <cell r="R93">
            <v>1021</v>
          </cell>
          <cell r="S93">
            <v>3057</v>
          </cell>
          <cell r="T93">
            <v>13605</v>
          </cell>
          <cell r="V93">
            <v>11793</v>
          </cell>
          <cell r="Y93">
            <v>-0.2</v>
          </cell>
          <cell r="Z93">
            <v>0</v>
          </cell>
          <cell r="AA93">
            <v>-0.2</v>
          </cell>
          <cell r="AF93">
            <v>-0.2</v>
          </cell>
          <cell r="AH93">
            <v>-0.3</v>
          </cell>
          <cell r="AI93">
            <v>0.1</v>
          </cell>
          <cell r="AJ93">
            <v>-0.1</v>
          </cell>
          <cell r="AK93">
            <v>0.2</v>
          </cell>
          <cell r="AL93">
            <v>0</v>
          </cell>
          <cell r="AN93">
            <v>0.3</v>
          </cell>
          <cell r="AO93">
            <v>0</v>
          </cell>
          <cell r="AP93">
            <v>0</v>
          </cell>
          <cell r="AQ93">
            <v>0</v>
          </cell>
          <cell r="AR93">
            <v>0</v>
          </cell>
          <cell r="AV93">
            <v>0</v>
          </cell>
          <cell r="AW93">
            <v>0</v>
          </cell>
          <cell r="AX93">
            <v>0.1</v>
          </cell>
          <cell r="AY93">
            <v>0</v>
          </cell>
          <cell r="AZ93">
            <v>-0.2</v>
          </cell>
          <cell r="BA93">
            <v>0</v>
          </cell>
          <cell r="BB93">
            <v>0</v>
          </cell>
          <cell r="BC93">
            <v>0</v>
          </cell>
          <cell r="BD93">
            <v>-0.5</v>
          </cell>
          <cell r="BG93">
            <v>0</v>
          </cell>
          <cell r="BJ93">
            <v>0</v>
          </cell>
          <cell r="BM93">
            <v>0</v>
          </cell>
          <cell r="BP93">
            <v>0</v>
          </cell>
          <cell r="BQ93">
            <v>0</v>
          </cell>
          <cell r="BR93">
            <v>0</v>
          </cell>
          <cell r="BS93">
            <v>0.1</v>
          </cell>
          <cell r="BT93">
            <v>-0.1</v>
          </cell>
          <cell r="BU93">
            <v>0</v>
          </cell>
          <cell r="BV93">
            <v>0.1</v>
          </cell>
          <cell r="BW93">
            <v>0.1</v>
          </cell>
          <cell r="BY93">
            <v>-0.2</v>
          </cell>
          <cell r="BZ93">
            <v>0.4</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V93">
            <v>0</v>
          </cell>
        </row>
        <row r="94">
          <cell r="D94">
            <v>1315</v>
          </cell>
          <cell r="G94">
            <v>5951</v>
          </cell>
          <cell r="J94">
            <v>3001</v>
          </cell>
          <cell r="M94">
            <v>4714</v>
          </cell>
          <cell r="N94">
            <v>3006</v>
          </cell>
          <cell r="O94">
            <v>8828</v>
          </cell>
          <cell r="P94">
            <v>8000</v>
          </cell>
          <cell r="Q94">
            <v>6259</v>
          </cell>
          <cell r="R94">
            <v>995</v>
          </cell>
          <cell r="S94">
            <v>3088</v>
          </cell>
          <cell r="T94">
            <v>13788</v>
          </cell>
          <cell r="V94">
            <v>11341</v>
          </cell>
          <cell r="Y94">
            <v>0.2</v>
          </cell>
          <cell r="Z94">
            <v>0</v>
          </cell>
          <cell r="AA94">
            <v>0.2</v>
          </cell>
          <cell r="AF94">
            <v>-0.1</v>
          </cell>
          <cell r="AH94">
            <v>-0.1</v>
          </cell>
          <cell r="AI94">
            <v>0.1</v>
          </cell>
          <cell r="AJ94">
            <v>-0.1</v>
          </cell>
          <cell r="AK94">
            <v>-0.2</v>
          </cell>
          <cell r="AL94">
            <v>-0.1</v>
          </cell>
          <cell r="AN94">
            <v>-0.3</v>
          </cell>
          <cell r="AO94">
            <v>0</v>
          </cell>
          <cell r="AP94">
            <v>0</v>
          </cell>
          <cell r="AQ94">
            <v>0</v>
          </cell>
          <cell r="AR94">
            <v>0</v>
          </cell>
          <cell r="AV94">
            <v>0.1</v>
          </cell>
          <cell r="AW94">
            <v>-0.1</v>
          </cell>
          <cell r="AX94">
            <v>0</v>
          </cell>
          <cell r="AY94">
            <v>0</v>
          </cell>
          <cell r="AZ94">
            <v>0.1</v>
          </cell>
          <cell r="BA94">
            <v>0</v>
          </cell>
          <cell r="BB94">
            <v>0</v>
          </cell>
          <cell r="BC94">
            <v>-0.1</v>
          </cell>
          <cell r="BD94">
            <v>0.1</v>
          </cell>
          <cell r="BG94">
            <v>0</v>
          </cell>
          <cell r="BJ94">
            <v>0</v>
          </cell>
          <cell r="BM94">
            <v>0.1</v>
          </cell>
          <cell r="BP94">
            <v>0.2</v>
          </cell>
          <cell r="BQ94">
            <v>0.1</v>
          </cell>
          <cell r="BR94">
            <v>0.1</v>
          </cell>
          <cell r="BS94">
            <v>-0.1</v>
          </cell>
          <cell r="BT94">
            <v>0.1</v>
          </cell>
          <cell r="BU94">
            <v>0</v>
          </cell>
          <cell r="BV94">
            <v>0</v>
          </cell>
          <cell r="BW94">
            <v>0.1</v>
          </cell>
          <cell r="BY94">
            <v>-0.3</v>
          </cell>
          <cell r="BZ94">
            <v>0.3</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V94">
            <v>0</v>
          </cell>
        </row>
        <row r="95">
          <cell r="D95">
            <v>1384</v>
          </cell>
          <cell r="G95">
            <v>5835</v>
          </cell>
          <cell r="J95">
            <v>2996</v>
          </cell>
          <cell r="M95">
            <v>4707</v>
          </cell>
          <cell r="N95">
            <v>3001</v>
          </cell>
          <cell r="O95">
            <v>8939</v>
          </cell>
          <cell r="P95">
            <v>9052</v>
          </cell>
          <cell r="Q95">
            <v>6559</v>
          </cell>
          <cell r="R95">
            <v>1002</v>
          </cell>
          <cell r="S95">
            <v>3123</v>
          </cell>
          <cell r="T95">
            <v>13963</v>
          </cell>
          <cell r="V95">
            <v>12396</v>
          </cell>
          <cell r="Y95">
            <v>-0.4</v>
          </cell>
          <cell r="Z95">
            <v>0</v>
          </cell>
          <cell r="AA95">
            <v>-0.4</v>
          </cell>
          <cell r="AF95">
            <v>0.2</v>
          </cell>
          <cell r="AH95">
            <v>0.3</v>
          </cell>
          <cell r="AI95">
            <v>0</v>
          </cell>
          <cell r="AJ95">
            <v>0</v>
          </cell>
          <cell r="AK95">
            <v>0</v>
          </cell>
          <cell r="AL95">
            <v>0</v>
          </cell>
          <cell r="AN95">
            <v>0.1</v>
          </cell>
          <cell r="AO95">
            <v>0</v>
          </cell>
          <cell r="AP95">
            <v>0</v>
          </cell>
          <cell r="AQ95">
            <v>0</v>
          </cell>
          <cell r="AR95">
            <v>0.1</v>
          </cell>
          <cell r="AV95">
            <v>0.4</v>
          </cell>
          <cell r="AW95">
            <v>0.1</v>
          </cell>
          <cell r="AX95">
            <v>0.2</v>
          </cell>
          <cell r="AY95">
            <v>0</v>
          </cell>
          <cell r="AZ95">
            <v>0.2</v>
          </cell>
          <cell r="BA95">
            <v>0</v>
          </cell>
          <cell r="BB95">
            <v>0</v>
          </cell>
          <cell r="BC95">
            <v>0.1</v>
          </cell>
          <cell r="BD95">
            <v>0.3</v>
          </cell>
          <cell r="BG95">
            <v>0</v>
          </cell>
          <cell r="BJ95">
            <v>-0.1</v>
          </cell>
          <cell r="BM95">
            <v>0</v>
          </cell>
          <cell r="BP95">
            <v>0</v>
          </cell>
          <cell r="BQ95">
            <v>0</v>
          </cell>
          <cell r="BR95">
            <v>0</v>
          </cell>
          <cell r="BS95">
            <v>0.2</v>
          </cell>
          <cell r="BT95">
            <v>0</v>
          </cell>
          <cell r="BU95">
            <v>0</v>
          </cell>
          <cell r="BV95">
            <v>0</v>
          </cell>
          <cell r="BW95">
            <v>0.1</v>
          </cell>
          <cell r="BY95">
            <v>0.6</v>
          </cell>
          <cell r="BZ95">
            <v>0.5</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V95">
            <v>0</v>
          </cell>
        </row>
        <row r="96">
          <cell r="D96">
            <v>1456</v>
          </cell>
          <cell r="G96">
            <v>6105</v>
          </cell>
          <cell r="J96">
            <v>3047</v>
          </cell>
          <cell r="M96">
            <v>4786</v>
          </cell>
          <cell r="N96">
            <v>3052</v>
          </cell>
          <cell r="O96">
            <v>9119</v>
          </cell>
          <cell r="P96">
            <v>9149</v>
          </cell>
          <cell r="Q96">
            <v>6455</v>
          </cell>
          <cell r="R96">
            <v>1028</v>
          </cell>
          <cell r="S96">
            <v>3119</v>
          </cell>
          <cell r="T96">
            <v>14153</v>
          </cell>
          <cell r="V96">
            <v>12699</v>
          </cell>
          <cell r="Y96">
            <v>-0.1</v>
          </cell>
          <cell r="Z96">
            <v>0</v>
          </cell>
          <cell r="AA96">
            <v>-0.1</v>
          </cell>
          <cell r="AF96">
            <v>0</v>
          </cell>
          <cell r="AH96">
            <v>0</v>
          </cell>
          <cell r="AI96">
            <v>0.1</v>
          </cell>
          <cell r="AJ96">
            <v>0</v>
          </cell>
          <cell r="AK96">
            <v>0.1</v>
          </cell>
          <cell r="AL96">
            <v>0</v>
          </cell>
          <cell r="AN96">
            <v>0.4</v>
          </cell>
          <cell r="AO96">
            <v>0.1</v>
          </cell>
          <cell r="AP96">
            <v>0</v>
          </cell>
          <cell r="AQ96">
            <v>0</v>
          </cell>
          <cell r="AR96">
            <v>0.1</v>
          </cell>
          <cell r="AV96">
            <v>0.1</v>
          </cell>
          <cell r="AW96">
            <v>0</v>
          </cell>
          <cell r="AX96">
            <v>0.1</v>
          </cell>
          <cell r="AY96">
            <v>0</v>
          </cell>
          <cell r="AZ96">
            <v>0</v>
          </cell>
          <cell r="BA96">
            <v>0</v>
          </cell>
          <cell r="BB96">
            <v>0</v>
          </cell>
          <cell r="BC96">
            <v>0</v>
          </cell>
          <cell r="BD96">
            <v>0</v>
          </cell>
          <cell r="BG96">
            <v>0</v>
          </cell>
          <cell r="BJ96">
            <v>0.3</v>
          </cell>
          <cell r="BM96">
            <v>0.1</v>
          </cell>
          <cell r="BP96">
            <v>0.1</v>
          </cell>
          <cell r="BQ96">
            <v>0.1</v>
          </cell>
          <cell r="BR96">
            <v>0.2</v>
          </cell>
          <cell r="BS96">
            <v>0.1</v>
          </cell>
          <cell r="BT96">
            <v>0</v>
          </cell>
          <cell r="BU96">
            <v>0</v>
          </cell>
          <cell r="BV96">
            <v>0</v>
          </cell>
          <cell r="BW96">
            <v>0.1</v>
          </cell>
          <cell r="BY96">
            <v>-0.4</v>
          </cell>
          <cell r="BZ96">
            <v>1.7</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V96">
            <v>0</v>
          </cell>
        </row>
        <row r="97">
          <cell r="D97">
            <v>1410</v>
          </cell>
          <cell r="G97">
            <v>6512</v>
          </cell>
          <cell r="J97">
            <v>3164</v>
          </cell>
          <cell r="M97">
            <v>4970</v>
          </cell>
          <cell r="N97">
            <v>3169</v>
          </cell>
          <cell r="O97">
            <v>9105</v>
          </cell>
          <cell r="P97">
            <v>8469</v>
          </cell>
          <cell r="Q97">
            <v>6604</v>
          </cell>
          <cell r="R97">
            <v>1025</v>
          </cell>
          <cell r="S97">
            <v>3071</v>
          </cell>
          <cell r="T97">
            <v>14353</v>
          </cell>
          <cell r="V97">
            <v>12264</v>
          </cell>
          <cell r="Y97">
            <v>-0.1</v>
          </cell>
          <cell r="Z97">
            <v>0</v>
          </cell>
          <cell r="AA97">
            <v>-0.1</v>
          </cell>
          <cell r="AF97">
            <v>0.2</v>
          </cell>
          <cell r="AH97">
            <v>0.2</v>
          </cell>
          <cell r="AI97">
            <v>-0.1</v>
          </cell>
          <cell r="AJ97">
            <v>0.1</v>
          </cell>
          <cell r="AK97">
            <v>0</v>
          </cell>
          <cell r="AL97">
            <v>0</v>
          </cell>
          <cell r="AN97">
            <v>0</v>
          </cell>
          <cell r="AO97">
            <v>0</v>
          </cell>
          <cell r="AP97">
            <v>0</v>
          </cell>
          <cell r="AQ97">
            <v>-0.1</v>
          </cell>
          <cell r="AR97">
            <v>0</v>
          </cell>
          <cell r="AV97">
            <v>-0.1</v>
          </cell>
          <cell r="AW97">
            <v>-0.1</v>
          </cell>
          <cell r="AX97">
            <v>0</v>
          </cell>
          <cell r="AY97">
            <v>0</v>
          </cell>
          <cell r="AZ97">
            <v>0</v>
          </cell>
          <cell r="BA97">
            <v>0</v>
          </cell>
          <cell r="BB97">
            <v>0</v>
          </cell>
          <cell r="BC97">
            <v>0</v>
          </cell>
          <cell r="BD97">
            <v>-0.1</v>
          </cell>
          <cell r="BG97">
            <v>0</v>
          </cell>
          <cell r="BJ97">
            <v>0.2</v>
          </cell>
          <cell r="BM97">
            <v>0.1</v>
          </cell>
          <cell r="BP97">
            <v>0.1</v>
          </cell>
          <cell r="BQ97">
            <v>0.1</v>
          </cell>
          <cell r="BR97">
            <v>0.1</v>
          </cell>
          <cell r="BS97">
            <v>-0.1</v>
          </cell>
          <cell r="BT97">
            <v>0.1</v>
          </cell>
          <cell r="BU97">
            <v>0</v>
          </cell>
          <cell r="BV97">
            <v>0</v>
          </cell>
          <cell r="BW97">
            <v>0.1</v>
          </cell>
          <cell r="BY97">
            <v>0.4</v>
          </cell>
          <cell r="BZ97">
            <v>0.4</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V97">
            <v>0</v>
          </cell>
        </row>
        <row r="98">
          <cell r="D98">
            <v>1467</v>
          </cell>
          <cell r="G98">
            <v>6540</v>
          </cell>
          <cell r="J98">
            <v>3205</v>
          </cell>
          <cell r="M98">
            <v>5035</v>
          </cell>
          <cell r="N98">
            <v>3210</v>
          </cell>
          <cell r="O98">
            <v>9183</v>
          </cell>
          <cell r="P98">
            <v>8360</v>
          </cell>
          <cell r="Q98">
            <v>6339</v>
          </cell>
          <cell r="R98">
            <v>1039</v>
          </cell>
          <cell r="S98">
            <v>3121</v>
          </cell>
          <cell r="T98">
            <v>14536</v>
          </cell>
          <cell r="V98">
            <v>12020</v>
          </cell>
          <cell r="Y98">
            <v>0.1</v>
          </cell>
          <cell r="Z98">
            <v>0</v>
          </cell>
          <cell r="AA98">
            <v>0.1</v>
          </cell>
          <cell r="AF98">
            <v>-0.1</v>
          </cell>
          <cell r="AH98">
            <v>-0.2</v>
          </cell>
          <cell r="AI98">
            <v>-0.1</v>
          </cell>
          <cell r="AJ98">
            <v>0</v>
          </cell>
          <cell r="AK98">
            <v>0</v>
          </cell>
          <cell r="AL98">
            <v>0.1</v>
          </cell>
          <cell r="AN98">
            <v>-0.1</v>
          </cell>
          <cell r="AO98">
            <v>0</v>
          </cell>
          <cell r="AP98">
            <v>0</v>
          </cell>
          <cell r="AQ98">
            <v>0</v>
          </cell>
          <cell r="AR98">
            <v>0</v>
          </cell>
          <cell r="AV98">
            <v>-0.1</v>
          </cell>
          <cell r="AW98">
            <v>0</v>
          </cell>
          <cell r="AX98">
            <v>0.1</v>
          </cell>
          <cell r="AY98">
            <v>0</v>
          </cell>
          <cell r="AZ98">
            <v>0.1</v>
          </cell>
          <cell r="BA98">
            <v>0</v>
          </cell>
          <cell r="BB98">
            <v>0</v>
          </cell>
          <cell r="BC98">
            <v>-0.1</v>
          </cell>
          <cell r="BD98">
            <v>0</v>
          </cell>
          <cell r="BG98">
            <v>0</v>
          </cell>
          <cell r="BJ98">
            <v>0.1</v>
          </cell>
          <cell r="BM98">
            <v>0</v>
          </cell>
          <cell r="BP98">
            <v>0.1</v>
          </cell>
          <cell r="BQ98">
            <v>0</v>
          </cell>
          <cell r="BR98">
            <v>0</v>
          </cell>
          <cell r="BS98">
            <v>0</v>
          </cell>
          <cell r="BT98">
            <v>0</v>
          </cell>
          <cell r="BU98">
            <v>0</v>
          </cell>
          <cell r="BV98">
            <v>0</v>
          </cell>
          <cell r="BW98">
            <v>0.1</v>
          </cell>
          <cell r="BY98">
            <v>-0.1</v>
          </cell>
          <cell r="BZ98">
            <v>1.5</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V98">
            <v>0</v>
          </cell>
        </row>
        <row r="99">
          <cell r="D99">
            <v>1534</v>
          </cell>
          <cell r="G99">
            <v>6348</v>
          </cell>
          <cell r="J99">
            <v>3295</v>
          </cell>
          <cell r="M99">
            <v>5176</v>
          </cell>
          <cell r="N99">
            <v>3301</v>
          </cell>
          <cell r="O99">
            <v>9557</v>
          </cell>
          <cell r="P99">
            <v>9133</v>
          </cell>
          <cell r="Q99">
            <v>6577</v>
          </cell>
          <cell r="R99">
            <v>1074</v>
          </cell>
          <cell r="S99">
            <v>3154</v>
          </cell>
          <cell r="T99">
            <v>14740</v>
          </cell>
          <cell r="V99">
            <v>12415</v>
          </cell>
          <cell r="Y99">
            <v>0.4</v>
          </cell>
          <cell r="Z99">
            <v>0</v>
          </cell>
          <cell r="AA99">
            <v>0.4</v>
          </cell>
          <cell r="AF99">
            <v>-0.1</v>
          </cell>
          <cell r="AH99">
            <v>-0.2</v>
          </cell>
          <cell r="AI99">
            <v>0.1</v>
          </cell>
          <cell r="AJ99">
            <v>0</v>
          </cell>
          <cell r="AK99">
            <v>0</v>
          </cell>
          <cell r="AL99">
            <v>0</v>
          </cell>
          <cell r="AN99">
            <v>0.2</v>
          </cell>
          <cell r="AO99">
            <v>0</v>
          </cell>
          <cell r="AP99">
            <v>0</v>
          </cell>
          <cell r="AQ99">
            <v>0</v>
          </cell>
          <cell r="AR99">
            <v>0.1</v>
          </cell>
          <cell r="AV99">
            <v>0.5</v>
          </cell>
          <cell r="AW99">
            <v>0.1</v>
          </cell>
          <cell r="AX99">
            <v>0</v>
          </cell>
          <cell r="AY99">
            <v>0</v>
          </cell>
          <cell r="AZ99">
            <v>0</v>
          </cell>
          <cell r="BA99">
            <v>0</v>
          </cell>
          <cell r="BB99">
            <v>0</v>
          </cell>
          <cell r="BC99">
            <v>-0.1</v>
          </cell>
          <cell r="BD99">
            <v>-0.1</v>
          </cell>
          <cell r="BG99">
            <v>0</v>
          </cell>
          <cell r="BJ99">
            <v>-0.1</v>
          </cell>
          <cell r="BM99">
            <v>0</v>
          </cell>
          <cell r="BP99">
            <v>0.1</v>
          </cell>
          <cell r="BQ99">
            <v>0</v>
          </cell>
          <cell r="BR99">
            <v>0.2</v>
          </cell>
          <cell r="BS99">
            <v>0</v>
          </cell>
          <cell r="BT99">
            <v>0</v>
          </cell>
          <cell r="BU99">
            <v>0</v>
          </cell>
          <cell r="BV99">
            <v>0</v>
          </cell>
          <cell r="BW99">
            <v>0.1</v>
          </cell>
          <cell r="BY99">
            <v>0.1</v>
          </cell>
          <cell r="BZ99">
            <v>2</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V99">
            <v>0</v>
          </cell>
        </row>
        <row r="100">
          <cell r="D100">
            <v>1584</v>
          </cell>
          <cell r="G100">
            <v>5940</v>
          </cell>
          <cell r="J100">
            <v>3337</v>
          </cell>
          <cell r="M100">
            <v>5242</v>
          </cell>
          <cell r="N100">
            <v>3342</v>
          </cell>
          <cell r="O100">
            <v>9229</v>
          </cell>
          <cell r="P100">
            <v>9250</v>
          </cell>
          <cell r="Q100">
            <v>6539</v>
          </cell>
          <cell r="R100">
            <v>1100</v>
          </cell>
          <cell r="S100">
            <v>3165</v>
          </cell>
          <cell r="T100">
            <v>14789</v>
          </cell>
          <cell r="V100">
            <v>13818</v>
          </cell>
          <cell r="Y100">
            <v>0.1</v>
          </cell>
          <cell r="Z100">
            <v>0</v>
          </cell>
          <cell r="AA100">
            <v>0.1</v>
          </cell>
          <cell r="AF100">
            <v>0.2</v>
          </cell>
          <cell r="AH100">
            <v>0.2</v>
          </cell>
          <cell r="AI100">
            <v>0.1</v>
          </cell>
          <cell r="AJ100">
            <v>0.1</v>
          </cell>
          <cell r="AK100">
            <v>-0.1</v>
          </cell>
          <cell r="AL100">
            <v>0</v>
          </cell>
          <cell r="AN100">
            <v>0.2</v>
          </cell>
          <cell r="AO100">
            <v>0</v>
          </cell>
          <cell r="AP100">
            <v>0</v>
          </cell>
          <cell r="AQ100">
            <v>0</v>
          </cell>
          <cell r="AR100">
            <v>0</v>
          </cell>
          <cell r="AV100">
            <v>0</v>
          </cell>
          <cell r="AW100">
            <v>0.1</v>
          </cell>
          <cell r="AX100">
            <v>0</v>
          </cell>
          <cell r="AY100">
            <v>0</v>
          </cell>
          <cell r="AZ100">
            <v>0</v>
          </cell>
          <cell r="BA100">
            <v>0</v>
          </cell>
          <cell r="BB100">
            <v>0</v>
          </cell>
          <cell r="BC100">
            <v>0.1</v>
          </cell>
          <cell r="BD100">
            <v>0.1</v>
          </cell>
          <cell r="BG100">
            <v>0</v>
          </cell>
          <cell r="BJ100">
            <v>-0.2</v>
          </cell>
          <cell r="BM100">
            <v>0.1</v>
          </cell>
          <cell r="BP100">
            <v>0.1</v>
          </cell>
          <cell r="BQ100">
            <v>0.1</v>
          </cell>
          <cell r="BR100">
            <v>-0.2</v>
          </cell>
          <cell r="BS100">
            <v>0.1</v>
          </cell>
          <cell r="BT100">
            <v>0</v>
          </cell>
          <cell r="BU100">
            <v>0</v>
          </cell>
          <cell r="BV100">
            <v>0</v>
          </cell>
          <cell r="BW100">
            <v>0</v>
          </cell>
          <cell r="BY100">
            <v>0.4</v>
          </cell>
          <cell r="BZ100">
            <v>-0.4</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V100">
            <v>0</v>
          </cell>
        </row>
        <row r="101">
          <cell r="D101">
            <v>1510</v>
          </cell>
          <cell r="G101">
            <v>6446</v>
          </cell>
          <cell r="J101">
            <v>3479</v>
          </cell>
          <cell r="M101">
            <v>5465</v>
          </cell>
          <cell r="N101">
            <v>3485</v>
          </cell>
          <cell r="O101">
            <v>9202</v>
          </cell>
          <cell r="P101">
            <v>8433</v>
          </cell>
          <cell r="Q101">
            <v>6759</v>
          </cell>
          <cell r="R101">
            <v>1105</v>
          </cell>
          <cell r="S101">
            <v>3167</v>
          </cell>
          <cell r="T101">
            <v>14880</v>
          </cell>
          <cell r="V101">
            <v>12641</v>
          </cell>
          <cell r="Y101">
            <v>0.1</v>
          </cell>
          <cell r="Z101">
            <v>0</v>
          </cell>
          <cell r="AA101">
            <v>0.1</v>
          </cell>
          <cell r="AF101">
            <v>-0.1</v>
          </cell>
          <cell r="AH101">
            <v>-0.1</v>
          </cell>
          <cell r="AI101">
            <v>0</v>
          </cell>
          <cell r="AJ101">
            <v>-0.1</v>
          </cell>
          <cell r="AK101">
            <v>0</v>
          </cell>
          <cell r="AL101">
            <v>0</v>
          </cell>
          <cell r="AN101">
            <v>-0.1</v>
          </cell>
          <cell r="AO101">
            <v>0</v>
          </cell>
          <cell r="AP101">
            <v>0</v>
          </cell>
          <cell r="AQ101">
            <v>0.1</v>
          </cell>
          <cell r="AR101">
            <v>0.1</v>
          </cell>
          <cell r="AV101">
            <v>0.1</v>
          </cell>
          <cell r="AW101">
            <v>0.1</v>
          </cell>
          <cell r="AX101">
            <v>0</v>
          </cell>
          <cell r="AY101">
            <v>0</v>
          </cell>
          <cell r="AZ101">
            <v>0</v>
          </cell>
          <cell r="BA101">
            <v>0</v>
          </cell>
          <cell r="BB101">
            <v>0</v>
          </cell>
          <cell r="BC101">
            <v>0.1</v>
          </cell>
          <cell r="BD101">
            <v>0.1</v>
          </cell>
          <cell r="BG101">
            <v>0</v>
          </cell>
          <cell r="BJ101">
            <v>0.2</v>
          </cell>
          <cell r="BM101">
            <v>0.1</v>
          </cell>
          <cell r="BP101">
            <v>0.1</v>
          </cell>
          <cell r="BQ101">
            <v>0.1</v>
          </cell>
          <cell r="BR101">
            <v>0.1</v>
          </cell>
          <cell r="BS101">
            <v>-0.1</v>
          </cell>
          <cell r="BT101">
            <v>0.2</v>
          </cell>
          <cell r="BU101">
            <v>0</v>
          </cell>
          <cell r="BV101">
            <v>0</v>
          </cell>
          <cell r="BW101">
            <v>0.1</v>
          </cell>
          <cell r="BY101">
            <v>-0.1</v>
          </cell>
          <cell r="BZ101">
            <v>-0.8</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V101">
            <v>0</v>
          </cell>
        </row>
        <row r="102">
          <cell r="D102">
            <v>1544</v>
          </cell>
          <cell r="G102">
            <v>6390</v>
          </cell>
          <cell r="J102">
            <v>3379</v>
          </cell>
          <cell r="M102">
            <v>5308</v>
          </cell>
          <cell r="N102">
            <v>3385</v>
          </cell>
          <cell r="O102">
            <v>9100</v>
          </cell>
          <cell r="P102">
            <v>8448</v>
          </cell>
          <cell r="Q102">
            <v>6510</v>
          </cell>
          <cell r="R102">
            <v>1062</v>
          </cell>
          <cell r="S102">
            <v>3188</v>
          </cell>
          <cell r="T102">
            <v>14965</v>
          </cell>
          <cell r="V102">
            <v>12676</v>
          </cell>
          <cell r="Y102">
            <v>0</v>
          </cell>
          <cell r="Z102">
            <v>0</v>
          </cell>
          <cell r="AA102">
            <v>0</v>
          </cell>
          <cell r="AF102">
            <v>0.2</v>
          </cell>
          <cell r="AH102">
            <v>0.3</v>
          </cell>
          <cell r="AI102">
            <v>0.1</v>
          </cell>
          <cell r="AJ102">
            <v>0.1</v>
          </cell>
          <cell r="AK102">
            <v>0</v>
          </cell>
          <cell r="AL102">
            <v>0</v>
          </cell>
          <cell r="AN102">
            <v>0</v>
          </cell>
          <cell r="AO102">
            <v>0</v>
          </cell>
          <cell r="AP102">
            <v>0</v>
          </cell>
          <cell r="AQ102">
            <v>0.1</v>
          </cell>
          <cell r="AR102">
            <v>0.1</v>
          </cell>
          <cell r="AV102">
            <v>-0.4</v>
          </cell>
          <cell r="AW102">
            <v>-0.1</v>
          </cell>
          <cell r="AX102">
            <v>0.1</v>
          </cell>
          <cell r="AY102">
            <v>0</v>
          </cell>
          <cell r="AZ102">
            <v>0</v>
          </cell>
          <cell r="BA102">
            <v>0</v>
          </cell>
          <cell r="BB102">
            <v>0</v>
          </cell>
          <cell r="BC102">
            <v>0.1</v>
          </cell>
          <cell r="BD102">
            <v>0.1</v>
          </cell>
          <cell r="BG102">
            <v>0</v>
          </cell>
          <cell r="BJ102">
            <v>0</v>
          </cell>
          <cell r="BM102">
            <v>-0.1</v>
          </cell>
          <cell r="BP102">
            <v>-0.1</v>
          </cell>
          <cell r="BQ102">
            <v>-0.1</v>
          </cell>
          <cell r="BR102">
            <v>-0.1</v>
          </cell>
          <cell r="BS102">
            <v>0</v>
          </cell>
          <cell r="BT102">
            <v>0</v>
          </cell>
          <cell r="BU102">
            <v>0</v>
          </cell>
          <cell r="BV102">
            <v>0</v>
          </cell>
          <cell r="BW102">
            <v>0.1</v>
          </cell>
          <cell r="BY102">
            <v>0.1</v>
          </cell>
          <cell r="BZ102">
            <v>1</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V102">
            <v>0</v>
          </cell>
        </row>
        <row r="103">
          <cell r="D103">
            <v>1586</v>
          </cell>
          <cell r="G103">
            <v>6378</v>
          </cell>
          <cell r="J103">
            <v>3452</v>
          </cell>
          <cell r="M103">
            <v>5423</v>
          </cell>
          <cell r="N103">
            <v>3458</v>
          </cell>
          <cell r="O103">
            <v>9054</v>
          </cell>
          <cell r="P103">
            <v>9174</v>
          </cell>
          <cell r="Q103">
            <v>6953</v>
          </cell>
          <cell r="R103">
            <v>1079</v>
          </cell>
          <cell r="S103">
            <v>3257</v>
          </cell>
          <cell r="T103">
            <v>15056</v>
          </cell>
          <cell r="V103">
            <v>12189</v>
          </cell>
          <cell r="Y103">
            <v>-0.6</v>
          </cell>
          <cell r="Z103">
            <v>0</v>
          </cell>
          <cell r="AA103">
            <v>-0.6</v>
          </cell>
          <cell r="AF103">
            <v>-0.2</v>
          </cell>
          <cell r="AH103">
            <v>-0.2</v>
          </cell>
          <cell r="AI103">
            <v>0</v>
          </cell>
          <cell r="AJ103">
            <v>-0.1</v>
          </cell>
          <cell r="AK103">
            <v>-0.1</v>
          </cell>
          <cell r="AL103">
            <v>0</v>
          </cell>
          <cell r="AN103">
            <v>-0.3</v>
          </cell>
          <cell r="AO103">
            <v>0</v>
          </cell>
          <cell r="AP103">
            <v>0</v>
          </cell>
          <cell r="AQ103">
            <v>0</v>
          </cell>
          <cell r="AR103">
            <v>0</v>
          </cell>
          <cell r="AV103">
            <v>-0.1</v>
          </cell>
          <cell r="AW103">
            <v>-0.2</v>
          </cell>
          <cell r="AX103">
            <v>-0.1</v>
          </cell>
          <cell r="AY103">
            <v>0</v>
          </cell>
          <cell r="AZ103">
            <v>-0.1</v>
          </cell>
          <cell r="BA103">
            <v>0</v>
          </cell>
          <cell r="BB103">
            <v>0</v>
          </cell>
          <cell r="BC103">
            <v>-0.2</v>
          </cell>
          <cell r="BD103">
            <v>-0.3</v>
          </cell>
          <cell r="BG103">
            <v>0</v>
          </cell>
          <cell r="BJ103">
            <v>0</v>
          </cell>
          <cell r="BM103">
            <v>0</v>
          </cell>
          <cell r="BP103">
            <v>0</v>
          </cell>
          <cell r="BQ103">
            <v>0</v>
          </cell>
          <cell r="BR103">
            <v>-0.1</v>
          </cell>
          <cell r="BS103">
            <v>-0.1</v>
          </cell>
          <cell r="BT103">
            <v>0.1</v>
          </cell>
          <cell r="BU103">
            <v>0</v>
          </cell>
          <cell r="BV103">
            <v>0</v>
          </cell>
          <cell r="BW103">
            <v>0.1</v>
          </cell>
          <cell r="BY103">
            <v>-0.5</v>
          </cell>
          <cell r="BZ103">
            <v>-0.7</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V103">
            <v>0</v>
          </cell>
        </row>
        <row r="104">
          <cell r="D104">
            <v>1693</v>
          </cell>
          <cell r="G104">
            <v>6169</v>
          </cell>
          <cell r="J104">
            <v>3290</v>
          </cell>
          <cell r="M104">
            <v>5169</v>
          </cell>
          <cell r="N104">
            <v>3296</v>
          </cell>
          <cell r="O104">
            <v>9229</v>
          </cell>
          <cell r="P104">
            <v>8951</v>
          </cell>
          <cell r="Q104">
            <v>6883</v>
          </cell>
          <cell r="R104">
            <v>1107</v>
          </cell>
          <cell r="S104">
            <v>3263</v>
          </cell>
          <cell r="T104">
            <v>15144</v>
          </cell>
          <cell r="V104">
            <v>12899</v>
          </cell>
          <cell r="Y104">
            <v>-0.1</v>
          </cell>
          <cell r="Z104">
            <v>0</v>
          </cell>
          <cell r="AA104">
            <v>-0.1</v>
          </cell>
          <cell r="AF104">
            <v>0.1</v>
          </cell>
          <cell r="AH104">
            <v>0.1</v>
          </cell>
          <cell r="AI104">
            <v>-0.1</v>
          </cell>
          <cell r="AJ104">
            <v>-0.1</v>
          </cell>
          <cell r="AK104">
            <v>-0.3</v>
          </cell>
          <cell r="AL104">
            <v>-0.4</v>
          </cell>
          <cell r="AN104">
            <v>-1</v>
          </cell>
          <cell r="AO104">
            <v>0</v>
          </cell>
          <cell r="AP104">
            <v>0</v>
          </cell>
          <cell r="AQ104">
            <v>0</v>
          </cell>
          <cell r="AR104">
            <v>0</v>
          </cell>
          <cell r="AV104">
            <v>-0.5</v>
          </cell>
          <cell r="AW104">
            <v>-0.1</v>
          </cell>
          <cell r="AX104">
            <v>0.1</v>
          </cell>
          <cell r="AY104">
            <v>0</v>
          </cell>
          <cell r="AZ104">
            <v>0</v>
          </cell>
          <cell r="BA104">
            <v>0</v>
          </cell>
          <cell r="BB104">
            <v>0</v>
          </cell>
          <cell r="BC104">
            <v>-0.1</v>
          </cell>
          <cell r="BD104">
            <v>-0.1</v>
          </cell>
          <cell r="BG104">
            <v>0</v>
          </cell>
          <cell r="BJ104">
            <v>-0.1</v>
          </cell>
          <cell r="BM104">
            <v>-0.1</v>
          </cell>
          <cell r="BP104">
            <v>-0.1</v>
          </cell>
          <cell r="BQ104">
            <v>-0.1</v>
          </cell>
          <cell r="BR104">
            <v>0.1</v>
          </cell>
          <cell r="BS104">
            <v>-0.1</v>
          </cell>
          <cell r="BT104">
            <v>0</v>
          </cell>
          <cell r="BU104">
            <v>0</v>
          </cell>
          <cell r="BV104">
            <v>0</v>
          </cell>
          <cell r="BW104">
            <v>0.1</v>
          </cell>
          <cell r="BY104">
            <v>-0.1</v>
          </cell>
          <cell r="BZ104">
            <v>-1.6</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V104">
            <v>0</v>
          </cell>
        </row>
        <row r="105">
          <cell r="D105">
            <v>1576</v>
          </cell>
          <cell r="G105">
            <v>6454</v>
          </cell>
          <cell r="J105">
            <v>3238</v>
          </cell>
          <cell r="M105">
            <v>5087</v>
          </cell>
          <cell r="N105">
            <v>3244</v>
          </cell>
          <cell r="O105">
            <v>9155</v>
          </cell>
          <cell r="P105">
            <v>8216</v>
          </cell>
          <cell r="Q105">
            <v>6771</v>
          </cell>
          <cell r="R105">
            <v>1112</v>
          </cell>
          <cell r="S105">
            <v>3188</v>
          </cell>
          <cell r="T105">
            <v>15225</v>
          </cell>
          <cell r="V105">
            <v>11393</v>
          </cell>
          <cell r="Y105">
            <v>-0.1</v>
          </cell>
          <cell r="Z105">
            <v>0</v>
          </cell>
          <cell r="AA105">
            <v>-0.1</v>
          </cell>
          <cell r="AF105">
            <v>0</v>
          </cell>
          <cell r="AH105">
            <v>0</v>
          </cell>
          <cell r="AI105">
            <v>0</v>
          </cell>
          <cell r="AJ105">
            <v>-0.1</v>
          </cell>
          <cell r="AK105">
            <v>0</v>
          </cell>
          <cell r="AL105">
            <v>-0.1</v>
          </cell>
          <cell r="AN105">
            <v>-0.3</v>
          </cell>
          <cell r="AO105">
            <v>0</v>
          </cell>
          <cell r="AP105">
            <v>0</v>
          </cell>
          <cell r="AQ105">
            <v>-0.1</v>
          </cell>
          <cell r="AR105">
            <v>-0.1</v>
          </cell>
          <cell r="AV105">
            <v>-0.3</v>
          </cell>
          <cell r="AW105">
            <v>-0.3</v>
          </cell>
          <cell r="AX105">
            <v>0</v>
          </cell>
          <cell r="AY105">
            <v>0</v>
          </cell>
          <cell r="AZ105">
            <v>0.1</v>
          </cell>
          <cell r="BA105">
            <v>0</v>
          </cell>
          <cell r="BB105">
            <v>0</v>
          </cell>
          <cell r="BC105">
            <v>0</v>
          </cell>
          <cell r="BD105">
            <v>0.2</v>
          </cell>
          <cell r="BG105">
            <v>0</v>
          </cell>
          <cell r="BJ105">
            <v>0</v>
          </cell>
          <cell r="BM105">
            <v>-0.1</v>
          </cell>
          <cell r="BP105">
            <v>-0.1</v>
          </cell>
          <cell r="BQ105">
            <v>-0.1</v>
          </cell>
          <cell r="BR105">
            <v>0</v>
          </cell>
          <cell r="BS105">
            <v>0</v>
          </cell>
          <cell r="BT105">
            <v>-0.1</v>
          </cell>
          <cell r="BU105">
            <v>0</v>
          </cell>
          <cell r="BV105">
            <v>0</v>
          </cell>
          <cell r="BW105">
            <v>0.1</v>
          </cell>
          <cell r="BY105">
            <v>-0.4</v>
          </cell>
          <cell r="BZ105">
            <v>-1</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V105">
            <v>0</v>
          </cell>
        </row>
        <row r="106">
          <cell r="D106">
            <v>1589</v>
          </cell>
          <cell r="G106">
            <v>6515</v>
          </cell>
          <cell r="J106">
            <v>3335</v>
          </cell>
          <cell r="M106">
            <v>5239</v>
          </cell>
          <cell r="N106">
            <v>3340</v>
          </cell>
          <cell r="O106">
            <v>9363</v>
          </cell>
          <cell r="P106">
            <v>8283</v>
          </cell>
          <cell r="Q106">
            <v>6632</v>
          </cell>
          <cell r="R106">
            <v>1081</v>
          </cell>
          <cell r="S106">
            <v>3191</v>
          </cell>
          <cell r="T106">
            <v>15288</v>
          </cell>
          <cell r="V106">
            <v>11720</v>
          </cell>
          <cell r="Y106">
            <v>-0.1</v>
          </cell>
          <cell r="Z106">
            <v>0</v>
          </cell>
          <cell r="AA106">
            <v>-0.1</v>
          </cell>
          <cell r="AF106">
            <v>0.1</v>
          </cell>
          <cell r="AH106">
            <v>0.2</v>
          </cell>
          <cell r="AI106">
            <v>0</v>
          </cell>
          <cell r="AJ106">
            <v>0.1</v>
          </cell>
          <cell r="AK106">
            <v>0.2</v>
          </cell>
          <cell r="AL106">
            <v>0</v>
          </cell>
          <cell r="AN106">
            <v>0.4</v>
          </cell>
          <cell r="AO106">
            <v>0</v>
          </cell>
          <cell r="AP106">
            <v>0</v>
          </cell>
          <cell r="AQ106">
            <v>0</v>
          </cell>
          <cell r="AR106">
            <v>0</v>
          </cell>
          <cell r="AV106">
            <v>0</v>
          </cell>
          <cell r="AW106">
            <v>0</v>
          </cell>
          <cell r="AX106">
            <v>0</v>
          </cell>
          <cell r="AY106">
            <v>0.1</v>
          </cell>
          <cell r="AZ106">
            <v>0</v>
          </cell>
          <cell r="BA106">
            <v>0</v>
          </cell>
          <cell r="BB106">
            <v>0</v>
          </cell>
          <cell r="BC106">
            <v>0</v>
          </cell>
          <cell r="BD106">
            <v>-0.1</v>
          </cell>
          <cell r="BG106">
            <v>0</v>
          </cell>
          <cell r="BJ106">
            <v>0.1</v>
          </cell>
          <cell r="BM106">
            <v>0.1</v>
          </cell>
          <cell r="BP106">
            <v>0.1</v>
          </cell>
          <cell r="BQ106">
            <v>0.1</v>
          </cell>
          <cell r="BR106">
            <v>0.1</v>
          </cell>
          <cell r="BS106">
            <v>0</v>
          </cell>
          <cell r="BT106">
            <v>0</v>
          </cell>
          <cell r="BU106">
            <v>0</v>
          </cell>
          <cell r="BV106">
            <v>0</v>
          </cell>
          <cell r="BW106">
            <v>0</v>
          </cell>
          <cell r="BY106">
            <v>0.3</v>
          </cell>
          <cell r="BZ106">
            <v>-0.2</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V106">
            <v>0</v>
          </cell>
        </row>
        <row r="107">
          <cell r="D107">
            <v>1640</v>
          </cell>
          <cell r="G107">
            <v>6589</v>
          </cell>
          <cell r="J107">
            <v>3297</v>
          </cell>
          <cell r="M107">
            <v>5180</v>
          </cell>
          <cell r="N107">
            <v>3303</v>
          </cell>
          <cell r="O107">
            <v>9801</v>
          </cell>
          <cell r="P107">
            <v>9349</v>
          </cell>
          <cell r="Q107">
            <v>7051</v>
          </cell>
          <cell r="R107">
            <v>1112</v>
          </cell>
          <cell r="S107">
            <v>3267</v>
          </cell>
          <cell r="T107">
            <v>15368</v>
          </cell>
          <cell r="V107">
            <v>12399</v>
          </cell>
          <cell r="Y107">
            <v>1.5</v>
          </cell>
          <cell r="Z107">
            <v>0</v>
          </cell>
          <cell r="AA107">
            <v>1.5</v>
          </cell>
          <cell r="AF107">
            <v>0</v>
          </cell>
          <cell r="AH107">
            <v>0</v>
          </cell>
          <cell r="AI107">
            <v>0</v>
          </cell>
          <cell r="AJ107">
            <v>0</v>
          </cell>
          <cell r="AK107">
            <v>0</v>
          </cell>
          <cell r="AL107">
            <v>0.1</v>
          </cell>
          <cell r="AN107">
            <v>-0.1</v>
          </cell>
          <cell r="AO107">
            <v>0</v>
          </cell>
          <cell r="AP107">
            <v>0</v>
          </cell>
          <cell r="AQ107">
            <v>0</v>
          </cell>
          <cell r="AR107">
            <v>0.1</v>
          </cell>
          <cell r="AV107">
            <v>-0.1</v>
          </cell>
          <cell r="AW107">
            <v>0.2</v>
          </cell>
          <cell r="AX107">
            <v>0</v>
          </cell>
          <cell r="AY107">
            <v>0</v>
          </cell>
          <cell r="AZ107">
            <v>-0.1</v>
          </cell>
          <cell r="BA107">
            <v>0</v>
          </cell>
          <cell r="BB107">
            <v>0</v>
          </cell>
          <cell r="BC107">
            <v>0</v>
          </cell>
          <cell r="BD107">
            <v>0</v>
          </cell>
          <cell r="BG107">
            <v>0</v>
          </cell>
          <cell r="BJ107">
            <v>0.1</v>
          </cell>
          <cell r="BM107">
            <v>-0.1</v>
          </cell>
          <cell r="BP107">
            <v>-0.1</v>
          </cell>
          <cell r="BQ107">
            <v>-0.1</v>
          </cell>
          <cell r="BR107">
            <v>0.3</v>
          </cell>
          <cell r="BS107">
            <v>0.2</v>
          </cell>
          <cell r="BT107">
            <v>0.1</v>
          </cell>
          <cell r="BU107">
            <v>0</v>
          </cell>
          <cell r="BV107">
            <v>0</v>
          </cell>
          <cell r="BW107">
            <v>0.1</v>
          </cell>
          <cell r="BY107">
            <v>0.3</v>
          </cell>
          <cell r="BZ107">
            <v>2.8</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V107">
            <v>0</v>
          </cell>
        </row>
        <row r="108">
          <cell r="D108">
            <v>1800</v>
          </cell>
          <cell r="G108">
            <v>6545</v>
          </cell>
          <cell r="J108">
            <v>3313</v>
          </cell>
          <cell r="M108">
            <v>5205</v>
          </cell>
          <cell r="N108">
            <v>3319</v>
          </cell>
          <cell r="O108">
            <v>9875</v>
          </cell>
          <cell r="P108">
            <v>9153</v>
          </cell>
          <cell r="Q108">
            <v>7148</v>
          </cell>
          <cell r="R108">
            <v>1153</v>
          </cell>
          <cell r="S108">
            <v>3307</v>
          </cell>
          <cell r="T108">
            <v>15452</v>
          </cell>
          <cell r="V108">
            <v>13364</v>
          </cell>
          <cell r="Y108">
            <v>-0.1</v>
          </cell>
          <cell r="Z108">
            <v>0</v>
          </cell>
          <cell r="AA108">
            <v>-0.1</v>
          </cell>
          <cell r="AF108">
            <v>0</v>
          </cell>
          <cell r="AH108">
            <v>0</v>
          </cell>
          <cell r="AI108">
            <v>0</v>
          </cell>
          <cell r="AJ108">
            <v>0.1</v>
          </cell>
          <cell r="AK108">
            <v>0</v>
          </cell>
          <cell r="AL108">
            <v>0</v>
          </cell>
          <cell r="AN108">
            <v>0.2</v>
          </cell>
          <cell r="AO108">
            <v>0.1</v>
          </cell>
          <cell r="AP108">
            <v>0</v>
          </cell>
          <cell r="AQ108">
            <v>0</v>
          </cell>
          <cell r="AR108">
            <v>0.1</v>
          </cell>
          <cell r="AV108">
            <v>0.4</v>
          </cell>
          <cell r="AW108">
            <v>0.1</v>
          </cell>
          <cell r="AX108">
            <v>0.1</v>
          </cell>
          <cell r="AY108">
            <v>0</v>
          </cell>
          <cell r="AZ108">
            <v>0</v>
          </cell>
          <cell r="BA108">
            <v>0</v>
          </cell>
          <cell r="BB108">
            <v>0.1</v>
          </cell>
          <cell r="BC108">
            <v>0.2</v>
          </cell>
          <cell r="BD108">
            <v>0.1</v>
          </cell>
          <cell r="BG108">
            <v>0</v>
          </cell>
          <cell r="BJ108">
            <v>0.1</v>
          </cell>
          <cell r="BM108">
            <v>0.1</v>
          </cell>
          <cell r="BP108">
            <v>0.1</v>
          </cell>
          <cell r="BQ108">
            <v>0.1</v>
          </cell>
          <cell r="BR108">
            <v>0.1</v>
          </cell>
          <cell r="BS108">
            <v>-0.1</v>
          </cell>
          <cell r="BT108">
            <v>0.1</v>
          </cell>
          <cell r="BU108">
            <v>0</v>
          </cell>
          <cell r="BV108">
            <v>0</v>
          </cell>
          <cell r="BW108">
            <v>0.1</v>
          </cell>
          <cell r="BY108">
            <v>0.1</v>
          </cell>
          <cell r="BZ108">
            <v>1.7</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V108">
            <v>0</v>
          </cell>
        </row>
        <row r="109">
          <cell r="D109">
            <v>1680</v>
          </cell>
          <cell r="G109">
            <v>6786</v>
          </cell>
          <cell r="J109">
            <v>3356</v>
          </cell>
          <cell r="M109">
            <v>5273</v>
          </cell>
          <cell r="N109">
            <v>3362</v>
          </cell>
          <cell r="O109">
            <v>9930</v>
          </cell>
          <cell r="P109">
            <v>8493</v>
          </cell>
          <cell r="Q109">
            <v>7126</v>
          </cell>
          <cell r="R109">
            <v>1195</v>
          </cell>
          <cell r="S109">
            <v>3260</v>
          </cell>
          <cell r="T109">
            <v>15537</v>
          </cell>
          <cell r="V109">
            <v>12821</v>
          </cell>
          <cell r="Y109">
            <v>-0.1</v>
          </cell>
          <cell r="Z109">
            <v>0</v>
          </cell>
          <cell r="AA109">
            <v>-0.1</v>
          </cell>
          <cell r="AF109">
            <v>0.2</v>
          </cell>
          <cell r="AH109">
            <v>0.2</v>
          </cell>
          <cell r="AI109">
            <v>0.1</v>
          </cell>
          <cell r="AJ109">
            <v>0.2</v>
          </cell>
          <cell r="AK109">
            <v>0.1</v>
          </cell>
          <cell r="AL109">
            <v>0</v>
          </cell>
          <cell r="AN109">
            <v>0.3</v>
          </cell>
          <cell r="AO109">
            <v>0</v>
          </cell>
          <cell r="AP109">
            <v>0</v>
          </cell>
          <cell r="AQ109">
            <v>0</v>
          </cell>
          <cell r="AR109">
            <v>0.1</v>
          </cell>
          <cell r="AV109">
            <v>-0.1</v>
          </cell>
          <cell r="AW109">
            <v>0.1</v>
          </cell>
          <cell r="AX109">
            <v>0.1</v>
          </cell>
          <cell r="AY109">
            <v>-0.1</v>
          </cell>
          <cell r="AZ109">
            <v>0.1</v>
          </cell>
          <cell r="BA109">
            <v>0</v>
          </cell>
          <cell r="BB109">
            <v>0.1</v>
          </cell>
          <cell r="BC109">
            <v>0.1</v>
          </cell>
          <cell r="BD109">
            <v>0.4</v>
          </cell>
          <cell r="BG109">
            <v>0</v>
          </cell>
          <cell r="BJ109">
            <v>0</v>
          </cell>
          <cell r="BM109">
            <v>0</v>
          </cell>
          <cell r="BP109">
            <v>0</v>
          </cell>
          <cell r="BQ109">
            <v>0</v>
          </cell>
          <cell r="BR109">
            <v>0.1</v>
          </cell>
          <cell r="BS109">
            <v>0.1</v>
          </cell>
          <cell r="BT109">
            <v>0</v>
          </cell>
          <cell r="BU109">
            <v>0</v>
          </cell>
          <cell r="BV109">
            <v>0</v>
          </cell>
          <cell r="BW109">
            <v>0.1</v>
          </cell>
          <cell r="BY109">
            <v>0.4</v>
          </cell>
          <cell r="BZ109">
            <v>2.5</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V109">
            <v>0</v>
          </cell>
        </row>
        <row r="110">
          <cell r="D110">
            <v>1708</v>
          </cell>
          <cell r="G110">
            <v>6590</v>
          </cell>
          <cell r="J110">
            <v>3430</v>
          </cell>
          <cell r="M110">
            <v>5388</v>
          </cell>
          <cell r="N110">
            <v>3435</v>
          </cell>
          <cell r="O110">
            <v>10249</v>
          </cell>
          <cell r="P110">
            <v>9009</v>
          </cell>
          <cell r="Q110">
            <v>7119</v>
          </cell>
          <cell r="R110">
            <v>1197</v>
          </cell>
          <cell r="S110">
            <v>3212</v>
          </cell>
          <cell r="T110">
            <v>15623</v>
          </cell>
          <cell r="V110">
            <v>12727</v>
          </cell>
          <cell r="Y110">
            <v>0.1</v>
          </cell>
          <cell r="Z110">
            <v>0</v>
          </cell>
          <cell r="AA110">
            <v>0.1</v>
          </cell>
          <cell r="AF110">
            <v>0.1</v>
          </cell>
          <cell r="AH110">
            <v>0.1</v>
          </cell>
          <cell r="AI110">
            <v>0.1</v>
          </cell>
          <cell r="AJ110">
            <v>-0.3</v>
          </cell>
          <cell r="AK110">
            <v>0.1</v>
          </cell>
          <cell r="AL110">
            <v>0</v>
          </cell>
          <cell r="AN110">
            <v>-0.1</v>
          </cell>
          <cell r="AO110">
            <v>0</v>
          </cell>
          <cell r="AP110">
            <v>0</v>
          </cell>
          <cell r="AQ110">
            <v>0.1</v>
          </cell>
          <cell r="AR110">
            <v>0.1</v>
          </cell>
          <cell r="AV110">
            <v>0.4</v>
          </cell>
          <cell r="AW110">
            <v>0</v>
          </cell>
          <cell r="AX110">
            <v>0</v>
          </cell>
          <cell r="AY110">
            <v>0</v>
          </cell>
          <cell r="AZ110">
            <v>-0.1</v>
          </cell>
          <cell r="BA110">
            <v>0</v>
          </cell>
          <cell r="BB110">
            <v>0</v>
          </cell>
          <cell r="BC110">
            <v>0.1</v>
          </cell>
          <cell r="BD110">
            <v>0</v>
          </cell>
          <cell r="BG110">
            <v>0</v>
          </cell>
          <cell r="BJ110">
            <v>-0.1</v>
          </cell>
          <cell r="BM110">
            <v>0.1</v>
          </cell>
          <cell r="BP110">
            <v>0.1</v>
          </cell>
          <cell r="BQ110">
            <v>0.1</v>
          </cell>
          <cell r="BR110">
            <v>0.2</v>
          </cell>
          <cell r="BS110">
            <v>0.3</v>
          </cell>
          <cell r="BT110">
            <v>0.1</v>
          </cell>
          <cell r="BU110">
            <v>0</v>
          </cell>
          <cell r="BV110">
            <v>0</v>
          </cell>
          <cell r="BW110">
            <v>0.1</v>
          </cell>
          <cell r="BY110">
            <v>0</v>
          </cell>
          <cell r="BZ110">
            <v>1.2</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V110">
            <v>0</v>
          </cell>
        </row>
        <row r="111">
          <cell r="D111">
            <v>1766</v>
          </cell>
          <cell r="G111">
            <v>6769</v>
          </cell>
          <cell r="J111">
            <v>3663</v>
          </cell>
          <cell r="M111">
            <v>5751</v>
          </cell>
          <cell r="N111">
            <v>3667</v>
          </cell>
          <cell r="O111">
            <v>10401</v>
          </cell>
          <cell r="P111">
            <v>9641</v>
          </cell>
          <cell r="Q111">
            <v>7479</v>
          </cell>
          <cell r="R111">
            <v>1230</v>
          </cell>
          <cell r="S111">
            <v>3218</v>
          </cell>
          <cell r="T111">
            <v>15662</v>
          </cell>
          <cell r="V111">
            <v>13661</v>
          </cell>
          <cell r="Y111">
            <v>-0.1</v>
          </cell>
          <cell r="Z111">
            <v>0</v>
          </cell>
          <cell r="AA111">
            <v>-0.1</v>
          </cell>
          <cell r="AF111">
            <v>0</v>
          </cell>
          <cell r="AH111">
            <v>0.1</v>
          </cell>
          <cell r="AI111">
            <v>0</v>
          </cell>
          <cell r="AJ111">
            <v>0.2</v>
          </cell>
          <cell r="AK111">
            <v>0</v>
          </cell>
          <cell r="AL111">
            <v>0.1</v>
          </cell>
          <cell r="AN111">
            <v>0.5</v>
          </cell>
          <cell r="AO111">
            <v>0.1</v>
          </cell>
          <cell r="AP111">
            <v>0</v>
          </cell>
          <cell r="AQ111">
            <v>0</v>
          </cell>
          <cell r="AR111">
            <v>0.1</v>
          </cell>
          <cell r="AV111">
            <v>-0.1</v>
          </cell>
          <cell r="AW111">
            <v>0.2</v>
          </cell>
          <cell r="AX111">
            <v>0.1</v>
          </cell>
          <cell r="AY111">
            <v>0</v>
          </cell>
          <cell r="AZ111">
            <v>0.1</v>
          </cell>
          <cell r="BA111">
            <v>0</v>
          </cell>
          <cell r="BB111">
            <v>0</v>
          </cell>
          <cell r="BC111">
            <v>0</v>
          </cell>
          <cell r="BD111">
            <v>0.1</v>
          </cell>
          <cell r="BG111">
            <v>0</v>
          </cell>
          <cell r="BJ111">
            <v>0.2</v>
          </cell>
          <cell r="BM111">
            <v>0.1</v>
          </cell>
          <cell r="BP111">
            <v>0.2</v>
          </cell>
          <cell r="BQ111">
            <v>0.1</v>
          </cell>
          <cell r="BR111">
            <v>0.1</v>
          </cell>
          <cell r="BS111">
            <v>0</v>
          </cell>
          <cell r="BT111">
            <v>0.1</v>
          </cell>
          <cell r="BU111">
            <v>0</v>
          </cell>
          <cell r="BV111">
            <v>0</v>
          </cell>
          <cell r="BW111">
            <v>0</v>
          </cell>
          <cell r="BY111">
            <v>0.4</v>
          </cell>
          <cell r="BZ111">
            <v>0.9</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V111">
            <v>0</v>
          </cell>
        </row>
        <row r="112">
          <cell r="D112">
            <v>1926</v>
          </cell>
          <cell r="G112">
            <v>6767</v>
          </cell>
          <cell r="J112">
            <v>3602</v>
          </cell>
          <cell r="M112">
            <v>5657</v>
          </cell>
          <cell r="N112">
            <v>3606</v>
          </cell>
          <cell r="O112">
            <v>10227</v>
          </cell>
          <cell r="P112">
            <v>9501</v>
          </cell>
          <cell r="Q112">
            <v>7501</v>
          </cell>
          <cell r="R112">
            <v>1265</v>
          </cell>
          <cell r="S112">
            <v>3363</v>
          </cell>
          <cell r="T112">
            <v>15748</v>
          </cell>
          <cell r="V112">
            <v>14397</v>
          </cell>
          <cell r="Y112">
            <v>0.1</v>
          </cell>
          <cell r="Z112">
            <v>0</v>
          </cell>
          <cell r="AA112">
            <v>0.1</v>
          </cell>
          <cell r="AF112">
            <v>0</v>
          </cell>
          <cell r="AH112">
            <v>0</v>
          </cell>
          <cell r="AI112">
            <v>-0.2</v>
          </cell>
          <cell r="AJ112">
            <v>-0.1</v>
          </cell>
          <cell r="AK112">
            <v>0</v>
          </cell>
          <cell r="AL112">
            <v>0</v>
          </cell>
          <cell r="AN112">
            <v>-0.5</v>
          </cell>
          <cell r="AO112">
            <v>0</v>
          </cell>
          <cell r="AP112">
            <v>0</v>
          </cell>
          <cell r="AQ112">
            <v>0.1</v>
          </cell>
          <cell r="AR112">
            <v>0</v>
          </cell>
          <cell r="AV112">
            <v>0.2</v>
          </cell>
          <cell r="AW112">
            <v>0</v>
          </cell>
          <cell r="AX112">
            <v>0.1</v>
          </cell>
          <cell r="AY112">
            <v>0</v>
          </cell>
          <cell r="AZ112">
            <v>0</v>
          </cell>
          <cell r="BA112">
            <v>0</v>
          </cell>
          <cell r="BB112">
            <v>0</v>
          </cell>
          <cell r="BC112">
            <v>0</v>
          </cell>
          <cell r="BD112">
            <v>0</v>
          </cell>
          <cell r="BG112">
            <v>0</v>
          </cell>
          <cell r="BJ112">
            <v>0</v>
          </cell>
          <cell r="BM112">
            <v>0</v>
          </cell>
          <cell r="BP112">
            <v>0</v>
          </cell>
          <cell r="BQ112">
            <v>0</v>
          </cell>
          <cell r="BR112">
            <v>0</v>
          </cell>
          <cell r="BS112">
            <v>0</v>
          </cell>
          <cell r="BT112">
            <v>0.1</v>
          </cell>
          <cell r="BU112">
            <v>0</v>
          </cell>
          <cell r="BV112">
            <v>0</v>
          </cell>
          <cell r="BW112">
            <v>0.1</v>
          </cell>
          <cell r="BY112">
            <v>-0.1</v>
          </cell>
          <cell r="BZ112">
            <v>0.7</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V112">
            <v>0</v>
          </cell>
        </row>
        <row r="113">
          <cell r="D113">
            <v>1814</v>
          </cell>
          <cell r="G113">
            <v>7120</v>
          </cell>
          <cell r="J113">
            <v>3740</v>
          </cell>
          <cell r="M113">
            <v>5875</v>
          </cell>
          <cell r="N113">
            <v>3746</v>
          </cell>
          <cell r="O113">
            <v>10254</v>
          </cell>
          <cell r="P113">
            <v>8832</v>
          </cell>
          <cell r="Q113">
            <v>7559</v>
          </cell>
          <cell r="R113">
            <v>1289</v>
          </cell>
          <cell r="S113">
            <v>3227</v>
          </cell>
          <cell r="T113">
            <v>15931</v>
          </cell>
          <cell r="V113">
            <v>13645</v>
          </cell>
          <cell r="Y113">
            <v>0.1</v>
          </cell>
          <cell r="Z113">
            <v>0</v>
          </cell>
          <cell r="AA113">
            <v>0.1</v>
          </cell>
          <cell r="AF113">
            <v>0.1</v>
          </cell>
          <cell r="AH113">
            <v>0.1</v>
          </cell>
          <cell r="AI113">
            <v>0.1</v>
          </cell>
          <cell r="AJ113">
            <v>0.1</v>
          </cell>
          <cell r="AK113">
            <v>0</v>
          </cell>
          <cell r="AL113">
            <v>0</v>
          </cell>
          <cell r="AN113">
            <v>0.4</v>
          </cell>
          <cell r="AO113">
            <v>0.1</v>
          </cell>
          <cell r="AP113">
            <v>0</v>
          </cell>
          <cell r="AQ113">
            <v>0</v>
          </cell>
          <cell r="AR113">
            <v>0.1</v>
          </cell>
          <cell r="AV113">
            <v>0.2</v>
          </cell>
          <cell r="AW113">
            <v>0.1</v>
          </cell>
          <cell r="AX113">
            <v>0.1</v>
          </cell>
          <cell r="AY113">
            <v>0.1</v>
          </cell>
          <cell r="AZ113">
            <v>0</v>
          </cell>
          <cell r="BA113">
            <v>0</v>
          </cell>
          <cell r="BB113">
            <v>0</v>
          </cell>
          <cell r="BC113">
            <v>0</v>
          </cell>
          <cell r="BD113">
            <v>0</v>
          </cell>
          <cell r="BG113">
            <v>0</v>
          </cell>
          <cell r="BJ113">
            <v>0.2</v>
          </cell>
          <cell r="BM113">
            <v>0</v>
          </cell>
          <cell r="BP113">
            <v>0</v>
          </cell>
          <cell r="BQ113">
            <v>0</v>
          </cell>
          <cell r="BR113">
            <v>0</v>
          </cell>
          <cell r="BS113">
            <v>0</v>
          </cell>
          <cell r="BT113">
            <v>0.1</v>
          </cell>
          <cell r="BU113">
            <v>0</v>
          </cell>
          <cell r="BV113">
            <v>0</v>
          </cell>
          <cell r="BW113">
            <v>0.1</v>
          </cell>
          <cell r="BY113">
            <v>0.3</v>
          </cell>
          <cell r="BZ113">
            <v>1.2</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V113">
            <v>0</v>
          </cell>
        </row>
        <row r="114">
          <cell r="D114">
            <v>1851</v>
          </cell>
          <cell r="G114">
            <v>7307</v>
          </cell>
          <cell r="J114">
            <v>3713</v>
          </cell>
          <cell r="M114">
            <v>5838</v>
          </cell>
          <cell r="N114">
            <v>3723</v>
          </cell>
          <cell r="O114">
            <v>10384</v>
          </cell>
          <cell r="P114">
            <v>9184</v>
          </cell>
          <cell r="Q114">
            <v>7708</v>
          </cell>
          <cell r="R114">
            <v>1273</v>
          </cell>
          <cell r="S114">
            <v>3329</v>
          </cell>
          <cell r="T114">
            <v>16073</v>
          </cell>
          <cell r="V114">
            <v>13696</v>
          </cell>
          <cell r="Y114">
            <v>0</v>
          </cell>
          <cell r="Z114">
            <v>0</v>
          </cell>
          <cell r="AA114">
            <v>0</v>
          </cell>
          <cell r="AF114">
            <v>0.3</v>
          </cell>
          <cell r="AH114">
            <v>0.4</v>
          </cell>
          <cell r="AI114">
            <v>0.1</v>
          </cell>
          <cell r="AJ114">
            <v>0.1</v>
          </cell>
          <cell r="AK114">
            <v>0.1</v>
          </cell>
          <cell r="AL114">
            <v>0</v>
          </cell>
          <cell r="AN114">
            <v>0.4</v>
          </cell>
          <cell r="AO114">
            <v>0</v>
          </cell>
          <cell r="AP114">
            <v>0</v>
          </cell>
          <cell r="AQ114">
            <v>0</v>
          </cell>
          <cell r="AR114">
            <v>0</v>
          </cell>
          <cell r="AV114">
            <v>-0.2</v>
          </cell>
          <cell r="AW114">
            <v>0</v>
          </cell>
          <cell r="AX114">
            <v>0</v>
          </cell>
          <cell r="AY114">
            <v>0</v>
          </cell>
          <cell r="AZ114">
            <v>0</v>
          </cell>
          <cell r="BA114">
            <v>0</v>
          </cell>
          <cell r="BB114">
            <v>0.1</v>
          </cell>
          <cell r="BC114">
            <v>0</v>
          </cell>
          <cell r="BD114">
            <v>0.1</v>
          </cell>
          <cell r="BG114">
            <v>0</v>
          </cell>
          <cell r="BJ114">
            <v>0.1</v>
          </cell>
          <cell r="BM114">
            <v>0</v>
          </cell>
          <cell r="BP114">
            <v>0.1</v>
          </cell>
          <cell r="BQ114">
            <v>0</v>
          </cell>
          <cell r="BR114">
            <v>0.1</v>
          </cell>
          <cell r="BS114">
            <v>-0.1</v>
          </cell>
          <cell r="BT114">
            <v>0</v>
          </cell>
          <cell r="BU114">
            <v>0</v>
          </cell>
          <cell r="BV114">
            <v>0</v>
          </cell>
          <cell r="BW114">
            <v>0.1</v>
          </cell>
          <cell r="BY114">
            <v>0.1</v>
          </cell>
          <cell r="BZ114">
            <v>2.2000000000000002</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V114">
            <v>0</v>
          </cell>
        </row>
        <row r="115">
          <cell r="D115">
            <v>1928</v>
          </cell>
          <cell r="G115">
            <v>7297</v>
          </cell>
          <cell r="J115">
            <v>3877</v>
          </cell>
          <cell r="M115">
            <v>6095</v>
          </cell>
          <cell r="N115">
            <v>3887</v>
          </cell>
          <cell r="O115">
            <v>10584</v>
          </cell>
          <cell r="P115">
            <v>9837</v>
          </cell>
          <cell r="Q115">
            <v>7837</v>
          </cell>
          <cell r="R115">
            <v>1276</v>
          </cell>
          <cell r="S115">
            <v>3424</v>
          </cell>
          <cell r="T115">
            <v>16222</v>
          </cell>
          <cell r="V115">
            <v>14431</v>
          </cell>
          <cell r="Y115">
            <v>-0.1</v>
          </cell>
          <cell r="Z115">
            <v>0</v>
          </cell>
          <cell r="AA115">
            <v>-0.2</v>
          </cell>
          <cell r="AF115">
            <v>0.2</v>
          </cell>
          <cell r="AH115">
            <v>0.3</v>
          </cell>
          <cell r="AI115">
            <v>-0.1</v>
          </cell>
          <cell r="AJ115">
            <v>0</v>
          </cell>
          <cell r="AK115">
            <v>0</v>
          </cell>
          <cell r="AL115">
            <v>-0.1</v>
          </cell>
          <cell r="AN115">
            <v>-0.1</v>
          </cell>
          <cell r="AO115">
            <v>0</v>
          </cell>
          <cell r="AP115">
            <v>0</v>
          </cell>
          <cell r="AQ115">
            <v>0</v>
          </cell>
          <cell r="AR115">
            <v>0.1</v>
          </cell>
          <cell r="AV115">
            <v>0.4</v>
          </cell>
          <cell r="AW115">
            <v>-0.1</v>
          </cell>
          <cell r="AX115">
            <v>0</v>
          </cell>
          <cell r="AY115">
            <v>0</v>
          </cell>
          <cell r="AZ115">
            <v>0.1</v>
          </cell>
          <cell r="BA115">
            <v>0</v>
          </cell>
          <cell r="BB115">
            <v>0</v>
          </cell>
          <cell r="BC115">
            <v>0</v>
          </cell>
          <cell r="BD115">
            <v>0.1</v>
          </cell>
          <cell r="BG115">
            <v>0.1</v>
          </cell>
          <cell r="BJ115">
            <v>0</v>
          </cell>
          <cell r="BM115">
            <v>0.1</v>
          </cell>
          <cell r="BP115">
            <v>0.1</v>
          </cell>
          <cell r="BQ115">
            <v>0.1</v>
          </cell>
          <cell r="BR115">
            <v>0.1</v>
          </cell>
          <cell r="BS115">
            <v>0.2</v>
          </cell>
          <cell r="BT115">
            <v>0.1</v>
          </cell>
          <cell r="BU115">
            <v>0</v>
          </cell>
          <cell r="BV115">
            <v>0</v>
          </cell>
          <cell r="BW115">
            <v>0.1</v>
          </cell>
          <cell r="BY115">
            <v>0.1</v>
          </cell>
          <cell r="BZ115">
            <v>1.5</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V115">
            <v>0</v>
          </cell>
        </row>
        <row r="116">
          <cell r="D116">
            <v>2109</v>
          </cell>
          <cell r="G116">
            <v>7530</v>
          </cell>
          <cell r="J116">
            <v>3950</v>
          </cell>
          <cell r="M116">
            <v>6210</v>
          </cell>
          <cell r="N116">
            <v>3961</v>
          </cell>
          <cell r="O116">
            <v>10587</v>
          </cell>
          <cell r="P116">
            <v>10022</v>
          </cell>
          <cell r="Q116">
            <v>7882</v>
          </cell>
          <cell r="R116">
            <v>1324</v>
          </cell>
          <cell r="S116">
            <v>3546</v>
          </cell>
          <cell r="T116">
            <v>16386</v>
          </cell>
          <cell r="V116">
            <v>14819</v>
          </cell>
          <cell r="Y116">
            <v>-0.2</v>
          </cell>
          <cell r="Z116">
            <v>0</v>
          </cell>
          <cell r="AA116">
            <v>-0.2</v>
          </cell>
          <cell r="AB116">
            <v>0</v>
          </cell>
          <cell r="AC116">
            <v>0</v>
          </cell>
          <cell r="AD116">
            <v>-0.1</v>
          </cell>
          <cell r="AE116">
            <v>0</v>
          </cell>
          <cell r="AF116">
            <v>-0.2</v>
          </cell>
          <cell r="AG116">
            <v>-0.3</v>
          </cell>
          <cell r="AH116">
            <v>-0.2</v>
          </cell>
          <cell r="AI116">
            <v>0</v>
          </cell>
          <cell r="AJ116">
            <v>0</v>
          </cell>
          <cell r="AK116">
            <v>0</v>
          </cell>
          <cell r="AL116">
            <v>0.1</v>
          </cell>
          <cell r="AN116">
            <v>0</v>
          </cell>
          <cell r="AO116">
            <v>0</v>
          </cell>
          <cell r="AP116">
            <v>0</v>
          </cell>
          <cell r="AQ116">
            <v>0</v>
          </cell>
          <cell r="AR116">
            <v>0</v>
          </cell>
          <cell r="AV116">
            <v>0</v>
          </cell>
          <cell r="AW116">
            <v>0.1</v>
          </cell>
          <cell r="AX116">
            <v>0.1</v>
          </cell>
          <cell r="AY116">
            <v>0</v>
          </cell>
          <cell r="AZ116">
            <v>0.1</v>
          </cell>
          <cell r="BA116">
            <v>0</v>
          </cell>
          <cell r="BB116">
            <v>0</v>
          </cell>
          <cell r="BC116">
            <v>0</v>
          </cell>
          <cell r="BD116">
            <v>0.1</v>
          </cell>
          <cell r="BG116">
            <v>0</v>
          </cell>
          <cell r="BJ116">
            <v>0.1</v>
          </cell>
          <cell r="BM116">
            <v>0.1</v>
          </cell>
          <cell r="BP116">
            <v>0.2</v>
          </cell>
          <cell r="BQ116">
            <v>0.1</v>
          </cell>
          <cell r="BR116">
            <v>0.1</v>
          </cell>
          <cell r="BS116">
            <v>0.3</v>
          </cell>
          <cell r="BT116">
            <v>0.1</v>
          </cell>
          <cell r="BU116">
            <v>0</v>
          </cell>
          <cell r="BV116">
            <v>0</v>
          </cell>
          <cell r="BW116">
            <v>0.1</v>
          </cell>
          <cell r="BY116">
            <v>0</v>
          </cell>
          <cell r="BZ116">
            <v>-0.3</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V116">
            <v>0</v>
          </cell>
        </row>
        <row r="117">
          <cell r="D117">
            <v>1887</v>
          </cell>
          <cell r="G117">
            <v>8010</v>
          </cell>
          <cell r="J117">
            <v>4141</v>
          </cell>
          <cell r="M117">
            <v>6510</v>
          </cell>
          <cell r="N117">
            <v>4153</v>
          </cell>
          <cell r="O117">
            <v>10822</v>
          </cell>
          <cell r="P117">
            <v>9447</v>
          </cell>
          <cell r="Q117">
            <v>7906</v>
          </cell>
          <cell r="R117">
            <v>1336</v>
          </cell>
          <cell r="S117">
            <v>3419</v>
          </cell>
          <cell r="T117">
            <v>16539</v>
          </cell>
          <cell r="V117">
            <v>13743</v>
          </cell>
          <cell r="Y117">
            <v>0.2</v>
          </cell>
          <cell r="Z117">
            <v>0</v>
          </cell>
          <cell r="AA117">
            <v>0.2</v>
          </cell>
          <cell r="AB117">
            <v>0.1</v>
          </cell>
          <cell r="AC117">
            <v>-0.2</v>
          </cell>
          <cell r="AD117">
            <v>0</v>
          </cell>
          <cell r="AE117">
            <v>0</v>
          </cell>
          <cell r="AF117">
            <v>-0.1</v>
          </cell>
          <cell r="AG117">
            <v>0.2</v>
          </cell>
          <cell r="AH117">
            <v>0</v>
          </cell>
          <cell r="AI117">
            <v>0</v>
          </cell>
          <cell r="AJ117">
            <v>-0.1</v>
          </cell>
          <cell r="AK117">
            <v>0</v>
          </cell>
          <cell r="AL117">
            <v>-0.1</v>
          </cell>
          <cell r="AN117">
            <v>-0.2</v>
          </cell>
          <cell r="AO117">
            <v>0</v>
          </cell>
          <cell r="AP117">
            <v>0</v>
          </cell>
          <cell r="AQ117">
            <v>0.1</v>
          </cell>
          <cell r="AR117">
            <v>0.1</v>
          </cell>
          <cell r="AV117">
            <v>-0.1</v>
          </cell>
          <cell r="AW117">
            <v>0</v>
          </cell>
          <cell r="AX117">
            <v>-0.2</v>
          </cell>
          <cell r="AY117">
            <v>0</v>
          </cell>
          <cell r="AZ117">
            <v>-0.1</v>
          </cell>
          <cell r="BA117">
            <v>0</v>
          </cell>
          <cell r="BB117">
            <v>0</v>
          </cell>
          <cell r="BC117">
            <v>0</v>
          </cell>
          <cell r="BD117">
            <v>-0.1</v>
          </cell>
          <cell r="BG117">
            <v>0</v>
          </cell>
          <cell r="BJ117">
            <v>0.3</v>
          </cell>
          <cell r="BM117">
            <v>0</v>
          </cell>
          <cell r="BP117">
            <v>0.1</v>
          </cell>
          <cell r="BQ117">
            <v>0</v>
          </cell>
          <cell r="BR117">
            <v>0.1</v>
          </cell>
          <cell r="BS117">
            <v>-0.4</v>
          </cell>
          <cell r="BT117">
            <v>0.1</v>
          </cell>
          <cell r="BU117">
            <v>0</v>
          </cell>
          <cell r="BV117">
            <v>0</v>
          </cell>
          <cell r="BW117">
            <v>0.1</v>
          </cell>
          <cell r="BY117">
            <v>-0.1</v>
          </cell>
          <cell r="BZ117">
            <v>0.6</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V117">
            <v>0</v>
          </cell>
        </row>
        <row r="118">
          <cell r="D118">
            <v>2060</v>
          </cell>
          <cell r="G118">
            <v>8493</v>
          </cell>
          <cell r="J118">
            <v>4036</v>
          </cell>
          <cell r="M118">
            <v>6344</v>
          </cell>
          <cell r="N118">
            <v>4047</v>
          </cell>
          <cell r="O118">
            <v>10942</v>
          </cell>
          <cell r="P118">
            <v>9780</v>
          </cell>
          <cell r="Q118">
            <v>8064</v>
          </cell>
          <cell r="R118">
            <v>1341</v>
          </cell>
          <cell r="S118">
            <v>3516</v>
          </cell>
          <cell r="T118">
            <v>16680</v>
          </cell>
          <cell r="V118">
            <v>12865</v>
          </cell>
          <cell r="Y118">
            <v>-0.1</v>
          </cell>
          <cell r="Z118">
            <v>0</v>
          </cell>
          <cell r="AA118">
            <v>-0.1</v>
          </cell>
          <cell r="AB118">
            <v>0</v>
          </cell>
          <cell r="AC118">
            <v>-0.3</v>
          </cell>
          <cell r="AD118">
            <v>0</v>
          </cell>
          <cell r="AE118">
            <v>0</v>
          </cell>
          <cell r="AF118">
            <v>-0.3</v>
          </cell>
          <cell r="AG118">
            <v>-0.2</v>
          </cell>
          <cell r="AH118">
            <v>-0.4</v>
          </cell>
          <cell r="AI118">
            <v>0.1</v>
          </cell>
          <cell r="AJ118">
            <v>-0.1</v>
          </cell>
          <cell r="AK118">
            <v>0</v>
          </cell>
          <cell r="AL118">
            <v>-0.1</v>
          </cell>
          <cell r="AN118">
            <v>-0.1</v>
          </cell>
          <cell r="AO118">
            <v>0.1</v>
          </cell>
          <cell r="AP118">
            <v>0</v>
          </cell>
          <cell r="AQ118">
            <v>0</v>
          </cell>
          <cell r="AR118">
            <v>0.1</v>
          </cell>
          <cell r="AV118">
            <v>0</v>
          </cell>
          <cell r="AW118">
            <v>-0.1</v>
          </cell>
          <cell r="AX118">
            <v>0.1</v>
          </cell>
          <cell r="AY118">
            <v>0</v>
          </cell>
          <cell r="AZ118">
            <v>0</v>
          </cell>
          <cell r="BA118">
            <v>0</v>
          </cell>
          <cell r="BB118">
            <v>0</v>
          </cell>
          <cell r="BC118">
            <v>0</v>
          </cell>
          <cell r="BD118">
            <v>0.1</v>
          </cell>
          <cell r="BG118">
            <v>0</v>
          </cell>
          <cell r="BJ118">
            <v>0.3</v>
          </cell>
          <cell r="BM118">
            <v>0</v>
          </cell>
          <cell r="BP118">
            <v>0</v>
          </cell>
          <cell r="BQ118">
            <v>0</v>
          </cell>
          <cell r="BR118">
            <v>0.1</v>
          </cell>
          <cell r="BS118">
            <v>0.2</v>
          </cell>
          <cell r="BT118">
            <v>0</v>
          </cell>
          <cell r="BU118">
            <v>0</v>
          </cell>
          <cell r="BV118">
            <v>0</v>
          </cell>
          <cell r="BW118">
            <v>0.1</v>
          </cell>
          <cell r="BY118">
            <v>-0.4</v>
          </cell>
          <cell r="BZ118">
            <v>-0.2</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V118">
            <v>0</v>
          </cell>
        </row>
        <row r="119">
          <cell r="D119">
            <v>2093</v>
          </cell>
          <cell r="G119">
            <v>8887</v>
          </cell>
          <cell r="J119">
            <v>4239</v>
          </cell>
          <cell r="M119">
            <v>6676</v>
          </cell>
          <cell r="N119">
            <v>4261</v>
          </cell>
          <cell r="O119">
            <v>11079</v>
          </cell>
          <cell r="P119">
            <v>10390</v>
          </cell>
          <cell r="Q119">
            <v>8071</v>
          </cell>
          <cell r="R119">
            <v>1314</v>
          </cell>
          <cell r="S119">
            <v>3585</v>
          </cell>
          <cell r="T119">
            <v>16812</v>
          </cell>
          <cell r="V119">
            <v>13527</v>
          </cell>
          <cell r="Y119">
            <v>0</v>
          </cell>
          <cell r="Z119">
            <v>0</v>
          </cell>
          <cell r="AA119">
            <v>0</v>
          </cell>
          <cell r="AB119">
            <v>0</v>
          </cell>
          <cell r="AC119">
            <v>0.1</v>
          </cell>
          <cell r="AD119">
            <v>0</v>
          </cell>
          <cell r="AE119">
            <v>0.1</v>
          </cell>
          <cell r="AF119">
            <v>-0.1</v>
          </cell>
          <cell r="AG119">
            <v>-0.2</v>
          </cell>
          <cell r="AH119">
            <v>-0.2</v>
          </cell>
          <cell r="AI119">
            <v>0.1</v>
          </cell>
          <cell r="AJ119">
            <v>0.1</v>
          </cell>
          <cell r="AK119">
            <v>0.1</v>
          </cell>
          <cell r="AL119">
            <v>0.2</v>
          </cell>
          <cell r="AN119">
            <v>0.4</v>
          </cell>
          <cell r="AO119">
            <v>0</v>
          </cell>
          <cell r="AP119">
            <v>0</v>
          </cell>
          <cell r="AQ119">
            <v>-0.1</v>
          </cell>
          <cell r="AR119">
            <v>0</v>
          </cell>
          <cell r="AV119">
            <v>-0.1</v>
          </cell>
          <cell r="AW119">
            <v>0.1</v>
          </cell>
          <cell r="AX119">
            <v>0</v>
          </cell>
          <cell r="AY119">
            <v>0</v>
          </cell>
          <cell r="AZ119">
            <v>0</v>
          </cell>
          <cell r="BA119">
            <v>0</v>
          </cell>
          <cell r="BB119">
            <v>0</v>
          </cell>
          <cell r="BC119">
            <v>0</v>
          </cell>
          <cell r="BD119">
            <v>0</v>
          </cell>
          <cell r="BG119">
            <v>0</v>
          </cell>
          <cell r="BJ119">
            <v>0.3</v>
          </cell>
          <cell r="BM119">
            <v>0.1</v>
          </cell>
          <cell r="BP119">
            <v>0.1</v>
          </cell>
          <cell r="BQ119">
            <v>0.1</v>
          </cell>
          <cell r="BR119">
            <v>0</v>
          </cell>
          <cell r="BS119">
            <v>0.4</v>
          </cell>
          <cell r="BT119">
            <v>0</v>
          </cell>
          <cell r="BU119">
            <v>0</v>
          </cell>
          <cell r="BV119">
            <v>0</v>
          </cell>
          <cell r="BW119">
            <v>0.1</v>
          </cell>
          <cell r="BY119">
            <v>0</v>
          </cell>
          <cell r="BZ119">
            <v>0.3</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V119">
            <v>0</v>
          </cell>
        </row>
        <row r="120">
          <cell r="D120">
            <v>2225</v>
          </cell>
          <cell r="G120">
            <v>9529</v>
          </cell>
          <cell r="J120">
            <v>4249</v>
          </cell>
          <cell r="M120">
            <v>6668</v>
          </cell>
          <cell r="N120">
            <v>4252</v>
          </cell>
          <cell r="O120">
            <v>10851</v>
          </cell>
          <cell r="P120">
            <v>10370</v>
          </cell>
          <cell r="Q120">
            <v>8039</v>
          </cell>
          <cell r="R120">
            <v>1340</v>
          </cell>
          <cell r="S120">
            <v>3675</v>
          </cell>
          <cell r="T120">
            <v>16948</v>
          </cell>
          <cell r="V120">
            <v>14223</v>
          </cell>
          <cell r="Y120">
            <v>0.1</v>
          </cell>
          <cell r="Z120">
            <v>0</v>
          </cell>
          <cell r="AA120">
            <v>0.1</v>
          </cell>
          <cell r="AB120">
            <v>0</v>
          </cell>
          <cell r="AC120">
            <v>0.3</v>
          </cell>
          <cell r="AD120">
            <v>0.1</v>
          </cell>
          <cell r="AE120">
            <v>0</v>
          </cell>
          <cell r="AF120">
            <v>0.2</v>
          </cell>
          <cell r="AG120">
            <v>-0.1</v>
          </cell>
          <cell r="AH120">
            <v>0.3</v>
          </cell>
          <cell r="AI120">
            <v>0</v>
          </cell>
          <cell r="AJ120">
            <v>0.1</v>
          </cell>
          <cell r="AK120">
            <v>0</v>
          </cell>
          <cell r="AL120">
            <v>-0.2</v>
          </cell>
          <cell r="AM120">
            <v>0.1</v>
          </cell>
          <cell r="AN120">
            <v>-0.1</v>
          </cell>
          <cell r="AO120">
            <v>0</v>
          </cell>
          <cell r="AP120">
            <v>0</v>
          </cell>
          <cell r="AQ120">
            <v>-0.1</v>
          </cell>
          <cell r="AR120">
            <v>0</v>
          </cell>
          <cell r="AV120">
            <v>-0.1</v>
          </cell>
          <cell r="AW120">
            <v>-0.1</v>
          </cell>
          <cell r="AX120">
            <v>-0.1</v>
          </cell>
          <cell r="AY120">
            <v>0</v>
          </cell>
          <cell r="AZ120">
            <v>0</v>
          </cell>
          <cell r="BA120">
            <v>0</v>
          </cell>
          <cell r="BB120">
            <v>0</v>
          </cell>
          <cell r="BC120">
            <v>0</v>
          </cell>
          <cell r="BD120">
            <v>0.1</v>
          </cell>
          <cell r="BG120">
            <v>0</v>
          </cell>
          <cell r="BJ120">
            <v>0.4</v>
          </cell>
          <cell r="BM120">
            <v>0.1</v>
          </cell>
          <cell r="BP120">
            <v>0.1</v>
          </cell>
          <cell r="BQ120">
            <v>0.1</v>
          </cell>
          <cell r="BR120">
            <v>0</v>
          </cell>
          <cell r="BS120">
            <v>0</v>
          </cell>
          <cell r="BT120">
            <v>0</v>
          </cell>
          <cell r="BU120">
            <v>0</v>
          </cell>
          <cell r="BV120">
            <v>0</v>
          </cell>
          <cell r="BW120">
            <v>0.1</v>
          </cell>
          <cell r="BY120">
            <v>0.2</v>
          </cell>
          <cell r="BZ120">
            <v>1.7</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V120">
            <v>0</v>
          </cell>
        </row>
        <row r="121">
          <cell r="D121">
            <v>2043</v>
          </cell>
          <cell r="G121">
            <v>9953</v>
          </cell>
          <cell r="J121">
            <v>4334</v>
          </cell>
          <cell r="M121">
            <v>6748</v>
          </cell>
          <cell r="N121">
            <v>4293</v>
          </cell>
          <cell r="O121">
            <v>11061</v>
          </cell>
          <cell r="P121">
            <v>9635</v>
          </cell>
          <cell r="Q121">
            <v>8021</v>
          </cell>
          <cell r="R121">
            <v>1321</v>
          </cell>
          <cell r="S121">
            <v>3539</v>
          </cell>
          <cell r="T121">
            <v>17083</v>
          </cell>
          <cell r="V121">
            <v>13433</v>
          </cell>
          <cell r="Y121">
            <v>-0.1</v>
          </cell>
          <cell r="Z121">
            <v>0</v>
          </cell>
          <cell r="AA121">
            <v>-0.1</v>
          </cell>
          <cell r="AB121">
            <v>0.1</v>
          </cell>
          <cell r="AC121">
            <v>-0.1</v>
          </cell>
          <cell r="AD121">
            <v>0</v>
          </cell>
          <cell r="AE121">
            <v>0.1</v>
          </cell>
          <cell r="AF121">
            <v>0.1</v>
          </cell>
          <cell r="AG121">
            <v>0</v>
          </cell>
          <cell r="AH121">
            <v>0.1</v>
          </cell>
          <cell r="AI121">
            <v>-0.1</v>
          </cell>
          <cell r="AJ121">
            <v>0</v>
          </cell>
          <cell r="AK121">
            <v>0.1</v>
          </cell>
          <cell r="AL121">
            <v>0.1</v>
          </cell>
          <cell r="AM121">
            <v>0</v>
          </cell>
          <cell r="AN121">
            <v>0.1</v>
          </cell>
          <cell r="AO121">
            <v>0</v>
          </cell>
          <cell r="AP121">
            <v>0</v>
          </cell>
          <cell r="AQ121">
            <v>0.1</v>
          </cell>
          <cell r="AR121">
            <v>0.1</v>
          </cell>
          <cell r="AV121">
            <v>0</v>
          </cell>
          <cell r="AW121">
            <v>0</v>
          </cell>
          <cell r="AX121">
            <v>0</v>
          </cell>
          <cell r="AY121">
            <v>0</v>
          </cell>
          <cell r="AZ121">
            <v>0</v>
          </cell>
          <cell r="BA121">
            <v>0</v>
          </cell>
          <cell r="BB121">
            <v>0</v>
          </cell>
          <cell r="BC121">
            <v>0</v>
          </cell>
          <cell r="BD121">
            <v>0</v>
          </cell>
          <cell r="BG121">
            <v>0</v>
          </cell>
          <cell r="BJ121">
            <v>0.2</v>
          </cell>
          <cell r="BM121">
            <v>0</v>
          </cell>
          <cell r="BP121">
            <v>-0.1</v>
          </cell>
          <cell r="BQ121">
            <v>-0.1</v>
          </cell>
          <cell r="BR121">
            <v>0.1</v>
          </cell>
          <cell r="BS121">
            <v>-0.5</v>
          </cell>
          <cell r="BT121">
            <v>0</v>
          </cell>
          <cell r="BU121">
            <v>0</v>
          </cell>
          <cell r="BV121">
            <v>0</v>
          </cell>
          <cell r="BW121">
            <v>0.1</v>
          </cell>
          <cell r="BY121">
            <v>0</v>
          </cell>
          <cell r="BZ121">
            <v>1</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V121">
            <v>0</v>
          </cell>
        </row>
        <row r="122">
          <cell r="D122">
            <v>2228</v>
          </cell>
          <cell r="G122">
            <v>10485</v>
          </cell>
          <cell r="J122">
            <v>4480</v>
          </cell>
          <cell r="M122">
            <v>6888</v>
          </cell>
          <cell r="N122">
            <v>4366</v>
          </cell>
          <cell r="O122">
            <v>11203</v>
          </cell>
          <cell r="P122">
            <v>10422</v>
          </cell>
          <cell r="Q122">
            <v>8352</v>
          </cell>
          <cell r="R122">
            <v>1326</v>
          </cell>
          <cell r="S122">
            <v>3607</v>
          </cell>
          <cell r="T122">
            <v>17216</v>
          </cell>
          <cell r="V122">
            <v>13690</v>
          </cell>
          <cell r="Y122">
            <v>0.1</v>
          </cell>
          <cell r="Z122">
            <v>0</v>
          </cell>
          <cell r="AA122">
            <v>0.1</v>
          </cell>
          <cell r="AB122">
            <v>0</v>
          </cell>
          <cell r="AC122">
            <v>0.1</v>
          </cell>
          <cell r="AD122">
            <v>0</v>
          </cell>
          <cell r="AE122">
            <v>0</v>
          </cell>
          <cell r="AF122">
            <v>0.1</v>
          </cell>
          <cell r="AG122">
            <v>0.1</v>
          </cell>
          <cell r="AH122">
            <v>0.1</v>
          </cell>
          <cell r="AI122">
            <v>0.2</v>
          </cell>
          <cell r="AJ122">
            <v>0.1</v>
          </cell>
          <cell r="AK122">
            <v>0</v>
          </cell>
          <cell r="AL122">
            <v>0</v>
          </cell>
          <cell r="AM122">
            <v>0.1</v>
          </cell>
          <cell r="AN122">
            <v>0.4</v>
          </cell>
          <cell r="AO122">
            <v>0.1</v>
          </cell>
          <cell r="AP122">
            <v>0</v>
          </cell>
          <cell r="AQ122">
            <v>0</v>
          </cell>
          <cell r="AR122">
            <v>0.1</v>
          </cell>
          <cell r="AV122">
            <v>0.2</v>
          </cell>
          <cell r="AW122">
            <v>0.1</v>
          </cell>
          <cell r="AX122">
            <v>0</v>
          </cell>
          <cell r="AY122">
            <v>0</v>
          </cell>
          <cell r="AZ122">
            <v>0</v>
          </cell>
          <cell r="BA122">
            <v>0</v>
          </cell>
          <cell r="BB122">
            <v>0</v>
          </cell>
          <cell r="BC122">
            <v>0</v>
          </cell>
          <cell r="BD122">
            <v>0</v>
          </cell>
          <cell r="BG122">
            <v>0.1</v>
          </cell>
          <cell r="BJ122">
            <v>0.3</v>
          </cell>
          <cell r="BM122">
            <v>0.2</v>
          </cell>
          <cell r="BP122">
            <v>0.2</v>
          </cell>
          <cell r="BQ122">
            <v>0.1</v>
          </cell>
          <cell r="BR122">
            <v>0.1</v>
          </cell>
          <cell r="BS122">
            <v>0.5</v>
          </cell>
          <cell r="BT122">
            <v>0.1</v>
          </cell>
          <cell r="BU122">
            <v>0</v>
          </cell>
          <cell r="BV122">
            <v>0</v>
          </cell>
          <cell r="BW122">
            <v>0.1</v>
          </cell>
          <cell r="BY122">
            <v>0.3</v>
          </cell>
          <cell r="BZ122">
            <v>1.5</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V122">
            <v>0</v>
          </cell>
        </row>
        <row r="123">
          <cell r="D123">
            <v>2263</v>
          </cell>
          <cell r="G123">
            <v>11007</v>
          </cell>
          <cell r="J123">
            <v>4767</v>
          </cell>
          <cell r="M123">
            <v>7191</v>
          </cell>
          <cell r="N123">
            <v>4528</v>
          </cell>
          <cell r="O123">
            <v>11503</v>
          </cell>
          <cell r="P123">
            <v>10449</v>
          </cell>
          <cell r="Q123">
            <v>8619</v>
          </cell>
          <cell r="R123">
            <v>1348</v>
          </cell>
          <cell r="S123">
            <v>3653</v>
          </cell>
          <cell r="T123">
            <v>17336</v>
          </cell>
          <cell r="V123">
            <v>14444</v>
          </cell>
          <cell r="Y123">
            <v>-0.2</v>
          </cell>
          <cell r="Z123">
            <v>0.1</v>
          </cell>
          <cell r="AA123">
            <v>-0.1</v>
          </cell>
          <cell r="AB123">
            <v>-0.1</v>
          </cell>
          <cell r="AC123">
            <v>0</v>
          </cell>
          <cell r="AD123">
            <v>0</v>
          </cell>
          <cell r="AE123">
            <v>0</v>
          </cell>
          <cell r="AF123">
            <v>0</v>
          </cell>
          <cell r="AG123">
            <v>0.1</v>
          </cell>
          <cell r="AH123">
            <v>0</v>
          </cell>
          <cell r="AI123">
            <v>0</v>
          </cell>
          <cell r="AJ123">
            <v>0.1</v>
          </cell>
          <cell r="AK123">
            <v>0</v>
          </cell>
          <cell r="AL123">
            <v>0</v>
          </cell>
          <cell r="AM123">
            <v>0</v>
          </cell>
          <cell r="AN123">
            <v>0.1</v>
          </cell>
          <cell r="AO123">
            <v>0</v>
          </cell>
          <cell r="AP123">
            <v>0</v>
          </cell>
          <cell r="AQ123">
            <v>0</v>
          </cell>
          <cell r="AR123">
            <v>0.1</v>
          </cell>
          <cell r="AV123">
            <v>0.1</v>
          </cell>
          <cell r="AW123">
            <v>0.1</v>
          </cell>
          <cell r="AX123">
            <v>0.1</v>
          </cell>
          <cell r="AY123">
            <v>0.1</v>
          </cell>
          <cell r="AZ123">
            <v>0</v>
          </cell>
          <cell r="BA123">
            <v>0</v>
          </cell>
          <cell r="BB123">
            <v>0</v>
          </cell>
          <cell r="BC123">
            <v>0</v>
          </cell>
          <cell r="BD123">
            <v>0.1</v>
          </cell>
          <cell r="BG123">
            <v>0</v>
          </cell>
          <cell r="BJ123">
            <v>0.4</v>
          </cell>
          <cell r="BM123">
            <v>0.1</v>
          </cell>
          <cell r="BP123">
            <v>0.1</v>
          </cell>
          <cell r="BQ123">
            <v>0.1</v>
          </cell>
          <cell r="BR123">
            <v>0.2</v>
          </cell>
          <cell r="BS123">
            <v>0</v>
          </cell>
          <cell r="BT123">
            <v>0.2</v>
          </cell>
          <cell r="BU123">
            <v>0</v>
          </cell>
          <cell r="BV123">
            <v>0</v>
          </cell>
          <cell r="BW123">
            <v>0.1</v>
          </cell>
          <cell r="BY123">
            <v>0.1</v>
          </cell>
          <cell r="BZ123">
            <v>1.8</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V123">
            <v>0</v>
          </cell>
        </row>
        <row r="124">
          <cell r="D124">
            <v>2413</v>
          </cell>
          <cell r="G124">
            <v>11394</v>
          </cell>
          <cell r="J124">
            <v>4585</v>
          </cell>
          <cell r="M124">
            <v>6865</v>
          </cell>
          <cell r="N124">
            <v>4313</v>
          </cell>
          <cell r="O124">
            <v>11483</v>
          </cell>
          <cell r="P124">
            <v>10489</v>
          </cell>
          <cell r="Q124">
            <v>8594</v>
          </cell>
          <cell r="R124">
            <v>1377</v>
          </cell>
          <cell r="S124">
            <v>3806</v>
          </cell>
          <cell r="T124">
            <v>17473</v>
          </cell>
          <cell r="V124">
            <v>14642</v>
          </cell>
          <cell r="Y124">
            <v>0.2</v>
          </cell>
          <cell r="Z124">
            <v>0</v>
          </cell>
          <cell r="AA124">
            <v>0.1</v>
          </cell>
          <cell r="AB124">
            <v>0.2</v>
          </cell>
          <cell r="AC124">
            <v>-0.1</v>
          </cell>
          <cell r="AD124">
            <v>0</v>
          </cell>
          <cell r="AE124">
            <v>0.1</v>
          </cell>
          <cell r="AF124">
            <v>0.5</v>
          </cell>
          <cell r="AG124">
            <v>0.1</v>
          </cell>
          <cell r="AH124">
            <v>0.5</v>
          </cell>
          <cell r="AI124">
            <v>0</v>
          </cell>
          <cell r="AJ124">
            <v>0.1</v>
          </cell>
          <cell r="AK124">
            <v>0.1</v>
          </cell>
          <cell r="AL124">
            <v>0</v>
          </cell>
          <cell r="AM124">
            <v>0.1</v>
          </cell>
          <cell r="AN124">
            <v>0.3</v>
          </cell>
          <cell r="AO124">
            <v>0</v>
          </cell>
          <cell r="AP124">
            <v>0</v>
          </cell>
          <cell r="AQ124">
            <v>0</v>
          </cell>
          <cell r="AR124">
            <v>0.1</v>
          </cell>
          <cell r="AV124">
            <v>0.3</v>
          </cell>
          <cell r="AW124">
            <v>0.1</v>
          </cell>
          <cell r="AX124">
            <v>0</v>
          </cell>
          <cell r="AY124">
            <v>0.1</v>
          </cell>
          <cell r="AZ124">
            <v>0</v>
          </cell>
          <cell r="BA124">
            <v>0</v>
          </cell>
          <cell r="BB124">
            <v>0</v>
          </cell>
          <cell r="BC124">
            <v>0.1</v>
          </cell>
          <cell r="BD124">
            <v>0.1</v>
          </cell>
          <cell r="BG124">
            <v>0</v>
          </cell>
          <cell r="BJ124">
            <v>0.2</v>
          </cell>
          <cell r="BM124">
            <v>-0.1</v>
          </cell>
          <cell r="BP124">
            <v>-0.1</v>
          </cell>
          <cell r="BQ124">
            <v>-0.1</v>
          </cell>
          <cell r="BR124">
            <v>0.1</v>
          </cell>
          <cell r="BS124">
            <v>0</v>
          </cell>
          <cell r="BT124">
            <v>0</v>
          </cell>
          <cell r="BU124">
            <v>0</v>
          </cell>
          <cell r="BV124">
            <v>0.1</v>
          </cell>
          <cell r="BW124">
            <v>0.1</v>
          </cell>
          <cell r="BY124">
            <v>-0.1</v>
          </cell>
          <cell r="BZ124">
            <v>2</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V124">
            <v>0</v>
          </cell>
        </row>
        <row r="125">
          <cell r="D125">
            <v>2307</v>
          </cell>
          <cell r="G125">
            <v>11435</v>
          </cell>
          <cell r="J125">
            <v>4889</v>
          </cell>
          <cell r="M125">
            <v>7343</v>
          </cell>
          <cell r="N125">
            <v>4619</v>
          </cell>
          <cell r="O125">
            <v>11825</v>
          </cell>
          <cell r="P125">
            <v>10525</v>
          </cell>
          <cell r="Q125">
            <v>8596</v>
          </cell>
          <cell r="R125">
            <v>1375</v>
          </cell>
          <cell r="S125">
            <v>3681</v>
          </cell>
          <cell r="T125">
            <v>17625</v>
          </cell>
          <cell r="V125">
            <v>14330</v>
          </cell>
          <cell r="Y125">
            <v>0</v>
          </cell>
          <cell r="Z125">
            <v>0</v>
          </cell>
          <cell r="AA125">
            <v>0</v>
          </cell>
          <cell r="AB125">
            <v>-0.1</v>
          </cell>
          <cell r="AC125">
            <v>0</v>
          </cell>
          <cell r="AD125">
            <v>0</v>
          </cell>
          <cell r="AE125">
            <v>0</v>
          </cell>
          <cell r="AF125">
            <v>-0.1</v>
          </cell>
          <cell r="AG125">
            <v>-0.1</v>
          </cell>
          <cell r="AH125">
            <v>-0.1</v>
          </cell>
          <cell r="AI125">
            <v>0</v>
          </cell>
          <cell r="AJ125">
            <v>0.1</v>
          </cell>
          <cell r="AK125">
            <v>0</v>
          </cell>
          <cell r="AL125">
            <v>0</v>
          </cell>
          <cell r="AM125">
            <v>0</v>
          </cell>
          <cell r="AN125">
            <v>0.2</v>
          </cell>
          <cell r="AO125">
            <v>0</v>
          </cell>
          <cell r="AP125">
            <v>0</v>
          </cell>
          <cell r="AQ125">
            <v>0</v>
          </cell>
          <cell r="AR125">
            <v>0</v>
          </cell>
          <cell r="AV125">
            <v>0.1</v>
          </cell>
          <cell r="AW125">
            <v>0.1</v>
          </cell>
          <cell r="AX125">
            <v>0</v>
          </cell>
          <cell r="AY125">
            <v>0</v>
          </cell>
          <cell r="AZ125">
            <v>0</v>
          </cell>
          <cell r="BA125">
            <v>0</v>
          </cell>
          <cell r="BB125">
            <v>0</v>
          </cell>
          <cell r="BC125">
            <v>0</v>
          </cell>
          <cell r="BD125">
            <v>0</v>
          </cell>
          <cell r="BG125">
            <v>0.1</v>
          </cell>
          <cell r="BJ125">
            <v>0</v>
          </cell>
          <cell r="BM125">
            <v>0.1</v>
          </cell>
          <cell r="BP125">
            <v>0.2</v>
          </cell>
          <cell r="BQ125">
            <v>0.1</v>
          </cell>
          <cell r="BR125">
            <v>0.1</v>
          </cell>
          <cell r="BS125">
            <v>0</v>
          </cell>
          <cell r="BT125">
            <v>0</v>
          </cell>
          <cell r="BU125">
            <v>0</v>
          </cell>
          <cell r="BV125">
            <v>0</v>
          </cell>
          <cell r="BW125">
            <v>0.1</v>
          </cell>
          <cell r="BY125">
            <v>0.3</v>
          </cell>
          <cell r="BZ125">
            <v>0.5</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V125">
            <v>0</v>
          </cell>
        </row>
        <row r="126">
          <cell r="D126">
            <v>2362</v>
          </cell>
          <cell r="G126">
            <v>11350</v>
          </cell>
          <cell r="J126">
            <v>4792</v>
          </cell>
          <cell r="M126">
            <v>7302</v>
          </cell>
          <cell r="N126">
            <v>4617</v>
          </cell>
          <cell r="O126">
            <v>11820</v>
          </cell>
          <cell r="P126">
            <v>10559</v>
          </cell>
          <cell r="Q126">
            <v>8851</v>
          </cell>
          <cell r="R126">
            <v>1411</v>
          </cell>
          <cell r="S126">
            <v>3759</v>
          </cell>
          <cell r="T126">
            <v>17790</v>
          </cell>
          <cell r="V126">
            <v>14392</v>
          </cell>
          <cell r="Y126">
            <v>-0.5</v>
          </cell>
          <cell r="Z126">
            <v>0</v>
          </cell>
          <cell r="AA126">
            <v>-0.4</v>
          </cell>
          <cell r="AB126">
            <v>-0.1</v>
          </cell>
          <cell r="AC126">
            <v>0</v>
          </cell>
          <cell r="AD126">
            <v>0</v>
          </cell>
          <cell r="AE126">
            <v>0</v>
          </cell>
          <cell r="AF126">
            <v>0</v>
          </cell>
          <cell r="AG126">
            <v>0.1</v>
          </cell>
          <cell r="AH126">
            <v>0</v>
          </cell>
          <cell r="AI126">
            <v>0</v>
          </cell>
          <cell r="AJ126">
            <v>-0.2</v>
          </cell>
          <cell r="AK126">
            <v>-0.1</v>
          </cell>
          <cell r="AL126">
            <v>0.1</v>
          </cell>
          <cell r="AM126">
            <v>0</v>
          </cell>
          <cell r="AN126">
            <v>-0.1</v>
          </cell>
          <cell r="AO126">
            <v>0</v>
          </cell>
          <cell r="AP126">
            <v>0</v>
          </cell>
          <cell r="AQ126">
            <v>0</v>
          </cell>
          <cell r="AR126">
            <v>0</v>
          </cell>
          <cell r="AV126">
            <v>0.1</v>
          </cell>
          <cell r="AW126">
            <v>0.1</v>
          </cell>
          <cell r="AX126">
            <v>0</v>
          </cell>
          <cell r="AY126">
            <v>0</v>
          </cell>
          <cell r="AZ126">
            <v>0</v>
          </cell>
          <cell r="BA126">
            <v>0</v>
          </cell>
          <cell r="BB126">
            <v>0</v>
          </cell>
          <cell r="BC126">
            <v>0</v>
          </cell>
          <cell r="BD126">
            <v>0</v>
          </cell>
          <cell r="BG126">
            <v>0</v>
          </cell>
          <cell r="BJ126">
            <v>0</v>
          </cell>
          <cell r="BM126">
            <v>0</v>
          </cell>
          <cell r="BP126">
            <v>0.1</v>
          </cell>
          <cell r="BQ126">
            <v>0.1</v>
          </cell>
          <cell r="BR126">
            <v>0</v>
          </cell>
          <cell r="BS126">
            <v>0</v>
          </cell>
          <cell r="BT126">
            <v>0.1</v>
          </cell>
          <cell r="BU126">
            <v>0</v>
          </cell>
          <cell r="BV126">
            <v>0</v>
          </cell>
          <cell r="BW126">
            <v>0.1</v>
          </cell>
          <cell r="BY126">
            <v>0.1</v>
          </cell>
          <cell r="BZ126">
            <v>0.1</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V126">
            <v>0</v>
          </cell>
        </row>
        <row r="127">
          <cell r="D127">
            <v>2537</v>
          </cell>
          <cell r="G127">
            <v>10715</v>
          </cell>
          <cell r="J127">
            <v>4791</v>
          </cell>
          <cell r="M127">
            <v>7485</v>
          </cell>
          <cell r="N127">
            <v>4780</v>
          </cell>
          <cell r="O127">
            <v>11882</v>
          </cell>
          <cell r="P127">
            <v>10522</v>
          </cell>
          <cell r="Q127">
            <v>9142</v>
          </cell>
          <cell r="R127">
            <v>1458</v>
          </cell>
          <cell r="S127">
            <v>3840</v>
          </cell>
          <cell r="T127">
            <v>17961</v>
          </cell>
          <cell r="V127">
            <v>15197</v>
          </cell>
          <cell r="Y127">
            <v>0.3</v>
          </cell>
          <cell r="Z127">
            <v>0.1</v>
          </cell>
          <cell r="AA127">
            <v>0.3</v>
          </cell>
          <cell r="AB127">
            <v>0</v>
          </cell>
          <cell r="AC127">
            <v>0</v>
          </cell>
          <cell r="AD127">
            <v>0</v>
          </cell>
          <cell r="AE127">
            <v>0</v>
          </cell>
          <cell r="AF127">
            <v>0</v>
          </cell>
          <cell r="AG127">
            <v>0</v>
          </cell>
          <cell r="AH127">
            <v>0</v>
          </cell>
          <cell r="AI127">
            <v>0</v>
          </cell>
          <cell r="AJ127">
            <v>0</v>
          </cell>
          <cell r="AK127">
            <v>0</v>
          </cell>
          <cell r="AL127">
            <v>0</v>
          </cell>
          <cell r="AM127">
            <v>0.1</v>
          </cell>
          <cell r="AN127">
            <v>0.2</v>
          </cell>
          <cell r="AO127">
            <v>0</v>
          </cell>
          <cell r="AP127">
            <v>0</v>
          </cell>
          <cell r="AQ127">
            <v>0</v>
          </cell>
          <cell r="AR127">
            <v>0</v>
          </cell>
          <cell r="AV127">
            <v>0.2</v>
          </cell>
          <cell r="AW127">
            <v>0.1</v>
          </cell>
          <cell r="AX127">
            <v>0</v>
          </cell>
          <cell r="AY127">
            <v>0.1</v>
          </cell>
          <cell r="AZ127">
            <v>0</v>
          </cell>
          <cell r="BA127">
            <v>0</v>
          </cell>
          <cell r="BB127">
            <v>0</v>
          </cell>
          <cell r="BC127">
            <v>0.1</v>
          </cell>
          <cell r="BD127">
            <v>0.1</v>
          </cell>
          <cell r="BG127">
            <v>0.1</v>
          </cell>
          <cell r="BJ127">
            <v>-0.3</v>
          </cell>
          <cell r="BM127">
            <v>0</v>
          </cell>
          <cell r="BP127">
            <v>0</v>
          </cell>
          <cell r="BQ127">
            <v>0.1</v>
          </cell>
          <cell r="BR127">
            <v>0</v>
          </cell>
          <cell r="BS127">
            <v>0</v>
          </cell>
          <cell r="BT127">
            <v>0.2</v>
          </cell>
          <cell r="BU127">
            <v>0</v>
          </cell>
          <cell r="BV127">
            <v>0</v>
          </cell>
          <cell r="BW127">
            <v>0.1</v>
          </cell>
          <cell r="BY127">
            <v>0.1</v>
          </cell>
          <cell r="BZ127">
            <v>0.8</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V127">
            <v>0</v>
          </cell>
        </row>
        <row r="128">
          <cell r="D128">
            <v>2639</v>
          </cell>
          <cell r="G128">
            <v>10660</v>
          </cell>
          <cell r="J128">
            <v>4719</v>
          </cell>
          <cell r="M128">
            <v>7488</v>
          </cell>
          <cell r="N128">
            <v>4797</v>
          </cell>
          <cell r="O128">
            <v>11818</v>
          </cell>
          <cell r="P128">
            <v>10567</v>
          </cell>
          <cell r="Q128">
            <v>9115</v>
          </cell>
          <cell r="R128">
            <v>1447</v>
          </cell>
          <cell r="S128">
            <v>3949</v>
          </cell>
          <cell r="T128">
            <v>18130</v>
          </cell>
          <cell r="V128">
            <v>15686</v>
          </cell>
          <cell r="Y128">
            <v>0.2</v>
          </cell>
          <cell r="Z128">
            <v>0</v>
          </cell>
          <cell r="AA128">
            <v>0.1</v>
          </cell>
          <cell r="AB128">
            <v>0.1</v>
          </cell>
          <cell r="AC128">
            <v>-0.1</v>
          </cell>
          <cell r="AD128">
            <v>0</v>
          </cell>
          <cell r="AE128">
            <v>0.1</v>
          </cell>
          <cell r="AF128">
            <v>0.2</v>
          </cell>
          <cell r="AG128">
            <v>0</v>
          </cell>
          <cell r="AH128">
            <v>0.2</v>
          </cell>
          <cell r="AI128">
            <v>0.1</v>
          </cell>
          <cell r="AJ128">
            <v>0</v>
          </cell>
          <cell r="AK128">
            <v>0.2</v>
          </cell>
          <cell r="AL128">
            <v>0.1</v>
          </cell>
          <cell r="AM128">
            <v>0.1</v>
          </cell>
          <cell r="AN128">
            <v>0.6</v>
          </cell>
          <cell r="AO128">
            <v>0.1</v>
          </cell>
          <cell r="AP128">
            <v>0</v>
          </cell>
          <cell r="AQ128">
            <v>0</v>
          </cell>
          <cell r="AR128">
            <v>0.1</v>
          </cell>
          <cell r="AV128">
            <v>0.1</v>
          </cell>
          <cell r="AW128">
            <v>0.1</v>
          </cell>
          <cell r="AX128">
            <v>0.1</v>
          </cell>
          <cell r="AY128">
            <v>-0.1</v>
          </cell>
          <cell r="AZ128">
            <v>0.1</v>
          </cell>
          <cell r="BA128">
            <v>0</v>
          </cell>
          <cell r="BB128">
            <v>0</v>
          </cell>
          <cell r="BC128">
            <v>0</v>
          </cell>
          <cell r="BD128">
            <v>0.1</v>
          </cell>
          <cell r="BG128">
            <v>0</v>
          </cell>
          <cell r="BJ128">
            <v>0</v>
          </cell>
          <cell r="BM128">
            <v>0</v>
          </cell>
          <cell r="BP128">
            <v>0.1</v>
          </cell>
          <cell r="BQ128">
            <v>0.1</v>
          </cell>
          <cell r="BR128">
            <v>0.1</v>
          </cell>
          <cell r="BS128">
            <v>0</v>
          </cell>
          <cell r="BT128">
            <v>0</v>
          </cell>
          <cell r="BU128">
            <v>0</v>
          </cell>
          <cell r="BV128">
            <v>0</v>
          </cell>
          <cell r="BW128">
            <v>0.1</v>
          </cell>
          <cell r="BY128">
            <v>0.1</v>
          </cell>
          <cell r="BZ128">
            <v>1.5</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V128">
            <v>0</v>
          </cell>
        </row>
        <row r="129">
          <cell r="D129">
            <v>2306</v>
          </cell>
          <cell r="G129">
            <v>10854</v>
          </cell>
          <cell r="J129">
            <v>4933</v>
          </cell>
          <cell r="M129">
            <v>7876</v>
          </cell>
          <cell r="N129">
            <v>5036</v>
          </cell>
          <cell r="O129">
            <v>11811</v>
          </cell>
          <cell r="P129">
            <v>10679</v>
          </cell>
          <cell r="Q129">
            <v>9385</v>
          </cell>
          <cell r="R129">
            <v>1464</v>
          </cell>
          <cell r="S129">
            <v>3912</v>
          </cell>
          <cell r="T129">
            <v>18305</v>
          </cell>
          <cell r="V129">
            <v>15355</v>
          </cell>
          <cell r="Y129">
            <v>-0.1</v>
          </cell>
          <cell r="Z129">
            <v>0</v>
          </cell>
          <cell r="AA129">
            <v>-0.1</v>
          </cell>
          <cell r="AB129">
            <v>0</v>
          </cell>
          <cell r="AC129">
            <v>0</v>
          </cell>
          <cell r="AD129">
            <v>0</v>
          </cell>
          <cell r="AE129">
            <v>0</v>
          </cell>
          <cell r="AF129">
            <v>0</v>
          </cell>
          <cell r="AG129">
            <v>0</v>
          </cell>
          <cell r="AH129">
            <v>-0.1</v>
          </cell>
          <cell r="AI129">
            <v>0</v>
          </cell>
          <cell r="AJ129">
            <v>0.1</v>
          </cell>
          <cell r="AK129">
            <v>0</v>
          </cell>
          <cell r="AL129">
            <v>0</v>
          </cell>
          <cell r="AM129">
            <v>-0.1</v>
          </cell>
          <cell r="AN129">
            <v>-0.2</v>
          </cell>
          <cell r="AO129">
            <v>0.1</v>
          </cell>
          <cell r="AP129">
            <v>0</v>
          </cell>
          <cell r="AQ129">
            <v>0</v>
          </cell>
          <cell r="AR129">
            <v>0.1</v>
          </cell>
          <cell r="AV129">
            <v>0.3</v>
          </cell>
          <cell r="AW129">
            <v>0.1</v>
          </cell>
          <cell r="AX129">
            <v>0</v>
          </cell>
          <cell r="AY129">
            <v>0.2</v>
          </cell>
          <cell r="AZ129">
            <v>-0.1</v>
          </cell>
          <cell r="BA129">
            <v>0</v>
          </cell>
          <cell r="BB129">
            <v>0.1</v>
          </cell>
          <cell r="BC129">
            <v>0</v>
          </cell>
          <cell r="BD129">
            <v>0</v>
          </cell>
          <cell r="BG129">
            <v>-0.1</v>
          </cell>
          <cell r="BJ129">
            <v>0.1</v>
          </cell>
          <cell r="BM129">
            <v>0</v>
          </cell>
          <cell r="BP129">
            <v>0.1</v>
          </cell>
          <cell r="BQ129">
            <v>0</v>
          </cell>
          <cell r="BR129">
            <v>-0.1</v>
          </cell>
          <cell r="BS129">
            <v>0.1</v>
          </cell>
          <cell r="BT129">
            <v>0.2</v>
          </cell>
          <cell r="BU129">
            <v>0</v>
          </cell>
          <cell r="BV129">
            <v>0.1</v>
          </cell>
          <cell r="BW129">
            <v>0.1</v>
          </cell>
          <cell r="BY129">
            <v>0.3</v>
          </cell>
          <cell r="BZ129">
            <v>1.1000000000000001</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V129">
            <v>0</v>
          </cell>
        </row>
        <row r="130">
          <cell r="D130">
            <v>2632</v>
          </cell>
          <cell r="G130">
            <v>11034</v>
          </cell>
          <cell r="J130">
            <v>4937</v>
          </cell>
          <cell r="M130">
            <v>7862</v>
          </cell>
          <cell r="N130">
            <v>4989</v>
          </cell>
          <cell r="O130">
            <v>11729</v>
          </cell>
          <cell r="P130">
            <v>10855</v>
          </cell>
          <cell r="Q130">
            <v>9397</v>
          </cell>
          <cell r="R130">
            <v>1437</v>
          </cell>
          <cell r="S130">
            <v>4032</v>
          </cell>
          <cell r="T130">
            <v>18485</v>
          </cell>
          <cell r="V130">
            <v>15756</v>
          </cell>
          <cell r="Y130">
            <v>0</v>
          </cell>
          <cell r="Z130">
            <v>0</v>
          </cell>
          <cell r="AA130">
            <v>0</v>
          </cell>
          <cell r="AB130">
            <v>0</v>
          </cell>
          <cell r="AC130">
            <v>0</v>
          </cell>
          <cell r="AD130">
            <v>0</v>
          </cell>
          <cell r="AE130">
            <v>0.1</v>
          </cell>
          <cell r="AF130">
            <v>0.1</v>
          </cell>
          <cell r="AG130">
            <v>-0.1</v>
          </cell>
          <cell r="AH130">
            <v>0</v>
          </cell>
          <cell r="AI130">
            <v>-0.1</v>
          </cell>
          <cell r="AJ130">
            <v>0.1</v>
          </cell>
          <cell r="AK130">
            <v>-0.1</v>
          </cell>
          <cell r="AL130">
            <v>0.2</v>
          </cell>
          <cell r="AM130">
            <v>0.2</v>
          </cell>
          <cell r="AN130">
            <v>0.2</v>
          </cell>
          <cell r="AO130">
            <v>0</v>
          </cell>
          <cell r="AP130">
            <v>0</v>
          </cell>
          <cell r="AQ130">
            <v>0</v>
          </cell>
          <cell r="AR130">
            <v>0</v>
          </cell>
          <cell r="AV130">
            <v>0.2</v>
          </cell>
          <cell r="AW130">
            <v>0.1</v>
          </cell>
          <cell r="AX130">
            <v>0</v>
          </cell>
          <cell r="AY130">
            <v>0</v>
          </cell>
          <cell r="AZ130">
            <v>0</v>
          </cell>
          <cell r="BA130">
            <v>0</v>
          </cell>
          <cell r="BB130">
            <v>0</v>
          </cell>
          <cell r="BC130">
            <v>0</v>
          </cell>
          <cell r="BD130">
            <v>0</v>
          </cell>
          <cell r="BG130">
            <v>0.1</v>
          </cell>
          <cell r="BJ130">
            <v>0.1</v>
          </cell>
          <cell r="BM130">
            <v>0.1</v>
          </cell>
          <cell r="BP130">
            <v>0.1</v>
          </cell>
          <cell r="BQ130">
            <v>0</v>
          </cell>
          <cell r="BR130">
            <v>0</v>
          </cell>
          <cell r="BS130">
            <v>0.1</v>
          </cell>
          <cell r="BT130">
            <v>-0.1</v>
          </cell>
          <cell r="BU130">
            <v>0</v>
          </cell>
          <cell r="BV130">
            <v>0</v>
          </cell>
          <cell r="BW130">
            <v>0.1</v>
          </cell>
          <cell r="BY130">
            <v>0.3</v>
          </cell>
          <cell r="BZ130">
            <v>2.1</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V130">
            <v>0</v>
          </cell>
        </row>
        <row r="131">
          <cell r="D131">
            <v>2767</v>
          </cell>
          <cell r="G131">
            <v>11427</v>
          </cell>
          <cell r="J131">
            <v>5168</v>
          </cell>
          <cell r="M131">
            <v>8145</v>
          </cell>
          <cell r="N131">
            <v>5094</v>
          </cell>
          <cell r="O131">
            <v>11621</v>
          </cell>
          <cell r="P131">
            <v>11171</v>
          </cell>
          <cell r="Q131">
            <v>9320</v>
          </cell>
          <cell r="R131">
            <v>1466</v>
          </cell>
          <cell r="S131">
            <v>4177</v>
          </cell>
          <cell r="T131">
            <v>18677</v>
          </cell>
          <cell r="V131">
            <v>16205</v>
          </cell>
          <cell r="Y131">
            <v>0.3</v>
          </cell>
          <cell r="Z131">
            <v>0</v>
          </cell>
          <cell r="AA131">
            <v>0.3</v>
          </cell>
          <cell r="AB131">
            <v>0.1</v>
          </cell>
          <cell r="AC131">
            <v>0.1</v>
          </cell>
          <cell r="AD131">
            <v>0</v>
          </cell>
          <cell r="AE131">
            <v>0</v>
          </cell>
          <cell r="AF131">
            <v>0.2</v>
          </cell>
          <cell r="AG131">
            <v>-0.1</v>
          </cell>
          <cell r="AH131">
            <v>0.2</v>
          </cell>
          <cell r="AI131">
            <v>0.1</v>
          </cell>
          <cell r="AJ131">
            <v>-0.2</v>
          </cell>
          <cell r="AK131">
            <v>0</v>
          </cell>
          <cell r="AL131">
            <v>-0.1</v>
          </cell>
          <cell r="AM131">
            <v>0</v>
          </cell>
          <cell r="AN131">
            <v>-0.3</v>
          </cell>
          <cell r="AO131">
            <v>0.1</v>
          </cell>
          <cell r="AP131">
            <v>0</v>
          </cell>
          <cell r="AQ131">
            <v>0</v>
          </cell>
          <cell r="AR131">
            <v>0.1</v>
          </cell>
          <cell r="AV131">
            <v>0.1</v>
          </cell>
          <cell r="AW131">
            <v>0</v>
          </cell>
          <cell r="AX131">
            <v>0</v>
          </cell>
          <cell r="AY131">
            <v>0</v>
          </cell>
          <cell r="AZ131">
            <v>0.1</v>
          </cell>
          <cell r="BA131">
            <v>-0.1</v>
          </cell>
          <cell r="BB131">
            <v>0</v>
          </cell>
          <cell r="BC131">
            <v>0</v>
          </cell>
          <cell r="BD131">
            <v>0</v>
          </cell>
          <cell r="BG131">
            <v>0.1</v>
          </cell>
          <cell r="BJ131">
            <v>0.3</v>
          </cell>
          <cell r="BM131">
            <v>0.1</v>
          </cell>
          <cell r="BP131">
            <v>0.1</v>
          </cell>
          <cell r="BQ131">
            <v>0</v>
          </cell>
          <cell r="BR131">
            <v>-0.1</v>
          </cell>
          <cell r="BS131">
            <v>0.2</v>
          </cell>
          <cell r="BT131">
            <v>-0.1</v>
          </cell>
          <cell r="BU131">
            <v>0</v>
          </cell>
          <cell r="BV131">
            <v>0.1</v>
          </cell>
          <cell r="BW131">
            <v>0.1</v>
          </cell>
          <cell r="BY131">
            <v>-0.1</v>
          </cell>
          <cell r="BZ131">
            <v>0.8</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V131">
            <v>0</v>
          </cell>
        </row>
        <row r="132">
          <cell r="D132">
            <v>2926</v>
          </cell>
          <cell r="G132">
            <v>11696</v>
          </cell>
          <cell r="J132">
            <v>5244</v>
          </cell>
          <cell r="M132">
            <v>8190</v>
          </cell>
          <cell r="N132">
            <v>5086</v>
          </cell>
          <cell r="O132">
            <v>11391</v>
          </cell>
          <cell r="P132">
            <v>11346</v>
          </cell>
          <cell r="Q132">
            <v>9378</v>
          </cell>
          <cell r="R132">
            <v>1469</v>
          </cell>
          <cell r="S132">
            <v>4247</v>
          </cell>
          <cell r="T132">
            <v>18855</v>
          </cell>
          <cell r="V132">
            <v>16559</v>
          </cell>
          <cell r="Y132">
            <v>0</v>
          </cell>
          <cell r="Z132">
            <v>0</v>
          </cell>
          <cell r="AA132">
            <v>0</v>
          </cell>
          <cell r="AB132">
            <v>-0.1</v>
          </cell>
          <cell r="AC132">
            <v>0.1</v>
          </cell>
          <cell r="AD132">
            <v>0</v>
          </cell>
          <cell r="AE132">
            <v>0</v>
          </cell>
          <cell r="AF132">
            <v>0</v>
          </cell>
          <cell r="AG132">
            <v>0</v>
          </cell>
          <cell r="AH132">
            <v>0</v>
          </cell>
          <cell r="AI132">
            <v>0</v>
          </cell>
          <cell r="AJ132">
            <v>-0.1</v>
          </cell>
          <cell r="AK132">
            <v>0</v>
          </cell>
          <cell r="AL132">
            <v>0</v>
          </cell>
          <cell r="AM132">
            <v>0</v>
          </cell>
          <cell r="AN132">
            <v>-0.1</v>
          </cell>
          <cell r="AO132">
            <v>0</v>
          </cell>
          <cell r="AP132">
            <v>0</v>
          </cell>
          <cell r="AQ132">
            <v>0</v>
          </cell>
          <cell r="AR132">
            <v>0</v>
          </cell>
          <cell r="AV132">
            <v>-0.2</v>
          </cell>
          <cell r="AW132">
            <v>-0.1</v>
          </cell>
          <cell r="AX132">
            <v>0</v>
          </cell>
          <cell r="AY132">
            <v>0</v>
          </cell>
          <cell r="AZ132">
            <v>0</v>
          </cell>
          <cell r="BA132">
            <v>0</v>
          </cell>
          <cell r="BB132">
            <v>0</v>
          </cell>
          <cell r="BC132">
            <v>0</v>
          </cell>
          <cell r="BD132">
            <v>0</v>
          </cell>
          <cell r="BG132">
            <v>0</v>
          </cell>
          <cell r="BJ132">
            <v>0.1</v>
          </cell>
          <cell r="BM132">
            <v>0.1</v>
          </cell>
          <cell r="BP132">
            <v>0.1</v>
          </cell>
          <cell r="BQ132">
            <v>0.1</v>
          </cell>
          <cell r="BR132">
            <v>0</v>
          </cell>
          <cell r="BS132">
            <v>0.1</v>
          </cell>
          <cell r="BT132">
            <v>0.1</v>
          </cell>
          <cell r="BU132">
            <v>0</v>
          </cell>
          <cell r="BV132">
            <v>0</v>
          </cell>
          <cell r="BW132">
            <v>0.1</v>
          </cell>
          <cell r="BY132">
            <v>0</v>
          </cell>
          <cell r="BZ132">
            <v>-0.3</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V132">
            <v>0</v>
          </cell>
        </row>
        <row r="133">
          <cell r="D133">
            <v>2673</v>
          </cell>
          <cell r="G133">
            <v>11872</v>
          </cell>
          <cell r="J133">
            <v>5426</v>
          </cell>
          <cell r="M133">
            <v>8406</v>
          </cell>
          <cell r="N133">
            <v>5219</v>
          </cell>
          <cell r="O133">
            <v>11625</v>
          </cell>
          <cell r="P133">
            <v>11445</v>
          </cell>
          <cell r="Q133">
            <v>9508</v>
          </cell>
          <cell r="R133">
            <v>1488</v>
          </cell>
          <cell r="S133">
            <v>4181</v>
          </cell>
          <cell r="T133">
            <v>19019</v>
          </cell>
          <cell r="V133">
            <v>15493</v>
          </cell>
          <cell r="Y133">
            <v>-0.1</v>
          </cell>
          <cell r="Z133">
            <v>0</v>
          </cell>
          <cell r="AA133">
            <v>-0.1</v>
          </cell>
          <cell r="AB133">
            <v>0</v>
          </cell>
          <cell r="AC133">
            <v>0.1</v>
          </cell>
          <cell r="AD133">
            <v>0</v>
          </cell>
          <cell r="AE133">
            <v>0.1</v>
          </cell>
          <cell r="AF133">
            <v>0.3</v>
          </cell>
          <cell r="AG133">
            <v>0.2</v>
          </cell>
          <cell r="AH133">
            <v>0.4</v>
          </cell>
          <cell r="AI133">
            <v>0.1</v>
          </cell>
          <cell r="AJ133">
            <v>0.1</v>
          </cell>
          <cell r="AK133">
            <v>0</v>
          </cell>
          <cell r="AL133">
            <v>0</v>
          </cell>
          <cell r="AM133">
            <v>0</v>
          </cell>
          <cell r="AN133">
            <v>0.1</v>
          </cell>
          <cell r="AO133">
            <v>0</v>
          </cell>
          <cell r="AP133">
            <v>0</v>
          </cell>
          <cell r="AQ133">
            <v>0</v>
          </cell>
          <cell r="AR133">
            <v>0</v>
          </cell>
          <cell r="AV133">
            <v>-0.1</v>
          </cell>
          <cell r="AW133">
            <v>0</v>
          </cell>
          <cell r="AX133">
            <v>0.1</v>
          </cell>
          <cell r="AY133">
            <v>0.1</v>
          </cell>
          <cell r="AZ133">
            <v>0</v>
          </cell>
          <cell r="BA133">
            <v>0.1</v>
          </cell>
          <cell r="BB133">
            <v>0</v>
          </cell>
          <cell r="BC133">
            <v>0.1</v>
          </cell>
          <cell r="BD133">
            <v>0.2</v>
          </cell>
          <cell r="BG133">
            <v>0</v>
          </cell>
          <cell r="BJ133">
            <v>0.1</v>
          </cell>
          <cell r="BM133">
            <v>0</v>
          </cell>
          <cell r="BP133">
            <v>0</v>
          </cell>
          <cell r="BQ133">
            <v>0</v>
          </cell>
          <cell r="BR133">
            <v>0</v>
          </cell>
          <cell r="BS133">
            <v>0.1</v>
          </cell>
          <cell r="BT133">
            <v>0.1</v>
          </cell>
          <cell r="BU133">
            <v>0</v>
          </cell>
          <cell r="BV133">
            <v>0</v>
          </cell>
          <cell r="BW133">
            <v>0.1</v>
          </cell>
          <cell r="BY133">
            <v>-0.1</v>
          </cell>
          <cell r="BZ133">
            <v>0.8</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V133">
            <v>0</v>
          </cell>
        </row>
        <row r="134">
          <cell r="D134">
            <v>2938</v>
          </cell>
          <cell r="G134">
            <v>11719</v>
          </cell>
          <cell r="J134">
            <v>5328</v>
          </cell>
          <cell r="M134">
            <v>8194</v>
          </cell>
          <cell r="N134">
            <v>5124</v>
          </cell>
          <cell r="O134">
            <v>11681</v>
          </cell>
          <cell r="P134">
            <v>11468</v>
          </cell>
          <cell r="Q134">
            <v>9780</v>
          </cell>
          <cell r="R134">
            <v>1486</v>
          </cell>
          <cell r="S134">
            <v>4227</v>
          </cell>
          <cell r="T134">
            <v>19172</v>
          </cell>
          <cell r="V134">
            <v>15509</v>
          </cell>
          <cell r="Y134">
            <v>0</v>
          </cell>
          <cell r="Z134">
            <v>0</v>
          </cell>
          <cell r="AA134">
            <v>0</v>
          </cell>
          <cell r="AB134">
            <v>0</v>
          </cell>
          <cell r="AC134">
            <v>0</v>
          </cell>
          <cell r="AD134">
            <v>0</v>
          </cell>
          <cell r="AE134">
            <v>0.1</v>
          </cell>
          <cell r="AF134">
            <v>0.1</v>
          </cell>
          <cell r="AG134">
            <v>-0.2</v>
          </cell>
          <cell r="AH134">
            <v>0.1</v>
          </cell>
          <cell r="AI134">
            <v>-0.1</v>
          </cell>
          <cell r="AJ134">
            <v>-0.1</v>
          </cell>
          <cell r="AK134">
            <v>0</v>
          </cell>
          <cell r="AL134">
            <v>0</v>
          </cell>
          <cell r="AM134">
            <v>0</v>
          </cell>
          <cell r="AN134">
            <v>-0.1</v>
          </cell>
          <cell r="AO134">
            <v>0</v>
          </cell>
          <cell r="AP134">
            <v>0</v>
          </cell>
          <cell r="AQ134">
            <v>0</v>
          </cell>
          <cell r="AR134">
            <v>0</v>
          </cell>
          <cell r="AV134">
            <v>-0.3</v>
          </cell>
          <cell r="AW134">
            <v>-0.1</v>
          </cell>
          <cell r="AX134">
            <v>0</v>
          </cell>
          <cell r="AY134">
            <v>0</v>
          </cell>
          <cell r="AZ134">
            <v>0</v>
          </cell>
          <cell r="BA134">
            <v>0</v>
          </cell>
          <cell r="BB134">
            <v>0</v>
          </cell>
          <cell r="BC134">
            <v>0</v>
          </cell>
          <cell r="BD134">
            <v>0</v>
          </cell>
          <cell r="BG134">
            <v>0.1</v>
          </cell>
          <cell r="BJ134">
            <v>-0.1</v>
          </cell>
          <cell r="BM134">
            <v>0</v>
          </cell>
          <cell r="BP134">
            <v>0</v>
          </cell>
          <cell r="BQ134">
            <v>0</v>
          </cell>
          <cell r="BR134">
            <v>0</v>
          </cell>
          <cell r="BS134">
            <v>0</v>
          </cell>
          <cell r="BT134">
            <v>0.1</v>
          </cell>
          <cell r="BU134">
            <v>0</v>
          </cell>
          <cell r="BV134">
            <v>0</v>
          </cell>
          <cell r="BW134">
            <v>0.1</v>
          </cell>
          <cell r="BY134">
            <v>0</v>
          </cell>
          <cell r="BZ134">
            <v>0.1</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V134">
            <v>0</v>
          </cell>
        </row>
        <row r="135">
          <cell r="D135">
            <v>2888</v>
          </cell>
          <cell r="G135">
            <v>11614</v>
          </cell>
          <cell r="J135">
            <v>5322</v>
          </cell>
          <cell r="M135">
            <v>8094</v>
          </cell>
          <cell r="N135">
            <v>5152</v>
          </cell>
          <cell r="O135">
            <v>11659</v>
          </cell>
          <cell r="P135">
            <v>11403</v>
          </cell>
          <cell r="Q135">
            <v>9877</v>
          </cell>
          <cell r="R135">
            <v>1494</v>
          </cell>
          <cell r="S135">
            <v>4267</v>
          </cell>
          <cell r="T135">
            <v>19318</v>
          </cell>
          <cell r="V135">
            <v>15500</v>
          </cell>
          <cell r="Y135">
            <v>0.2</v>
          </cell>
          <cell r="Z135">
            <v>0</v>
          </cell>
          <cell r="AA135">
            <v>0.2</v>
          </cell>
          <cell r="AB135">
            <v>0</v>
          </cell>
          <cell r="AC135">
            <v>-0.1</v>
          </cell>
          <cell r="AD135">
            <v>0</v>
          </cell>
          <cell r="AE135">
            <v>0</v>
          </cell>
          <cell r="AF135">
            <v>0</v>
          </cell>
          <cell r="AG135">
            <v>0.1</v>
          </cell>
          <cell r="AH135">
            <v>0</v>
          </cell>
          <cell r="AI135">
            <v>0.1</v>
          </cell>
          <cell r="AJ135">
            <v>0.1</v>
          </cell>
          <cell r="AK135">
            <v>-0.1</v>
          </cell>
          <cell r="AL135">
            <v>0</v>
          </cell>
          <cell r="AM135">
            <v>-0.1</v>
          </cell>
          <cell r="AN135">
            <v>-0.1</v>
          </cell>
          <cell r="AO135">
            <v>0</v>
          </cell>
          <cell r="AP135">
            <v>0</v>
          </cell>
          <cell r="AQ135">
            <v>0</v>
          </cell>
          <cell r="AR135">
            <v>0</v>
          </cell>
          <cell r="AV135">
            <v>0.2</v>
          </cell>
          <cell r="AW135">
            <v>-0.1</v>
          </cell>
          <cell r="AX135">
            <v>0</v>
          </cell>
          <cell r="AY135">
            <v>0</v>
          </cell>
          <cell r="AZ135">
            <v>0</v>
          </cell>
          <cell r="BA135">
            <v>0</v>
          </cell>
          <cell r="BB135">
            <v>0</v>
          </cell>
          <cell r="BC135">
            <v>0</v>
          </cell>
          <cell r="BD135">
            <v>0</v>
          </cell>
          <cell r="BG135">
            <v>0</v>
          </cell>
          <cell r="BJ135">
            <v>0</v>
          </cell>
          <cell r="BM135">
            <v>0</v>
          </cell>
          <cell r="BP135">
            <v>-0.1</v>
          </cell>
          <cell r="BQ135">
            <v>0</v>
          </cell>
          <cell r="BR135">
            <v>0</v>
          </cell>
          <cell r="BS135">
            <v>0</v>
          </cell>
          <cell r="BT135">
            <v>0</v>
          </cell>
          <cell r="BU135">
            <v>0</v>
          </cell>
          <cell r="BV135">
            <v>0</v>
          </cell>
          <cell r="BW135">
            <v>0.1</v>
          </cell>
          <cell r="BY135">
            <v>-0.3</v>
          </cell>
          <cell r="BZ135">
            <v>-0.6</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V135">
            <v>0</v>
          </cell>
        </row>
        <row r="136">
          <cell r="D136">
            <v>3042</v>
          </cell>
          <cell r="G136">
            <v>11384</v>
          </cell>
          <cell r="J136">
            <v>5339</v>
          </cell>
          <cell r="M136">
            <v>8131</v>
          </cell>
          <cell r="N136">
            <v>5220</v>
          </cell>
          <cell r="O136">
            <v>11593</v>
          </cell>
          <cell r="P136">
            <v>11425</v>
          </cell>
          <cell r="Q136">
            <v>9839</v>
          </cell>
          <cell r="R136">
            <v>1498</v>
          </cell>
          <cell r="S136">
            <v>4338</v>
          </cell>
          <cell r="T136">
            <v>19467</v>
          </cell>
          <cell r="V136">
            <v>16465</v>
          </cell>
          <cell r="Y136">
            <v>0.1</v>
          </cell>
          <cell r="Z136">
            <v>0</v>
          </cell>
          <cell r="AA136">
            <v>0.1</v>
          </cell>
          <cell r="AB136">
            <v>0</v>
          </cell>
          <cell r="AC136">
            <v>0</v>
          </cell>
          <cell r="AD136">
            <v>0</v>
          </cell>
          <cell r="AE136">
            <v>0.1</v>
          </cell>
          <cell r="AF136">
            <v>0.1</v>
          </cell>
          <cell r="AG136">
            <v>-0.2</v>
          </cell>
          <cell r="AH136">
            <v>0</v>
          </cell>
          <cell r="AI136">
            <v>0</v>
          </cell>
          <cell r="AJ136">
            <v>0.1</v>
          </cell>
          <cell r="AK136">
            <v>0</v>
          </cell>
          <cell r="AL136">
            <v>0</v>
          </cell>
          <cell r="AM136">
            <v>-0.1</v>
          </cell>
          <cell r="AN136">
            <v>0</v>
          </cell>
          <cell r="AO136">
            <v>0</v>
          </cell>
          <cell r="AP136">
            <v>0</v>
          </cell>
          <cell r="AQ136">
            <v>0.1</v>
          </cell>
          <cell r="AR136">
            <v>0</v>
          </cell>
          <cell r="AV136">
            <v>-0.1</v>
          </cell>
          <cell r="AW136">
            <v>-0.1</v>
          </cell>
          <cell r="AX136">
            <v>-0.1</v>
          </cell>
          <cell r="AY136">
            <v>-0.1</v>
          </cell>
          <cell r="AZ136">
            <v>0</v>
          </cell>
          <cell r="BA136">
            <v>0</v>
          </cell>
          <cell r="BB136">
            <v>0</v>
          </cell>
          <cell r="BC136">
            <v>0</v>
          </cell>
          <cell r="BD136">
            <v>-0.1</v>
          </cell>
          <cell r="BG136">
            <v>0</v>
          </cell>
          <cell r="BJ136">
            <v>-0.1</v>
          </cell>
          <cell r="BM136">
            <v>0.1</v>
          </cell>
          <cell r="BP136">
            <v>0.1</v>
          </cell>
          <cell r="BQ136">
            <v>0.1</v>
          </cell>
          <cell r="BR136">
            <v>0</v>
          </cell>
          <cell r="BS136">
            <v>0</v>
          </cell>
          <cell r="BT136">
            <v>0.1</v>
          </cell>
          <cell r="BU136">
            <v>0</v>
          </cell>
          <cell r="BV136">
            <v>0</v>
          </cell>
          <cell r="BW136">
            <v>0.1</v>
          </cell>
          <cell r="BY136">
            <v>0.3</v>
          </cell>
          <cell r="BZ136">
            <v>0.6</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V136">
            <v>0</v>
          </cell>
        </row>
        <row r="137">
          <cell r="D137">
            <v>2914</v>
          </cell>
          <cell r="G137">
            <v>11581</v>
          </cell>
          <cell r="J137">
            <v>5426</v>
          </cell>
          <cell r="M137">
            <v>8378</v>
          </cell>
          <cell r="N137">
            <v>5383</v>
          </cell>
          <cell r="O137">
            <v>11893</v>
          </cell>
          <cell r="P137">
            <v>11459</v>
          </cell>
          <cell r="Q137">
            <v>10009</v>
          </cell>
          <cell r="R137">
            <v>1497</v>
          </cell>
          <cell r="S137">
            <v>4214</v>
          </cell>
          <cell r="T137">
            <v>19610</v>
          </cell>
          <cell r="V137">
            <v>15271</v>
          </cell>
          <cell r="Y137">
            <v>-0.2</v>
          </cell>
          <cell r="Z137">
            <v>0</v>
          </cell>
          <cell r="AA137">
            <v>-0.2</v>
          </cell>
          <cell r="AB137">
            <v>0</v>
          </cell>
          <cell r="AC137">
            <v>0</v>
          </cell>
          <cell r="AD137">
            <v>0</v>
          </cell>
          <cell r="AE137">
            <v>-0.1</v>
          </cell>
          <cell r="AF137">
            <v>-0.1</v>
          </cell>
          <cell r="AG137">
            <v>0</v>
          </cell>
          <cell r="AH137">
            <v>-0.1</v>
          </cell>
          <cell r="AI137">
            <v>0</v>
          </cell>
          <cell r="AJ137">
            <v>-0.3</v>
          </cell>
          <cell r="AK137">
            <v>0.1</v>
          </cell>
          <cell r="AL137">
            <v>-0.1</v>
          </cell>
          <cell r="AM137">
            <v>0</v>
          </cell>
          <cell r="AN137">
            <v>-0.2</v>
          </cell>
          <cell r="AO137">
            <v>0</v>
          </cell>
          <cell r="AP137">
            <v>0</v>
          </cell>
          <cell r="AQ137">
            <v>0</v>
          </cell>
          <cell r="AR137">
            <v>0</v>
          </cell>
          <cell r="AV137">
            <v>-0.3</v>
          </cell>
          <cell r="AW137">
            <v>-0.1</v>
          </cell>
          <cell r="AX137">
            <v>0</v>
          </cell>
          <cell r="AY137">
            <v>0</v>
          </cell>
          <cell r="AZ137">
            <v>0</v>
          </cell>
          <cell r="BA137">
            <v>0</v>
          </cell>
          <cell r="BB137">
            <v>0</v>
          </cell>
          <cell r="BC137">
            <v>0</v>
          </cell>
          <cell r="BD137">
            <v>0</v>
          </cell>
          <cell r="BG137">
            <v>0.1</v>
          </cell>
          <cell r="BJ137">
            <v>0.1</v>
          </cell>
          <cell r="BM137">
            <v>0</v>
          </cell>
          <cell r="BP137">
            <v>0</v>
          </cell>
          <cell r="BQ137">
            <v>0</v>
          </cell>
          <cell r="BR137">
            <v>0.1</v>
          </cell>
          <cell r="BS137">
            <v>0</v>
          </cell>
          <cell r="BT137">
            <v>0.1</v>
          </cell>
          <cell r="BU137">
            <v>0</v>
          </cell>
          <cell r="BV137">
            <v>0</v>
          </cell>
          <cell r="BW137">
            <v>0.1</v>
          </cell>
          <cell r="BY137">
            <v>-0.1</v>
          </cell>
          <cell r="BZ137">
            <v>-1.3</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V137">
            <v>0</v>
          </cell>
        </row>
        <row r="138">
          <cell r="D138">
            <v>3083</v>
          </cell>
          <cell r="G138">
            <v>11754</v>
          </cell>
          <cell r="J138">
            <v>5328</v>
          </cell>
          <cell r="M138">
            <v>8439</v>
          </cell>
          <cell r="N138">
            <v>5389</v>
          </cell>
          <cell r="O138">
            <v>11934</v>
          </cell>
          <cell r="P138">
            <v>11504</v>
          </cell>
          <cell r="Q138">
            <v>10202</v>
          </cell>
          <cell r="R138">
            <v>1518</v>
          </cell>
          <cell r="S138">
            <v>4184</v>
          </cell>
          <cell r="T138">
            <v>19746</v>
          </cell>
          <cell r="V138">
            <v>14933</v>
          </cell>
          <cell r="Y138">
            <v>0.1</v>
          </cell>
          <cell r="Z138">
            <v>0</v>
          </cell>
          <cell r="AA138">
            <v>0.1</v>
          </cell>
          <cell r="AB138">
            <v>0.1</v>
          </cell>
          <cell r="AC138">
            <v>-0.1</v>
          </cell>
          <cell r="AD138">
            <v>0</v>
          </cell>
          <cell r="AE138">
            <v>0</v>
          </cell>
          <cell r="AF138">
            <v>0.1</v>
          </cell>
          <cell r="AG138">
            <v>0</v>
          </cell>
          <cell r="AH138">
            <v>0.1</v>
          </cell>
          <cell r="AI138">
            <v>-0.1</v>
          </cell>
          <cell r="AJ138">
            <v>0.3</v>
          </cell>
          <cell r="AK138">
            <v>-0.1</v>
          </cell>
          <cell r="AL138">
            <v>0.1</v>
          </cell>
          <cell r="AM138">
            <v>-0.1</v>
          </cell>
          <cell r="AN138">
            <v>-0.1</v>
          </cell>
          <cell r="AO138">
            <v>0</v>
          </cell>
          <cell r="AP138">
            <v>0</v>
          </cell>
          <cell r="AQ138">
            <v>0</v>
          </cell>
          <cell r="AR138">
            <v>0</v>
          </cell>
          <cell r="AV138">
            <v>-0.2</v>
          </cell>
          <cell r="AW138">
            <v>0</v>
          </cell>
          <cell r="AX138">
            <v>0</v>
          </cell>
          <cell r="AY138">
            <v>0</v>
          </cell>
          <cell r="AZ138">
            <v>0</v>
          </cell>
          <cell r="BA138">
            <v>0</v>
          </cell>
          <cell r="BB138">
            <v>0</v>
          </cell>
          <cell r="BC138">
            <v>0</v>
          </cell>
          <cell r="BD138">
            <v>0.1</v>
          </cell>
          <cell r="BG138">
            <v>0</v>
          </cell>
          <cell r="BJ138">
            <v>0.1</v>
          </cell>
          <cell r="BM138">
            <v>0</v>
          </cell>
          <cell r="BP138">
            <v>0.1</v>
          </cell>
          <cell r="BQ138">
            <v>0.1</v>
          </cell>
          <cell r="BR138">
            <v>0</v>
          </cell>
          <cell r="BS138">
            <v>0</v>
          </cell>
          <cell r="BT138">
            <v>0</v>
          </cell>
          <cell r="BU138">
            <v>0</v>
          </cell>
          <cell r="BV138">
            <v>0</v>
          </cell>
          <cell r="BW138">
            <v>0.1</v>
          </cell>
          <cell r="BY138">
            <v>-0.2</v>
          </cell>
          <cell r="BZ138">
            <v>-0.2</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V138">
            <v>0</v>
          </cell>
        </row>
        <row r="139">
          <cell r="D139">
            <v>3154</v>
          </cell>
          <cell r="G139">
            <v>11932</v>
          </cell>
          <cell r="J139">
            <v>5287</v>
          </cell>
          <cell r="M139">
            <v>8705</v>
          </cell>
          <cell r="N139">
            <v>5478</v>
          </cell>
          <cell r="O139">
            <v>12208</v>
          </cell>
          <cell r="P139">
            <v>11477</v>
          </cell>
          <cell r="Q139">
            <v>10431</v>
          </cell>
          <cell r="R139">
            <v>1516</v>
          </cell>
          <cell r="S139">
            <v>4241</v>
          </cell>
          <cell r="T139">
            <v>19869</v>
          </cell>
          <cell r="V139">
            <v>15586</v>
          </cell>
          <cell r="Y139">
            <v>-0.2</v>
          </cell>
          <cell r="Z139">
            <v>0</v>
          </cell>
          <cell r="AA139">
            <v>-0.2</v>
          </cell>
          <cell r="AB139">
            <v>0</v>
          </cell>
          <cell r="AC139">
            <v>0</v>
          </cell>
          <cell r="AD139">
            <v>0</v>
          </cell>
          <cell r="AE139">
            <v>0.1</v>
          </cell>
          <cell r="AF139">
            <v>0.1</v>
          </cell>
          <cell r="AG139">
            <v>-0.1</v>
          </cell>
          <cell r="AH139">
            <v>0.1</v>
          </cell>
          <cell r="AI139">
            <v>0</v>
          </cell>
          <cell r="AJ139">
            <v>0</v>
          </cell>
          <cell r="AK139">
            <v>0</v>
          </cell>
          <cell r="AL139">
            <v>0</v>
          </cell>
          <cell r="AM139">
            <v>0.1</v>
          </cell>
          <cell r="AN139">
            <v>0</v>
          </cell>
          <cell r="AO139">
            <v>0</v>
          </cell>
          <cell r="AP139">
            <v>0</v>
          </cell>
          <cell r="AQ139">
            <v>0</v>
          </cell>
          <cell r="AR139">
            <v>0</v>
          </cell>
          <cell r="AV139">
            <v>-0.2</v>
          </cell>
          <cell r="AW139">
            <v>0</v>
          </cell>
          <cell r="AX139">
            <v>0.1</v>
          </cell>
          <cell r="AY139">
            <v>0</v>
          </cell>
          <cell r="AZ139">
            <v>0</v>
          </cell>
          <cell r="BA139">
            <v>0</v>
          </cell>
          <cell r="BB139">
            <v>0</v>
          </cell>
          <cell r="BC139">
            <v>0</v>
          </cell>
          <cell r="BD139">
            <v>0.1</v>
          </cell>
          <cell r="BG139">
            <v>0</v>
          </cell>
          <cell r="BJ139">
            <v>0.1</v>
          </cell>
          <cell r="BM139">
            <v>-0.1</v>
          </cell>
          <cell r="BP139">
            <v>0.1</v>
          </cell>
          <cell r="BQ139">
            <v>0</v>
          </cell>
          <cell r="BR139">
            <v>0.2</v>
          </cell>
          <cell r="BS139">
            <v>0</v>
          </cell>
          <cell r="BT139">
            <v>0.1</v>
          </cell>
          <cell r="BU139">
            <v>0</v>
          </cell>
          <cell r="BV139">
            <v>0</v>
          </cell>
          <cell r="BW139">
            <v>0.1</v>
          </cell>
          <cell r="BY139">
            <v>0.1</v>
          </cell>
          <cell r="BZ139">
            <v>0.5</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V139">
            <v>0</v>
          </cell>
        </row>
        <row r="140">
          <cell r="D140">
            <v>3284</v>
          </cell>
          <cell r="G140">
            <v>12112</v>
          </cell>
          <cell r="J140">
            <v>5051</v>
          </cell>
          <cell r="M140">
            <v>8432</v>
          </cell>
          <cell r="N140">
            <v>5297</v>
          </cell>
          <cell r="O140">
            <v>12191</v>
          </cell>
          <cell r="P140">
            <v>11522</v>
          </cell>
          <cell r="Q140">
            <v>10051</v>
          </cell>
          <cell r="R140">
            <v>1540</v>
          </cell>
          <cell r="S140">
            <v>4242</v>
          </cell>
          <cell r="T140">
            <v>20008</v>
          </cell>
          <cell r="V140">
            <v>16077</v>
          </cell>
          <cell r="Y140">
            <v>-0.2</v>
          </cell>
          <cell r="Z140">
            <v>0</v>
          </cell>
          <cell r="AA140">
            <v>-0.2</v>
          </cell>
          <cell r="AB140">
            <v>0</v>
          </cell>
          <cell r="AC140">
            <v>0</v>
          </cell>
          <cell r="AD140">
            <v>0.1</v>
          </cell>
          <cell r="AE140">
            <v>0</v>
          </cell>
          <cell r="AF140">
            <v>0.1</v>
          </cell>
          <cell r="AG140">
            <v>0.1</v>
          </cell>
          <cell r="AH140">
            <v>0.2</v>
          </cell>
          <cell r="AI140">
            <v>0</v>
          </cell>
          <cell r="AJ140">
            <v>-0.1</v>
          </cell>
          <cell r="AK140">
            <v>0</v>
          </cell>
          <cell r="AL140">
            <v>0</v>
          </cell>
          <cell r="AM140">
            <v>0</v>
          </cell>
          <cell r="AN140">
            <v>-0.1</v>
          </cell>
          <cell r="AO140">
            <v>0</v>
          </cell>
          <cell r="AP140">
            <v>0</v>
          </cell>
          <cell r="AQ140">
            <v>0</v>
          </cell>
          <cell r="AR140">
            <v>0</v>
          </cell>
          <cell r="AV140">
            <v>0</v>
          </cell>
          <cell r="AW140">
            <v>0</v>
          </cell>
          <cell r="AX140">
            <v>0</v>
          </cell>
          <cell r="AY140">
            <v>0</v>
          </cell>
          <cell r="AZ140">
            <v>0</v>
          </cell>
          <cell r="BA140">
            <v>0</v>
          </cell>
          <cell r="BB140">
            <v>0</v>
          </cell>
          <cell r="BC140">
            <v>0</v>
          </cell>
          <cell r="BD140">
            <v>0</v>
          </cell>
          <cell r="BG140">
            <v>0</v>
          </cell>
          <cell r="BJ140">
            <v>0.1</v>
          </cell>
          <cell r="BM140">
            <v>0</v>
          </cell>
          <cell r="BP140">
            <v>0</v>
          </cell>
          <cell r="BQ140">
            <v>0</v>
          </cell>
          <cell r="BR140">
            <v>0.1</v>
          </cell>
          <cell r="BS140">
            <v>0</v>
          </cell>
          <cell r="BT140">
            <v>-0.1</v>
          </cell>
          <cell r="BU140">
            <v>0</v>
          </cell>
          <cell r="BV140">
            <v>0</v>
          </cell>
          <cell r="BW140">
            <v>0.1</v>
          </cell>
          <cell r="BY140">
            <v>0</v>
          </cell>
          <cell r="BZ140">
            <v>0.1</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V140">
            <v>0</v>
          </cell>
        </row>
        <row r="141">
          <cell r="D141">
            <v>3086</v>
          </cell>
          <cell r="G141">
            <v>12130</v>
          </cell>
          <cell r="J141">
            <v>5306</v>
          </cell>
          <cell r="M141">
            <v>8786</v>
          </cell>
          <cell r="N141">
            <v>5565</v>
          </cell>
          <cell r="O141">
            <v>12327</v>
          </cell>
          <cell r="P141">
            <v>11651</v>
          </cell>
          <cell r="Q141">
            <v>10105</v>
          </cell>
          <cell r="R141">
            <v>1527</v>
          </cell>
          <cell r="S141">
            <v>4121</v>
          </cell>
          <cell r="T141">
            <v>20158</v>
          </cell>
          <cell r="V141">
            <v>15138</v>
          </cell>
          <cell r="Y141">
            <v>0.4</v>
          </cell>
          <cell r="Z141">
            <v>0</v>
          </cell>
          <cell r="AA141">
            <v>0.4</v>
          </cell>
          <cell r="AB141">
            <v>0</v>
          </cell>
          <cell r="AC141">
            <v>0</v>
          </cell>
          <cell r="AD141">
            <v>-0.1</v>
          </cell>
          <cell r="AE141">
            <v>0</v>
          </cell>
          <cell r="AF141">
            <v>0</v>
          </cell>
          <cell r="AG141">
            <v>-0.1</v>
          </cell>
          <cell r="AH141">
            <v>-0.1</v>
          </cell>
          <cell r="AI141">
            <v>0.1</v>
          </cell>
          <cell r="AJ141">
            <v>-0.2</v>
          </cell>
          <cell r="AK141">
            <v>0</v>
          </cell>
          <cell r="AL141">
            <v>-0.1</v>
          </cell>
          <cell r="AM141">
            <v>0</v>
          </cell>
          <cell r="AN141">
            <v>-0.1</v>
          </cell>
          <cell r="AO141">
            <v>0</v>
          </cell>
          <cell r="AP141">
            <v>0</v>
          </cell>
          <cell r="AQ141">
            <v>0</v>
          </cell>
          <cell r="AR141">
            <v>0</v>
          </cell>
          <cell r="AV141">
            <v>0.1</v>
          </cell>
          <cell r="AW141">
            <v>0.1</v>
          </cell>
          <cell r="AX141">
            <v>0</v>
          </cell>
          <cell r="AY141">
            <v>0</v>
          </cell>
          <cell r="AZ141">
            <v>0.1</v>
          </cell>
          <cell r="BA141">
            <v>0</v>
          </cell>
          <cell r="BB141">
            <v>0</v>
          </cell>
          <cell r="BC141">
            <v>-0.1</v>
          </cell>
          <cell r="BD141">
            <v>0</v>
          </cell>
          <cell r="BG141">
            <v>0</v>
          </cell>
          <cell r="BJ141">
            <v>0</v>
          </cell>
          <cell r="BM141">
            <v>0</v>
          </cell>
          <cell r="BP141">
            <v>0</v>
          </cell>
          <cell r="BQ141">
            <v>0</v>
          </cell>
          <cell r="BR141">
            <v>0</v>
          </cell>
          <cell r="BS141">
            <v>0.1</v>
          </cell>
          <cell r="BT141">
            <v>0</v>
          </cell>
          <cell r="BU141">
            <v>0</v>
          </cell>
          <cell r="BV141">
            <v>0</v>
          </cell>
          <cell r="BW141">
            <v>0.1</v>
          </cell>
          <cell r="BY141">
            <v>0</v>
          </cell>
          <cell r="BZ141">
            <v>0.8</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V141">
            <v>0</v>
          </cell>
        </row>
        <row r="142">
          <cell r="D142">
            <v>3264</v>
          </cell>
          <cell r="G142">
            <v>12456</v>
          </cell>
          <cell r="J142">
            <v>5361</v>
          </cell>
          <cell r="M142">
            <v>8596</v>
          </cell>
          <cell r="N142">
            <v>5552</v>
          </cell>
          <cell r="O142">
            <v>12391</v>
          </cell>
          <cell r="P142">
            <v>11863</v>
          </cell>
          <cell r="Q142">
            <v>10155</v>
          </cell>
          <cell r="R142">
            <v>1565</v>
          </cell>
          <cell r="S142">
            <v>4201</v>
          </cell>
          <cell r="T142">
            <v>20318</v>
          </cell>
          <cell r="V142">
            <v>15337</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V142">
            <v>0</v>
          </cell>
          <cell r="AW142">
            <v>-0.1</v>
          </cell>
          <cell r="AX142">
            <v>0</v>
          </cell>
          <cell r="AY142">
            <v>0</v>
          </cell>
          <cell r="AZ142">
            <v>-0.1</v>
          </cell>
          <cell r="BA142">
            <v>0</v>
          </cell>
          <cell r="BB142">
            <v>0</v>
          </cell>
          <cell r="BC142">
            <v>0</v>
          </cell>
          <cell r="BD142">
            <v>-0.1</v>
          </cell>
          <cell r="BG142">
            <v>0</v>
          </cell>
          <cell r="BJ142">
            <v>0.2</v>
          </cell>
          <cell r="BM142">
            <v>0.1</v>
          </cell>
          <cell r="BP142">
            <v>0</v>
          </cell>
          <cell r="BQ142">
            <v>0</v>
          </cell>
          <cell r="BR142">
            <v>0</v>
          </cell>
          <cell r="BS142">
            <v>0.1</v>
          </cell>
          <cell r="BT142">
            <v>0</v>
          </cell>
          <cell r="BU142">
            <v>0</v>
          </cell>
          <cell r="BV142">
            <v>0</v>
          </cell>
          <cell r="BW142">
            <v>0.1</v>
          </cell>
          <cell r="BY142">
            <v>0.1</v>
          </cell>
          <cell r="BZ142">
            <v>0.7</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V142">
            <v>0</v>
          </cell>
        </row>
        <row r="143">
          <cell r="D143">
            <v>3429</v>
          </cell>
          <cell r="G143">
            <v>12382</v>
          </cell>
          <cell r="J143">
            <v>5635</v>
          </cell>
          <cell r="M143">
            <v>8545</v>
          </cell>
          <cell r="N143">
            <v>5697</v>
          </cell>
          <cell r="O143">
            <v>12366</v>
          </cell>
          <cell r="P143">
            <v>12252</v>
          </cell>
          <cell r="Q143">
            <v>10161</v>
          </cell>
          <cell r="R143">
            <v>1539</v>
          </cell>
          <cell r="S143">
            <v>4282</v>
          </cell>
          <cell r="T143">
            <v>20477</v>
          </cell>
          <cell r="V143">
            <v>15914</v>
          </cell>
          <cell r="Y143">
            <v>0</v>
          </cell>
          <cell r="Z143">
            <v>0</v>
          </cell>
          <cell r="AA143">
            <v>-0.1</v>
          </cell>
          <cell r="AB143">
            <v>0</v>
          </cell>
          <cell r="AC143">
            <v>0</v>
          </cell>
          <cell r="AD143">
            <v>0</v>
          </cell>
          <cell r="AE143">
            <v>0</v>
          </cell>
          <cell r="AF143">
            <v>0</v>
          </cell>
          <cell r="AG143">
            <v>0.1</v>
          </cell>
          <cell r="AH143">
            <v>0</v>
          </cell>
          <cell r="AI143">
            <v>-0.1</v>
          </cell>
          <cell r="AJ143">
            <v>0.1</v>
          </cell>
          <cell r="AK143">
            <v>-0.1</v>
          </cell>
          <cell r="AL143">
            <v>0.1</v>
          </cell>
          <cell r="AM143">
            <v>0</v>
          </cell>
          <cell r="AN143">
            <v>0</v>
          </cell>
          <cell r="AO143">
            <v>0</v>
          </cell>
          <cell r="AP143">
            <v>0</v>
          </cell>
          <cell r="AQ143">
            <v>0</v>
          </cell>
          <cell r="AR143">
            <v>0.1</v>
          </cell>
          <cell r="AV143">
            <v>0.1</v>
          </cell>
          <cell r="AW143">
            <v>0</v>
          </cell>
          <cell r="AX143">
            <v>0</v>
          </cell>
          <cell r="AY143">
            <v>0</v>
          </cell>
          <cell r="AZ143">
            <v>0</v>
          </cell>
          <cell r="BA143">
            <v>0</v>
          </cell>
          <cell r="BB143">
            <v>0</v>
          </cell>
          <cell r="BC143">
            <v>0</v>
          </cell>
          <cell r="BD143">
            <v>-0.1</v>
          </cell>
          <cell r="BG143">
            <v>0.1</v>
          </cell>
          <cell r="BJ143">
            <v>0</v>
          </cell>
          <cell r="BM143">
            <v>0.1</v>
          </cell>
          <cell r="BP143">
            <v>-0.1</v>
          </cell>
          <cell r="BQ143">
            <v>0</v>
          </cell>
          <cell r="BR143">
            <v>0</v>
          </cell>
          <cell r="BS143">
            <v>0.2</v>
          </cell>
          <cell r="BT143">
            <v>0</v>
          </cell>
          <cell r="BU143">
            <v>0</v>
          </cell>
          <cell r="BV143">
            <v>0</v>
          </cell>
          <cell r="BW143">
            <v>0.1</v>
          </cell>
          <cell r="BY143">
            <v>0.1</v>
          </cell>
          <cell r="BZ143">
            <v>1</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V143">
            <v>0</v>
          </cell>
        </row>
        <row r="144">
          <cell r="D144">
            <v>3606</v>
          </cell>
          <cell r="G144">
            <v>12468</v>
          </cell>
          <cell r="J144">
            <v>5613</v>
          </cell>
          <cell r="M144">
            <v>8183</v>
          </cell>
          <cell r="N144">
            <v>5577</v>
          </cell>
          <cell r="O144">
            <v>12377</v>
          </cell>
          <cell r="P144">
            <v>12464</v>
          </cell>
          <cell r="Q144">
            <v>10137</v>
          </cell>
          <cell r="R144">
            <v>1557</v>
          </cell>
          <cell r="S144">
            <v>4351</v>
          </cell>
          <cell r="T144">
            <v>20642</v>
          </cell>
          <cell r="V144">
            <v>16575</v>
          </cell>
          <cell r="Y144">
            <v>0</v>
          </cell>
          <cell r="Z144">
            <v>0</v>
          </cell>
          <cell r="AA144">
            <v>0</v>
          </cell>
          <cell r="AB144">
            <v>0</v>
          </cell>
          <cell r="AC144">
            <v>0</v>
          </cell>
          <cell r="AD144">
            <v>0</v>
          </cell>
          <cell r="AE144">
            <v>0</v>
          </cell>
          <cell r="AF144">
            <v>0</v>
          </cell>
          <cell r="AG144">
            <v>0.1</v>
          </cell>
          <cell r="AH144">
            <v>0.1</v>
          </cell>
          <cell r="AI144">
            <v>0.1</v>
          </cell>
          <cell r="AJ144">
            <v>0</v>
          </cell>
          <cell r="AK144">
            <v>0.1</v>
          </cell>
          <cell r="AL144">
            <v>0</v>
          </cell>
          <cell r="AM144">
            <v>0.1</v>
          </cell>
          <cell r="AN144">
            <v>0.3</v>
          </cell>
          <cell r="AO144">
            <v>0</v>
          </cell>
          <cell r="AP144">
            <v>0</v>
          </cell>
          <cell r="AQ144">
            <v>-0.1</v>
          </cell>
          <cell r="AR144">
            <v>-0.1</v>
          </cell>
          <cell r="AV144">
            <v>0.2</v>
          </cell>
          <cell r="AW144">
            <v>0</v>
          </cell>
          <cell r="AX144">
            <v>0</v>
          </cell>
          <cell r="AY144">
            <v>0</v>
          </cell>
          <cell r="AZ144">
            <v>0</v>
          </cell>
          <cell r="BA144">
            <v>0</v>
          </cell>
          <cell r="BB144">
            <v>0</v>
          </cell>
          <cell r="BC144">
            <v>0.1</v>
          </cell>
          <cell r="BD144">
            <v>0.2</v>
          </cell>
          <cell r="BG144">
            <v>0.1</v>
          </cell>
          <cell r="BJ144">
            <v>0.1</v>
          </cell>
          <cell r="BM144">
            <v>0.1</v>
          </cell>
          <cell r="BP144">
            <v>0</v>
          </cell>
          <cell r="BQ144">
            <v>0</v>
          </cell>
          <cell r="BR144">
            <v>0.1</v>
          </cell>
          <cell r="BS144">
            <v>0.1</v>
          </cell>
          <cell r="BT144">
            <v>0.1</v>
          </cell>
          <cell r="BU144">
            <v>0</v>
          </cell>
          <cell r="BV144">
            <v>0</v>
          </cell>
          <cell r="BW144">
            <v>0.1</v>
          </cell>
          <cell r="BY144">
            <v>0</v>
          </cell>
          <cell r="BZ144">
            <v>2.1</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V144">
            <v>0</v>
          </cell>
        </row>
        <row r="145">
          <cell r="D145">
            <v>3482</v>
          </cell>
          <cell r="G145">
            <v>12720</v>
          </cell>
          <cell r="J145">
            <v>5852</v>
          </cell>
          <cell r="M145">
            <v>8357</v>
          </cell>
          <cell r="N145">
            <v>5761</v>
          </cell>
          <cell r="O145">
            <v>12735</v>
          </cell>
          <cell r="P145">
            <v>12585</v>
          </cell>
          <cell r="Q145">
            <v>10332</v>
          </cell>
          <cell r="R145">
            <v>1551</v>
          </cell>
          <cell r="S145">
            <v>4233</v>
          </cell>
          <cell r="T145">
            <v>20816</v>
          </cell>
          <cell r="V145">
            <v>15636</v>
          </cell>
          <cell r="Y145">
            <v>0.5</v>
          </cell>
          <cell r="Z145">
            <v>0</v>
          </cell>
          <cell r="AA145">
            <v>0.5</v>
          </cell>
          <cell r="AB145">
            <v>0</v>
          </cell>
          <cell r="AC145">
            <v>-0.1</v>
          </cell>
          <cell r="AD145">
            <v>0</v>
          </cell>
          <cell r="AE145">
            <v>0</v>
          </cell>
          <cell r="AF145">
            <v>0</v>
          </cell>
          <cell r="AG145">
            <v>-0.1</v>
          </cell>
          <cell r="AH145">
            <v>-0.1</v>
          </cell>
          <cell r="AI145">
            <v>-0.1</v>
          </cell>
          <cell r="AJ145">
            <v>0.1</v>
          </cell>
          <cell r="AK145">
            <v>0.1</v>
          </cell>
          <cell r="AL145">
            <v>0</v>
          </cell>
          <cell r="AM145">
            <v>0</v>
          </cell>
          <cell r="AN145">
            <v>0.1</v>
          </cell>
          <cell r="AO145">
            <v>0</v>
          </cell>
          <cell r="AP145">
            <v>0</v>
          </cell>
          <cell r="AQ145">
            <v>0.1</v>
          </cell>
          <cell r="AR145">
            <v>0.1</v>
          </cell>
          <cell r="AV145">
            <v>0.2</v>
          </cell>
          <cell r="AW145">
            <v>0</v>
          </cell>
          <cell r="AX145">
            <v>0</v>
          </cell>
          <cell r="AY145">
            <v>0</v>
          </cell>
          <cell r="AZ145">
            <v>0</v>
          </cell>
          <cell r="BA145">
            <v>0</v>
          </cell>
          <cell r="BB145">
            <v>0</v>
          </cell>
          <cell r="BC145">
            <v>0</v>
          </cell>
          <cell r="BD145">
            <v>0</v>
          </cell>
          <cell r="BG145">
            <v>0.1</v>
          </cell>
          <cell r="BJ145">
            <v>0.1</v>
          </cell>
          <cell r="BM145">
            <v>0</v>
          </cell>
          <cell r="BP145">
            <v>-0.1</v>
          </cell>
          <cell r="BQ145">
            <v>0</v>
          </cell>
          <cell r="BR145">
            <v>0.1</v>
          </cell>
          <cell r="BS145">
            <v>0.1</v>
          </cell>
          <cell r="BT145">
            <v>0</v>
          </cell>
          <cell r="BU145">
            <v>0</v>
          </cell>
          <cell r="BV145">
            <v>0</v>
          </cell>
          <cell r="BW145">
            <v>0.1</v>
          </cell>
          <cell r="BY145">
            <v>0.1</v>
          </cell>
          <cell r="BZ145">
            <v>0.7</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V145">
            <v>0</v>
          </cell>
        </row>
        <row r="146">
          <cell r="D146">
            <v>3766</v>
          </cell>
          <cell r="G146">
            <v>13060</v>
          </cell>
          <cell r="J146">
            <v>5752</v>
          </cell>
          <cell r="M146">
            <v>8215</v>
          </cell>
          <cell r="N146">
            <v>5659</v>
          </cell>
          <cell r="O146">
            <v>12839</v>
          </cell>
          <cell r="P146">
            <v>12613</v>
          </cell>
          <cell r="Q146">
            <v>10948</v>
          </cell>
          <cell r="R146">
            <v>1582</v>
          </cell>
          <cell r="S146">
            <v>4254</v>
          </cell>
          <cell r="T146">
            <v>20999</v>
          </cell>
          <cell r="V146">
            <v>15828</v>
          </cell>
          <cell r="Y146">
            <v>-0.6</v>
          </cell>
          <cell r="Z146">
            <v>0</v>
          </cell>
          <cell r="AA146">
            <v>-0.5</v>
          </cell>
          <cell r="AB146">
            <v>0</v>
          </cell>
          <cell r="AC146">
            <v>0.1</v>
          </cell>
          <cell r="AD146">
            <v>0</v>
          </cell>
          <cell r="AE146">
            <v>0</v>
          </cell>
          <cell r="AF146">
            <v>0.1</v>
          </cell>
          <cell r="AG146">
            <v>0.1</v>
          </cell>
          <cell r="AH146">
            <v>0.1</v>
          </cell>
          <cell r="AI146">
            <v>0.1</v>
          </cell>
          <cell r="AJ146">
            <v>-0.1</v>
          </cell>
          <cell r="AK146">
            <v>0</v>
          </cell>
          <cell r="AL146">
            <v>0</v>
          </cell>
          <cell r="AM146">
            <v>0.1</v>
          </cell>
          <cell r="AN146">
            <v>0.1</v>
          </cell>
          <cell r="AO146">
            <v>0</v>
          </cell>
          <cell r="AP146">
            <v>0</v>
          </cell>
          <cell r="AQ146">
            <v>0.1</v>
          </cell>
          <cell r="AR146">
            <v>0.1</v>
          </cell>
          <cell r="AV146">
            <v>0.1</v>
          </cell>
          <cell r="AW146">
            <v>0</v>
          </cell>
          <cell r="AX146">
            <v>0.1</v>
          </cell>
          <cell r="AY146">
            <v>0</v>
          </cell>
          <cell r="AZ146">
            <v>0</v>
          </cell>
          <cell r="BA146">
            <v>0</v>
          </cell>
          <cell r="BB146">
            <v>0</v>
          </cell>
          <cell r="BC146">
            <v>0</v>
          </cell>
          <cell r="BD146">
            <v>0.1</v>
          </cell>
          <cell r="BG146">
            <v>0.1</v>
          </cell>
          <cell r="BJ146">
            <v>0.2</v>
          </cell>
          <cell r="BM146">
            <v>0</v>
          </cell>
          <cell r="BP146">
            <v>0</v>
          </cell>
          <cell r="BQ146">
            <v>0</v>
          </cell>
          <cell r="BR146">
            <v>0</v>
          </cell>
          <cell r="BS146">
            <v>0</v>
          </cell>
          <cell r="BT146">
            <v>0.1</v>
          </cell>
          <cell r="BU146">
            <v>0</v>
          </cell>
          <cell r="BV146">
            <v>0</v>
          </cell>
          <cell r="BW146">
            <v>0.1</v>
          </cell>
          <cell r="BY146">
            <v>0</v>
          </cell>
          <cell r="BZ146">
            <v>0.5</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V146">
            <v>0</v>
          </cell>
        </row>
        <row r="147">
          <cell r="D147">
            <v>3838</v>
          </cell>
          <cell r="G147">
            <v>13755</v>
          </cell>
          <cell r="J147">
            <v>5772</v>
          </cell>
          <cell r="M147">
            <v>8415</v>
          </cell>
          <cell r="N147">
            <v>5719</v>
          </cell>
          <cell r="O147">
            <v>12900</v>
          </cell>
          <cell r="P147">
            <v>12552</v>
          </cell>
          <cell r="Q147">
            <v>11524</v>
          </cell>
          <cell r="R147">
            <v>1556</v>
          </cell>
          <cell r="S147">
            <v>4293</v>
          </cell>
          <cell r="T147">
            <v>21177</v>
          </cell>
          <cell r="V147">
            <v>16268</v>
          </cell>
          <cell r="Y147">
            <v>0.1</v>
          </cell>
          <cell r="Z147">
            <v>0</v>
          </cell>
          <cell r="AA147">
            <v>0.1</v>
          </cell>
          <cell r="AB147">
            <v>0</v>
          </cell>
          <cell r="AC147">
            <v>-0.1</v>
          </cell>
          <cell r="AD147">
            <v>0</v>
          </cell>
          <cell r="AE147">
            <v>0</v>
          </cell>
          <cell r="AF147">
            <v>0</v>
          </cell>
          <cell r="AG147">
            <v>0</v>
          </cell>
          <cell r="AH147">
            <v>0</v>
          </cell>
          <cell r="AI147">
            <v>0</v>
          </cell>
          <cell r="AJ147">
            <v>0</v>
          </cell>
          <cell r="AK147">
            <v>0</v>
          </cell>
          <cell r="AL147">
            <v>0</v>
          </cell>
          <cell r="AM147">
            <v>0</v>
          </cell>
          <cell r="AN147">
            <v>-0.1</v>
          </cell>
          <cell r="AO147">
            <v>0</v>
          </cell>
          <cell r="AP147">
            <v>0</v>
          </cell>
          <cell r="AQ147">
            <v>0</v>
          </cell>
          <cell r="AR147">
            <v>-0.1</v>
          </cell>
          <cell r="AV147">
            <v>0</v>
          </cell>
          <cell r="AW147">
            <v>0.1</v>
          </cell>
          <cell r="AX147">
            <v>0</v>
          </cell>
          <cell r="AY147">
            <v>0</v>
          </cell>
          <cell r="AZ147">
            <v>0</v>
          </cell>
          <cell r="BA147">
            <v>0</v>
          </cell>
          <cell r="BB147">
            <v>0</v>
          </cell>
          <cell r="BC147">
            <v>0</v>
          </cell>
          <cell r="BD147">
            <v>0.1</v>
          </cell>
          <cell r="BG147">
            <v>0</v>
          </cell>
          <cell r="BJ147">
            <v>0.3</v>
          </cell>
          <cell r="BM147">
            <v>0</v>
          </cell>
          <cell r="BP147">
            <v>0</v>
          </cell>
          <cell r="BQ147">
            <v>0</v>
          </cell>
          <cell r="BR147">
            <v>0</v>
          </cell>
          <cell r="BS147">
            <v>0</v>
          </cell>
          <cell r="BT147">
            <v>0.1</v>
          </cell>
          <cell r="BU147">
            <v>0</v>
          </cell>
          <cell r="BV147">
            <v>0</v>
          </cell>
          <cell r="BW147">
            <v>0.1</v>
          </cell>
          <cell r="BY147">
            <v>0.1</v>
          </cell>
          <cell r="BZ147">
            <v>0.1</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V147">
            <v>0</v>
          </cell>
        </row>
        <row r="148">
          <cell r="D148">
            <v>3981</v>
          </cell>
          <cell r="G148">
            <v>14151</v>
          </cell>
          <cell r="J148">
            <v>5588</v>
          </cell>
          <cell r="M148">
            <v>8331</v>
          </cell>
          <cell r="N148">
            <v>5592</v>
          </cell>
          <cell r="O148">
            <v>12712</v>
          </cell>
          <cell r="P148">
            <v>12581</v>
          </cell>
          <cell r="Q148">
            <v>10523</v>
          </cell>
          <cell r="R148">
            <v>1605</v>
          </cell>
          <cell r="S148">
            <v>4380</v>
          </cell>
          <cell r="T148">
            <v>21365</v>
          </cell>
          <cell r="V148">
            <v>17255</v>
          </cell>
          <cell r="Y148">
            <v>0.3</v>
          </cell>
          <cell r="Z148">
            <v>0</v>
          </cell>
          <cell r="AA148">
            <v>0.3</v>
          </cell>
          <cell r="AB148">
            <v>0</v>
          </cell>
          <cell r="AC148">
            <v>-0.1</v>
          </cell>
          <cell r="AD148">
            <v>0</v>
          </cell>
          <cell r="AE148">
            <v>0</v>
          </cell>
          <cell r="AF148">
            <v>-0.1</v>
          </cell>
          <cell r="AG148">
            <v>0</v>
          </cell>
          <cell r="AH148">
            <v>-0.1</v>
          </cell>
          <cell r="AI148">
            <v>0</v>
          </cell>
          <cell r="AJ148">
            <v>0.1</v>
          </cell>
          <cell r="AK148">
            <v>0.1</v>
          </cell>
          <cell r="AL148">
            <v>0.1</v>
          </cell>
          <cell r="AM148">
            <v>0.1</v>
          </cell>
          <cell r="AN148">
            <v>0.3</v>
          </cell>
          <cell r="AO148">
            <v>0.1</v>
          </cell>
          <cell r="AP148">
            <v>0</v>
          </cell>
          <cell r="AQ148">
            <v>0</v>
          </cell>
          <cell r="AR148">
            <v>0.1</v>
          </cell>
          <cell r="AV148">
            <v>-0.1</v>
          </cell>
          <cell r="AW148">
            <v>0.1</v>
          </cell>
          <cell r="AX148">
            <v>0.1</v>
          </cell>
          <cell r="AY148">
            <v>0.1</v>
          </cell>
          <cell r="AZ148">
            <v>0</v>
          </cell>
          <cell r="BA148">
            <v>0</v>
          </cell>
          <cell r="BB148">
            <v>0</v>
          </cell>
          <cell r="BC148">
            <v>0</v>
          </cell>
          <cell r="BD148">
            <v>0.1</v>
          </cell>
          <cell r="BG148">
            <v>0</v>
          </cell>
          <cell r="BJ148">
            <v>0.2</v>
          </cell>
          <cell r="BM148">
            <v>0</v>
          </cell>
          <cell r="BP148">
            <v>0.1</v>
          </cell>
          <cell r="BQ148">
            <v>0</v>
          </cell>
          <cell r="BR148">
            <v>0</v>
          </cell>
          <cell r="BS148">
            <v>0</v>
          </cell>
          <cell r="BT148">
            <v>0</v>
          </cell>
          <cell r="BU148">
            <v>0</v>
          </cell>
          <cell r="BV148">
            <v>0</v>
          </cell>
          <cell r="BW148">
            <v>0.1</v>
          </cell>
          <cell r="BY148">
            <v>0.2</v>
          </cell>
          <cell r="BZ148">
            <v>1.8</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V148">
            <v>0</v>
          </cell>
        </row>
        <row r="149">
          <cell r="D149">
            <v>3774</v>
          </cell>
          <cell r="G149">
            <v>14228</v>
          </cell>
          <cell r="J149">
            <v>6056</v>
          </cell>
          <cell r="M149">
            <v>9278</v>
          </cell>
          <cell r="N149">
            <v>6149</v>
          </cell>
          <cell r="O149">
            <v>13271</v>
          </cell>
          <cell r="P149">
            <v>12606</v>
          </cell>
          <cell r="Q149">
            <v>10282</v>
          </cell>
          <cell r="R149">
            <v>1605</v>
          </cell>
          <cell r="S149">
            <v>4256</v>
          </cell>
          <cell r="T149">
            <v>21571</v>
          </cell>
          <cell r="V149">
            <v>16478</v>
          </cell>
          <cell r="Y149">
            <v>0.1</v>
          </cell>
          <cell r="Z149">
            <v>0</v>
          </cell>
          <cell r="AA149">
            <v>0</v>
          </cell>
          <cell r="AB149">
            <v>0</v>
          </cell>
          <cell r="AC149">
            <v>0.2</v>
          </cell>
          <cell r="AD149">
            <v>0</v>
          </cell>
          <cell r="AE149">
            <v>0</v>
          </cell>
          <cell r="AF149">
            <v>0.2</v>
          </cell>
          <cell r="AG149">
            <v>0.1</v>
          </cell>
          <cell r="AH149">
            <v>0.3</v>
          </cell>
          <cell r="AI149">
            <v>0</v>
          </cell>
          <cell r="AJ149">
            <v>0</v>
          </cell>
          <cell r="AK149">
            <v>0</v>
          </cell>
          <cell r="AL149">
            <v>0.1</v>
          </cell>
          <cell r="AM149">
            <v>0.1</v>
          </cell>
          <cell r="AN149">
            <v>0.1</v>
          </cell>
          <cell r="AO149">
            <v>-0.1</v>
          </cell>
          <cell r="AP149">
            <v>0</v>
          </cell>
          <cell r="AQ149">
            <v>0</v>
          </cell>
          <cell r="AR149">
            <v>0</v>
          </cell>
          <cell r="AV149">
            <v>0.2</v>
          </cell>
          <cell r="AW149">
            <v>0.1</v>
          </cell>
          <cell r="AX149">
            <v>0</v>
          </cell>
          <cell r="AY149">
            <v>0.1</v>
          </cell>
          <cell r="AZ149">
            <v>0</v>
          </cell>
          <cell r="BA149">
            <v>0</v>
          </cell>
          <cell r="BB149">
            <v>-0.1</v>
          </cell>
          <cell r="BC149">
            <v>0</v>
          </cell>
          <cell r="BD149">
            <v>0</v>
          </cell>
          <cell r="BG149">
            <v>0</v>
          </cell>
          <cell r="BJ149">
            <v>0</v>
          </cell>
          <cell r="BM149">
            <v>0.1</v>
          </cell>
          <cell r="BP149">
            <v>0.3</v>
          </cell>
          <cell r="BQ149">
            <v>0.2</v>
          </cell>
          <cell r="BR149">
            <v>0.1</v>
          </cell>
          <cell r="BS149">
            <v>0</v>
          </cell>
          <cell r="BT149">
            <v>-0.1</v>
          </cell>
          <cell r="BU149">
            <v>0</v>
          </cell>
          <cell r="BV149">
            <v>0</v>
          </cell>
          <cell r="BW149">
            <v>0.1</v>
          </cell>
          <cell r="BY149">
            <v>0.2</v>
          </cell>
          <cell r="BZ149">
            <v>1.7</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V149">
            <v>0</v>
          </cell>
        </row>
        <row r="150">
          <cell r="D150">
            <v>4008</v>
          </cell>
          <cell r="G150">
            <v>14203</v>
          </cell>
          <cell r="J150">
            <v>6059</v>
          </cell>
          <cell r="M150">
            <v>9579</v>
          </cell>
          <cell r="N150">
            <v>6270</v>
          </cell>
          <cell r="O150">
            <v>13531</v>
          </cell>
          <cell r="P150">
            <v>12628</v>
          </cell>
          <cell r="Q150">
            <v>10879</v>
          </cell>
          <cell r="R150">
            <v>1610</v>
          </cell>
          <cell r="S150">
            <v>4343</v>
          </cell>
          <cell r="T150">
            <v>21795</v>
          </cell>
          <cell r="V150">
            <v>16940</v>
          </cell>
          <cell r="Y150">
            <v>-0.2</v>
          </cell>
          <cell r="Z150">
            <v>0</v>
          </cell>
          <cell r="AA150">
            <v>-0.2</v>
          </cell>
          <cell r="AB150">
            <v>0</v>
          </cell>
          <cell r="AC150">
            <v>0</v>
          </cell>
          <cell r="AD150">
            <v>0</v>
          </cell>
          <cell r="AE150">
            <v>0</v>
          </cell>
          <cell r="AF150">
            <v>0</v>
          </cell>
          <cell r="AG150">
            <v>-0.1</v>
          </cell>
          <cell r="AH150">
            <v>0</v>
          </cell>
          <cell r="AI150">
            <v>0.1</v>
          </cell>
          <cell r="AJ150">
            <v>0</v>
          </cell>
          <cell r="AK150">
            <v>0</v>
          </cell>
          <cell r="AL150">
            <v>0</v>
          </cell>
          <cell r="AM150">
            <v>0</v>
          </cell>
          <cell r="AN150">
            <v>0.1</v>
          </cell>
          <cell r="AO150">
            <v>0</v>
          </cell>
          <cell r="AP150">
            <v>0</v>
          </cell>
          <cell r="AQ150">
            <v>0</v>
          </cell>
          <cell r="AR150">
            <v>0</v>
          </cell>
          <cell r="AV150">
            <v>0.3</v>
          </cell>
          <cell r="AW150">
            <v>0.1</v>
          </cell>
          <cell r="AX150">
            <v>0</v>
          </cell>
          <cell r="AY150">
            <v>0.1</v>
          </cell>
          <cell r="AZ150">
            <v>0.1</v>
          </cell>
          <cell r="BA150">
            <v>0</v>
          </cell>
          <cell r="BB150">
            <v>0</v>
          </cell>
          <cell r="BC150">
            <v>0</v>
          </cell>
          <cell r="BD150">
            <v>0.1</v>
          </cell>
          <cell r="BG150">
            <v>0</v>
          </cell>
          <cell r="BJ150">
            <v>0</v>
          </cell>
          <cell r="BM150">
            <v>0.1</v>
          </cell>
          <cell r="BP150">
            <v>0.2</v>
          </cell>
          <cell r="BQ150">
            <v>0.1</v>
          </cell>
          <cell r="BR150">
            <v>0.1</v>
          </cell>
          <cell r="BS150">
            <v>0</v>
          </cell>
          <cell r="BT150">
            <v>0.1</v>
          </cell>
          <cell r="BU150">
            <v>0</v>
          </cell>
          <cell r="BV150">
            <v>0</v>
          </cell>
          <cell r="BW150">
            <v>0.1</v>
          </cell>
          <cell r="BY150">
            <v>0.1</v>
          </cell>
          <cell r="BZ150">
            <v>1.2</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V150">
            <v>0</v>
          </cell>
        </row>
        <row r="151">
          <cell r="B151">
            <v>1949</v>
          </cell>
          <cell r="C151">
            <v>2359</v>
          </cell>
          <cell r="D151">
            <v>4262</v>
          </cell>
          <cell r="E151">
            <v>7328</v>
          </cell>
          <cell r="G151">
            <v>14004</v>
          </cell>
          <cell r="J151">
            <v>6371</v>
          </cell>
          <cell r="L151">
            <v>10848</v>
          </cell>
          <cell r="M151">
            <v>10421</v>
          </cell>
          <cell r="N151">
            <v>6737</v>
          </cell>
          <cell r="O151">
            <v>14031</v>
          </cell>
          <cell r="P151">
            <v>12622</v>
          </cell>
          <cell r="Q151">
            <v>11911</v>
          </cell>
          <cell r="R151">
            <v>1649</v>
          </cell>
          <cell r="S151">
            <v>4471</v>
          </cell>
          <cell r="T151">
            <v>22060</v>
          </cell>
          <cell r="V151">
            <v>18198</v>
          </cell>
          <cell r="Y151">
            <v>-0.3</v>
          </cell>
          <cell r="Z151">
            <v>0</v>
          </cell>
          <cell r="AA151">
            <v>-0.3</v>
          </cell>
          <cell r="AB151">
            <v>0</v>
          </cell>
          <cell r="AC151">
            <v>0.1</v>
          </cell>
          <cell r="AD151">
            <v>0</v>
          </cell>
          <cell r="AE151">
            <v>-0.1</v>
          </cell>
          <cell r="AF151">
            <v>0.1</v>
          </cell>
          <cell r="AG151">
            <v>0.1</v>
          </cell>
          <cell r="AH151">
            <v>0.2</v>
          </cell>
          <cell r="AI151">
            <v>0</v>
          </cell>
          <cell r="AJ151">
            <v>0</v>
          </cell>
          <cell r="AK151">
            <v>0</v>
          </cell>
          <cell r="AL151">
            <v>0</v>
          </cell>
          <cell r="AM151">
            <v>0.1</v>
          </cell>
          <cell r="AN151">
            <v>0.1</v>
          </cell>
          <cell r="AO151">
            <v>0</v>
          </cell>
          <cell r="AP151">
            <v>0</v>
          </cell>
          <cell r="AQ151">
            <v>0</v>
          </cell>
          <cell r="AR151">
            <v>0.1</v>
          </cell>
          <cell r="AV151">
            <v>0</v>
          </cell>
          <cell r="AW151">
            <v>0.1</v>
          </cell>
          <cell r="AX151">
            <v>0</v>
          </cell>
          <cell r="AY151">
            <v>0.1</v>
          </cell>
          <cell r="AZ151">
            <v>0</v>
          </cell>
          <cell r="BA151">
            <v>0</v>
          </cell>
          <cell r="BB151">
            <v>0</v>
          </cell>
          <cell r="BC151">
            <v>0.1</v>
          </cell>
          <cell r="BD151">
            <v>0.1</v>
          </cell>
          <cell r="BG151">
            <v>0.1</v>
          </cell>
          <cell r="BJ151">
            <v>-0.1</v>
          </cell>
          <cell r="BM151">
            <v>0.1</v>
          </cell>
          <cell r="BP151">
            <v>0.3</v>
          </cell>
          <cell r="BQ151">
            <v>0.2</v>
          </cell>
          <cell r="BR151">
            <v>0.3</v>
          </cell>
          <cell r="BS151">
            <v>0</v>
          </cell>
          <cell r="BT151">
            <v>0.2</v>
          </cell>
          <cell r="BU151">
            <v>0</v>
          </cell>
          <cell r="BV151">
            <v>0</v>
          </cell>
          <cell r="BW151">
            <v>0.1</v>
          </cell>
          <cell r="BY151">
            <v>0.5</v>
          </cell>
          <cell r="BZ151">
            <v>0.8</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V151">
            <v>0</v>
          </cell>
        </row>
        <row r="152">
          <cell r="B152">
            <v>2015</v>
          </cell>
          <cell r="C152">
            <v>2484</v>
          </cell>
          <cell r="D152">
            <v>4403</v>
          </cell>
          <cell r="E152">
            <v>7366</v>
          </cell>
          <cell r="G152">
            <v>13818</v>
          </cell>
          <cell r="J152">
            <v>6062</v>
          </cell>
          <cell r="L152">
            <v>10270</v>
          </cell>
          <cell r="M152">
            <v>10150</v>
          </cell>
          <cell r="N152">
            <v>6495</v>
          </cell>
          <cell r="O152">
            <v>13345</v>
          </cell>
          <cell r="P152">
            <v>12640</v>
          </cell>
          <cell r="Q152">
            <v>10944</v>
          </cell>
          <cell r="R152">
            <v>1696</v>
          </cell>
          <cell r="S152">
            <v>4622</v>
          </cell>
          <cell r="T152">
            <v>22262</v>
          </cell>
          <cell r="V152">
            <v>18793</v>
          </cell>
          <cell r="Y152">
            <v>-0.2</v>
          </cell>
          <cell r="Z152">
            <v>0</v>
          </cell>
          <cell r="AA152">
            <v>-0.2</v>
          </cell>
          <cell r="AB152">
            <v>0</v>
          </cell>
          <cell r="AC152">
            <v>0</v>
          </cell>
          <cell r="AD152">
            <v>0</v>
          </cell>
          <cell r="AE152">
            <v>0</v>
          </cell>
          <cell r="AF152">
            <v>0</v>
          </cell>
          <cell r="AG152">
            <v>0</v>
          </cell>
          <cell r="AH152">
            <v>0</v>
          </cell>
          <cell r="AI152">
            <v>0</v>
          </cell>
          <cell r="AJ152">
            <v>-0.1</v>
          </cell>
          <cell r="AK152">
            <v>0</v>
          </cell>
          <cell r="AL152">
            <v>0</v>
          </cell>
          <cell r="AM152">
            <v>0</v>
          </cell>
          <cell r="AN152">
            <v>-0.1</v>
          </cell>
          <cell r="AO152">
            <v>0</v>
          </cell>
          <cell r="AP152">
            <v>0</v>
          </cell>
          <cell r="AQ152">
            <v>0</v>
          </cell>
          <cell r="AR152">
            <v>0</v>
          </cell>
          <cell r="AS152">
            <v>0</v>
          </cell>
          <cell r="AT152">
            <v>0.2</v>
          </cell>
          <cell r="AU152">
            <v>0.1</v>
          </cell>
          <cell r="AV152">
            <v>0.1</v>
          </cell>
          <cell r="AW152">
            <v>0.1</v>
          </cell>
          <cell r="AX152">
            <v>0</v>
          </cell>
          <cell r="AY152">
            <v>0</v>
          </cell>
          <cell r="AZ152">
            <v>0</v>
          </cell>
          <cell r="BA152">
            <v>0</v>
          </cell>
          <cell r="BB152">
            <v>0</v>
          </cell>
          <cell r="BC152">
            <v>0</v>
          </cell>
          <cell r="BD152">
            <v>0.1</v>
          </cell>
          <cell r="BE152">
            <v>0</v>
          </cell>
          <cell r="BF152">
            <v>0</v>
          </cell>
          <cell r="BG152">
            <v>0</v>
          </cell>
          <cell r="BH152">
            <v>0</v>
          </cell>
          <cell r="BI152">
            <v>-0.1</v>
          </cell>
          <cell r="BJ152">
            <v>-0.1</v>
          </cell>
          <cell r="BK152">
            <v>0</v>
          </cell>
          <cell r="BL152">
            <v>0</v>
          </cell>
          <cell r="BM152">
            <v>0</v>
          </cell>
          <cell r="BN152">
            <v>0</v>
          </cell>
          <cell r="BO152">
            <v>-0.1</v>
          </cell>
          <cell r="BP152">
            <v>0.1</v>
          </cell>
          <cell r="BQ152">
            <v>0</v>
          </cell>
          <cell r="BR152">
            <v>-0.2</v>
          </cell>
          <cell r="BS152">
            <v>0</v>
          </cell>
          <cell r="BT152">
            <v>0</v>
          </cell>
          <cell r="BU152">
            <v>0</v>
          </cell>
          <cell r="BV152">
            <v>0</v>
          </cell>
          <cell r="BW152">
            <v>0.1</v>
          </cell>
          <cell r="BY152">
            <v>-0.1</v>
          </cell>
          <cell r="BZ152">
            <v>0.9</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V152">
            <v>0</v>
          </cell>
        </row>
        <row r="153">
          <cell r="B153">
            <v>2010</v>
          </cell>
          <cell r="C153">
            <v>2241</v>
          </cell>
          <cell r="D153">
            <v>4248</v>
          </cell>
          <cell r="E153">
            <v>7354</v>
          </cell>
          <cell r="G153">
            <v>13682</v>
          </cell>
          <cell r="J153">
            <v>6497</v>
          </cell>
          <cell r="L153">
            <v>10922</v>
          </cell>
          <cell r="M153">
            <v>10986</v>
          </cell>
          <cell r="N153">
            <v>6986</v>
          </cell>
          <cell r="O153">
            <v>13582</v>
          </cell>
          <cell r="P153">
            <v>12681</v>
          </cell>
          <cell r="Q153">
            <v>10965</v>
          </cell>
          <cell r="R153">
            <v>1698</v>
          </cell>
          <cell r="S153">
            <v>4602</v>
          </cell>
          <cell r="T153">
            <v>22408</v>
          </cell>
          <cell r="V153">
            <v>17720</v>
          </cell>
          <cell r="Y153">
            <v>-0.2</v>
          </cell>
          <cell r="Z153">
            <v>0</v>
          </cell>
          <cell r="AA153">
            <v>-0.2</v>
          </cell>
          <cell r="AB153">
            <v>0</v>
          </cell>
          <cell r="AC153">
            <v>0</v>
          </cell>
          <cell r="AD153">
            <v>0</v>
          </cell>
          <cell r="AE153">
            <v>0</v>
          </cell>
          <cell r="AF153">
            <v>0</v>
          </cell>
          <cell r="AG153">
            <v>0</v>
          </cell>
          <cell r="AH153">
            <v>0</v>
          </cell>
          <cell r="AI153">
            <v>-0.1</v>
          </cell>
          <cell r="AJ153">
            <v>0</v>
          </cell>
          <cell r="AK153">
            <v>0</v>
          </cell>
          <cell r="AL153">
            <v>0</v>
          </cell>
          <cell r="AM153">
            <v>0</v>
          </cell>
          <cell r="AN153">
            <v>-0.1</v>
          </cell>
          <cell r="AO153">
            <v>0</v>
          </cell>
          <cell r="AP153">
            <v>0</v>
          </cell>
          <cell r="AQ153">
            <v>0</v>
          </cell>
          <cell r="AR153">
            <v>-0.1</v>
          </cell>
          <cell r="AS153">
            <v>0</v>
          </cell>
          <cell r="AT153">
            <v>-0.1</v>
          </cell>
          <cell r="AU153">
            <v>-0.1</v>
          </cell>
          <cell r="AV153">
            <v>-0.2</v>
          </cell>
          <cell r="AW153">
            <v>0.1</v>
          </cell>
          <cell r="AX153">
            <v>0.1</v>
          </cell>
          <cell r="AY153">
            <v>0</v>
          </cell>
          <cell r="AZ153">
            <v>0</v>
          </cell>
          <cell r="BA153">
            <v>0</v>
          </cell>
          <cell r="BB153">
            <v>0</v>
          </cell>
          <cell r="BC153">
            <v>0</v>
          </cell>
          <cell r="BD153">
            <v>0</v>
          </cell>
          <cell r="BE153">
            <v>0</v>
          </cell>
          <cell r="BF153">
            <v>0</v>
          </cell>
          <cell r="BG153">
            <v>0.1</v>
          </cell>
          <cell r="BH153">
            <v>0</v>
          </cell>
          <cell r="BI153">
            <v>0</v>
          </cell>
          <cell r="BJ153">
            <v>-0.1</v>
          </cell>
          <cell r="BK153">
            <v>0</v>
          </cell>
          <cell r="BL153">
            <v>0.1</v>
          </cell>
          <cell r="BM153">
            <v>0.1</v>
          </cell>
          <cell r="BN153">
            <v>0</v>
          </cell>
          <cell r="BO153">
            <v>0.1</v>
          </cell>
          <cell r="BP153">
            <v>0.2</v>
          </cell>
          <cell r="BQ153">
            <v>0.1</v>
          </cell>
          <cell r="BR153">
            <v>0</v>
          </cell>
          <cell r="BS153">
            <v>0</v>
          </cell>
          <cell r="BT153">
            <v>0.1</v>
          </cell>
          <cell r="BU153">
            <v>0</v>
          </cell>
          <cell r="BV153">
            <v>0</v>
          </cell>
          <cell r="BW153">
            <v>0.1</v>
          </cell>
          <cell r="BY153">
            <v>0.1</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V153">
            <v>0</v>
          </cell>
        </row>
        <row r="154">
          <cell r="B154">
            <v>2163</v>
          </cell>
          <cell r="C154">
            <v>2410</v>
          </cell>
          <cell r="D154">
            <v>4534</v>
          </cell>
          <cell r="E154">
            <v>7389</v>
          </cell>
          <cell r="G154">
            <v>13817</v>
          </cell>
          <cell r="J154">
            <v>6421</v>
          </cell>
          <cell r="L154">
            <v>10682</v>
          </cell>
          <cell r="M154">
            <v>10816</v>
          </cell>
          <cell r="N154">
            <v>6859</v>
          </cell>
          <cell r="O154">
            <v>13641</v>
          </cell>
          <cell r="P154">
            <v>12742</v>
          </cell>
          <cell r="Q154">
            <v>11288</v>
          </cell>
          <cell r="R154">
            <v>1688</v>
          </cell>
          <cell r="S154">
            <v>4661</v>
          </cell>
          <cell r="T154">
            <v>22498</v>
          </cell>
          <cell r="V154">
            <v>18241</v>
          </cell>
          <cell r="Y154">
            <v>0.4</v>
          </cell>
          <cell r="Z154">
            <v>0</v>
          </cell>
          <cell r="AA154">
            <v>0.3</v>
          </cell>
          <cell r="AB154">
            <v>0</v>
          </cell>
          <cell r="AC154">
            <v>0</v>
          </cell>
          <cell r="AD154">
            <v>0</v>
          </cell>
          <cell r="AE154">
            <v>0</v>
          </cell>
          <cell r="AF154">
            <v>0</v>
          </cell>
          <cell r="AG154">
            <v>0.1</v>
          </cell>
          <cell r="AH154">
            <v>0.1</v>
          </cell>
          <cell r="AI154">
            <v>0</v>
          </cell>
          <cell r="AJ154">
            <v>0.1</v>
          </cell>
          <cell r="AK154">
            <v>0</v>
          </cell>
          <cell r="AL154">
            <v>0</v>
          </cell>
          <cell r="AM154">
            <v>0</v>
          </cell>
          <cell r="AN154">
            <v>0.1</v>
          </cell>
          <cell r="AO154">
            <v>0</v>
          </cell>
          <cell r="AP154">
            <v>0</v>
          </cell>
          <cell r="AQ154">
            <v>0</v>
          </cell>
          <cell r="AR154">
            <v>0</v>
          </cell>
          <cell r="AS154">
            <v>0</v>
          </cell>
          <cell r="AT154">
            <v>0</v>
          </cell>
          <cell r="AU154">
            <v>0.1</v>
          </cell>
          <cell r="AV154">
            <v>0.1</v>
          </cell>
          <cell r="AW154">
            <v>0.1</v>
          </cell>
          <cell r="AX154">
            <v>0.1</v>
          </cell>
          <cell r="AY154">
            <v>0</v>
          </cell>
          <cell r="AZ154">
            <v>0</v>
          </cell>
          <cell r="BA154">
            <v>0</v>
          </cell>
          <cell r="BB154">
            <v>0</v>
          </cell>
          <cell r="BC154">
            <v>0.1</v>
          </cell>
          <cell r="BD154">
            <v>0.1</v>
          </cell>
          <cell r="BE154">
            <v>0.1</v>
          </cell>
          <cell r="BF154">
            <v>0.1</v>
          </cell>
          <cell r="BG154">
            <v>0</v>
          </cell>
          <cell r="BH154">
            <v>0</v>
          </cell>
          <cell r="BI154">
            <v>0.1</v>
          </cell>
          <cell r="BJ154">
            <v>0.1</v>
          </cell>
          <cell r="BK154">
            <v>0</v>
          </cell>
          <cell r="BL154">
            <v>0</v>
          </cell>
          <cell r="BM154">
            <v>0</v>
          </cell>
          <cell r="BN154">
            <v>0</v>
          </cell>
          <cell r="BO154">
            <v>0</v>
          </cell>
          <cell r="BP154">
            <v>0</v>
          </cell>
          <cell r="BQ154">
            <v>0</v>
          </cell>
          <cell r="BR154">
            <v>0</v>
          </cell>
          <cell r="BS154">
            <v>0</v>
          </cell>
          <cell r="BT154">
            <v>-0.1</v>
          </cell>
          <cell r="BU154">
            <v>0</v>
          </cell>
          <cell r="BV154">
            <v>0</v>
          </cell>
          <cell r="BW154">
            <v>0</v>
          </cell>
          <cell r="BY154">
            <v>0.1</v>
          </cell>
          <cell r="BZ154">
            <v>0.3</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V154">
            <v>0</v>
          </cell>
        </row>
        <row r="155">
          <cell r="B155">
            <v>2167</v>
          </cell>
          <cell r="C155">
            <v>2421</v>
          </cell>
          <cell r="D155">
            <v>4538</v>
          </cell>
          <cell r="E155">
            <v>7436</v>
          </cell>
          <cell r="G155">
            <v>14011</v>
          </cell>
          <cell r="J155">
            <v>6597</v>
          </cell>
          <cell r="L155">
            <v>10835</v>
          </cell>
          <cell r="M155">
            <v>10935</v>
          </cell>
          <cell r="N155">
            <v>6953</v>
          </cell>
          <cell r="O155">
            <v>13680</v>
          </cell>
          <cell r="P155">
            <v>12801</v>
          </cell>
          <cell r="Q155">
            <v>12242</v>
          </cell>
          <cell r="R155">
            <v>1649</v>
          </cell>
          <cell r="S155">
            <v>4710</v>
          </cell>
          <cell r="T155">
            <v>22532</v>
          </cell>
          <cell r="V155">
            <v>18279</v>
          </cell>
          <cell r="Y155">
            <v>0.3</v>
          </cell>
          <cell r="Z155">
            <v>0</v>
          </cell>
          <cell r="AA155">
            <v>0.4</v>
          </cell>
          <cell r="AB155">
            <v>0</v>
          </cell>
          <cell r="AC155">
            <v>0</v>
          </cell>
          <cell r="AD155">
            <v>0</v>
          </cell>
          <cell r="AE155">
            <v>0.1</v>
          </cell>
          <cell r="AF155">
            <v>0.2</v>
          </cell>
          <cell r="AG155">
            <v>0.1</v>
          </cell>
          <cell r="AH155">
            <v>0.2</v>
          </cell>
          <cell r="AI155">
            <v>0.1</v>
          </cell>
          <cell r="AJ155">
            <v>-0.1</v>
          </cell>
          <cell r="AK155">
            <v>0</v>
          </cell>
          <cell r="AL155">
            <v>0</v>
          </cell>
          <cell r="AM155">
            <v>0</v>
          </cell>
          <cell r="AN155">
            <v>0.1</v>
          </cell>
          <cell r="AO155">
            <v>0</v>
          </cell>
          <cell r="AP155">
            <v>0</v>
          </cell>
          <cell r="AQ155">
            <v>0</v>
          </cell>
          <cell r="AR155">
            <v>0.1</v>
          </cell>
          <cell r="AS155">
            <v>0</v>
          </cell>
          <cell r="AT155">
            <v>0.1</v>
          </cell>
          <cell r="AU155">
            <v>0.1</v>
          </cell>
          <cell r="AV155">
            <v>0.1</v>
          </cell>
          <cell r="AW155">
            <v>0.1</v>
          </cell>
          <cell r="AX155">
            <v>0</v>
          </cell>
          <cell r="AY155">
            <v>0</v>
          </cell>
          <cell r="AZ155">
            <v>0.1</v>
          </cell>
          <cell r="BA155">
            <v>0</v>
          </cell>
          <cell r="BB155">
            <v>0</v>
          </cell>
          <cell r="BC155">
            <v>0.1</v>
          </cell>
          <cell r="BD155">
            <v>0.1</v>
          </cell>
          <cell r="BE155">
            <v>0</v>
          </cell>
          <cell r="BF155">
            <v>0</v>
          </cell>
          <cell r="BG155">
            <v>0</v>
          </cell>
          <cell r="BH155">
            <v>0</v>
          </cell>
          <cell r="BI155">
            <v>0</v>
          </cell>
          <cell r="BJ155">
            <v>0.1</v>
          </cell>
          <cell r="BK155">
            <v>0</v>
          </cell>
          <cell r="BL155">
            <v>0</v>
          </cell>
          <cell r="BM155">
            <v>0</v>
          </cell>
          <cell r="BN155">
            <v>0</v>
          </cell>
          <cell r="BO155">
            <v>0</v>
          </cell>
          <cell r="BP155">
            <v>-0.1</v>
          </cell>
          <cell r="BQ155">
            <v>0</v>
          </cell>
          <cell r="BR155">
            <v>0</v>
          </cell>
          <cell r="BS155">
            <v>0</v>
          </cell>
          <cell r="BT155">
            <v>0.1</v>
          </cell>
          <cell r="BU155">
            <v>0</v>
          </cell>
          <cell r="BV155">
            <v>0</v>
          </cell>
          <cell r="BW155">
            <v>0</v>
          </cell>
          <cell r="BY155">
            <v>-0.1</v>
          </cell>
          <cell r="BZ155">
            <v>2.2999999999999998</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V155">
            <v>0</v>
          </cell>
        </row>
        <row r="156">
          <cell r="B156">
            <v>2159</v>
          </cell>
          <cell r="C156">
            <v>2568</v>
          </cell>
          <cell r="D156">
            <v>4668</v>
          </cell>
          <cell r="E156">
            <v>7612</v>
          </cell>
          <cell r="G156">
            <v>14340</v>
          </cell>
          <cell r="J156">
            <v>6427</v>
          </cell>
          <cell r="L156">
            <v>10448</v>
          </cell>
          <cell r="M156">
            <v>10524</v>
          </cell>
          <cell r="N156">
            <v>6674</v>
          </cell>
          <cell r="O156">
            <v>13684</v>
          </cell>
          <cell r="P156">
            <v>12864</v>
          </cell>
          <cell r="Q156">
            <v>11501</v>
          </cell>
          <cell r="R156">
            <v>1676</v>
          </cell>
          <cell r="S156">
            <v>4828</v>
          </cell>
          <cell r="T156">
            <v>22650</v>
          </cell>
          <cell r="V156">
            <v>19563</v>
          </cell>
          <cell r="Y156">
            <v>0.1</v>
          </cell>
          <cell r="Z156">
            <v>0</v>
          </cell>
          <cell r="AA156">
            <v>0.1</v>
          </cell>
          <cell r="AB156">
            <v>0</v>
          </cell>
          <cell r="AC156">
            <v>0</v>
          </cell>
          <cell r="AD156">
            <v>0</v>
          </cell>
          <cell r="AE156">
            <v>0</v>
          </cell>
          <cell r="AF156">
            <v>0</v>
          </cell>
          <cell r="AG156">
            <v>0</v>
          </cell>
          <cell r="AH156">
            <v>0</v>
          </cell>
          <cell r="AI156">
            <v>0</v>
          </cell>
          <cell r="AJ156">
            <v>0.1</v>
          </cell>
          <cell r="AK156">
            <v>0</v>
          </cell>
          <cell r="AL156">
            <v>0.1</v>
          </cell>
          <cell r="AM156">
            <v>-0.1</v>
          </cell>
          <cell r="AN156">
            <v>0.2</v>
          </cell>
          <cell r="AO156">
            <v>0</v>
          </cell>
          <cell r="AP156">
            <v>0</v>
          </cell>
          <cell r="AQ156">
            <v>0</v>
          </cell>
          <cell r="AR156">
            <v>0</v>
          </cell>
          <cell r="AS156">
            <v>-0.1</v>
          </cell>
          <cell r="AT156">
            <v>0</v>
          </cell>
          <cell r="AU156">
            <v>0</v>
          </cell>
          <cell r="AV156">
            <v>0.1</v>
          </cell>
          <cell r="AW156">
            <v>0.1</v>
          </cell>
          <cell r="AX156">
            <v>0</v>
          </cell>
          <cell r="AY156">
            <v>0</v>
          </cell>
          <cell r="AZ156">
            <v>0</v>
          </cell>
          <cell r="BA156">
            <v>0</v>
          </cell>
          <cell r="BB156">
            <v>0</v>
          </cell>
          <cell r="BC156">
            <v>0</v>
          </cell>
          <cell r="BD156">
            <v>0.1</v>
          </cell>
          <cell r="BE156">
            <v>0</v>
          </cell>
          <cell r="BF156">
            <v>0</v>
          </cell>
          <cell r="BG156">
            <v>0</v>
          </cell>
          <cell r="BH156">
            <v>0.1</v>
          </cell>
          <cell r="BI156">
            <v>0.1</v>
          </cell>
          <cell r="BJ156">
            <v>0.2</v>
          </cell>
          <cell r="BK156">
            <v>0</v>
          </cell>
          <cell r="BL156">
            <v>0</v>
          </cell>
          <cell r="BM156">
            <v>0.1</v>
          </cell>
          <cell r="BN156">
            <v>0</v>
          </cell>
          <cell r="BO156">
            <v>0</v>
          </cell>
          <cell r="BP156">
            <v>0</v>
          </cell>
          <cell r="BQ156">
            <v>0</v>
          </cell>
          <cell r="BR156">
            <v>0.1</v>
          </cell>
          <cell r="BS156">
            <v>0</v>
          </cell>
          <cell r="BT156">
            <v>0.1</v>
          </cell>
          <cell r="BU156">
            <v>0</v>
          </cell>
          <cell r="BV156">
            <v>0</v>
          </cell>
          <cell r="BW156">
            <v>0.1</v>
          </cell>
          <cell r="BY156">
            <v>0.1</v>
          </cell>
          <cell r="BZ156">
            <v>0.1</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V156">
            <v>0</v>
          </cell>
        </row>
        <row r="157">
          <cell r="B157">
            <v>2110</v>
          </cell>
          <cell r="C157">
            <v>2399</v>
          </cell>
          <cell r="D157">
            <v>4479</v>
          </cell>
          <cell r="E157">
            <v>7763</v>
          </cell>
          <cell r="G157">
            <v>14602</v>
          </cell>
          <cell r="J157">
            <v>6603</v>
          </cell>
          <cell r="L157">
            <v>10653</v>
          </cell>
          <cell r="M157">
            <v>10729</v>
          </cell>
          <cell r="N157">
            <v>6755</v>
          </cell>
          <cell r="O157">
            <v>13905</v>
          </cell>
          <cell r="P157">
            <v>12955</v>
          </cell>
          <cell r="Q157">
            <v>11511</v>
          </cell>
          <cell r="R157">
            <v>1684</v>
          </cell>
          <cell r="S157">
            <v>4815</v>
          </cell>
          <cell r="T157">
            <v>22842</v>
          </cell>
          <cell r="V157">
            <v>18166</v>
          </cell>
          <cell r="Y157">
            <v>0</v>
          </cell>
          <cell r="Z157">
            <v>0</v>
          </cell>
          <cell r="AA157">
            <v>0</v>
          </cell>
          <cell r="AB157">
            <v>0</v>
          </cell>
          <cell r="AC157">
            <v>0.1</v>
          </cell>
          <cell r="AD157">
            <v>0</v>
          </cell>
          <cell r="AE157">
            <v>0.1</v>
          </cell>
          <cell r="AF157">
            <v>0.2</v>
          </cell>
          <cell r="AG157">
            <v>0</v>
          </cell>
          <cell r="AH157">
            <v>0.2</v>
          </cell>
          <cell r="AI157">
            <v>0.1</v>
          </cell>
          <cell r="AJ157">
            <v>0.2</v>
          </cell>
          <cell r="AK157">
            <v>0.1</v>
          </cell>
          <cell r="AL157">
            <v>0</v>
          </cell>
          <cell r="AM157">
            <v>0</v>
          </cell>
          <cell r="AN157">
            <v>0.2</v>
          </cell>
          <cell r="AO157">
            <v>0</v>
          </cell>
          <cell r="AP157">
            <v>0</v>
          </cell>
          <cell r="AQ157">
            <v>0</v>
          </cell>
          <cell r="AR157">
            <v>0</v>
          </cell>
          <cell r="AS157">
            <v>-0.1</v>
          </cell>
          <cell r="AT157">
            <v>0</v>
          </cell>
          <cell r="AU157">
            <v>-0.1</v>
          </cell>
          <cell r="AV157">
            <v>-0.1</v>
          </cell>
          <cell r="AW157">
            <v>0.1</v>
          </cell>
          <cell r="AX157">
            <v>0</v>
          </cell>
          <cell r="AY157">
            <v>0</v>
          </cell>
          <cell r="AZ157">
            <v>0</v>
          </cell>
          <cell r="BA157">
            <v>0</v>
          </cell>
          <cell r="BB157">
            <v>0</v>
          </cell>
          <cell r="BC157">
            <v>0</v>
          </cell>
          <cell r="BD157">
            <v>0.1</v>
          </cell>
          <cell r="BE157">
            <v>0</v>
          </cell>
          <cell r="BF157">
            <v>0</v>
          </cell>
          <cell r="BG157">
            <v>0</v>
          </cell>
          <cell r="BH157">
            <v>0.1</v>
          </cell>
          <cell r="BI157">
            <v>0.1</v>
          </cell>
          <cell r="BJ157">
            <v>0.1</v>
          </cell>
          <cell r="BK157">
            <v>0</v>
          </cell>
          <cell r="BL157">
            <v>0</v>
          </cell>
          <cell r="BM157">
            <v>0</v>
          </cell>
          <cell r="BN157">
            <v>0</v>
          </cell>
          <cell r="BO157">
            <v>-0.1</v>
          </cell>
          <cell r="BP157">
            <v>-0.1</v>
          </cell>
          <cell r="BQ157">
            <v>-0.1</v>
          </cell>
          <cell r="BR157">
            <v>0.2</v>
          </cell>
          <cell r="BS157">
            <v>0</v>
          </cell>
          <cell r="BT157">
            <v>0.1</v>
          </cell>
          <cell r="BU157">
            <v>0</v>
          </cell>
          <cell r="BV157">
            <v>0</v>
          </cell>
          <cell r="BW157">
            <v>0.1</v>
          </cell>
          <cell r="BY157">
            <v>0.1</v>
          </cell>
          <cell r="BZ157">
            <v>1.7</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V157">
            <v>0</v>
          </cell>
        </row>
        <row r="158">
          <cell r="B158">
            <v>2233</v>
          </cell>
          <cell r="C158">
            <v>2515</v>
          </cell>
          <cell r="D158">
            <v>4722</v>
          </cell>
          <cell r="E158">
            <v>7810</v>
          </cell>
          <cell r="G158">
            <v>14698</v>
          </cell>
          <cell r="J158">
            <v>6660</v>
          </cell>
          <cell r="L158">
            <v>10694</v>
          </cell>
          <cell r="M158">
            <v>10790</v>
          </cell>
          <cell r="N158">
            <v>6712</v>
          </cell>
          <cell r="O158">
            <v>13512</v>
          </cell>
          <cell r="P158">
            <v>13076</v>
          </cell>
          <cell r="Q158">
            <v>12309</v>
          </cell>
          <cell r="R158">
            <v>1688</v>
          </cell>
          <cell r="S158">
            <v>4866</v>
          </cell>
          <cell r="T158">
            <v>23110</v>
          </cell>
          <cell r="V158">
            <v>18569</v>
          </cell>
          <cell r="Y158">
            <v>0</v>
          </cell>
          <cell r="Z158">
            <v>0</v>
          </cell>
          <cell r="AA158">
            <v>-0.1</v>
          </cell>
          <cell r="AB158">
            <v>0</v>
          </cell>
          <cell r="AC158">
            <v>0.1</v>
          </cell>
          <cell r="AD158">
            <v>0</v>
          </cell>
          <cell r="AE158">
            <v>0</v>
          </cell>
          <cell r="AF158">
            <v>0.1</v>
          </cell>
          <cell r="AG158">
            <v>0</v>
          </cell>
          <cell r="AH158">
            <v>0.1</v>
          </cell>
          <cell r="AI158">
            <v>-0.1</v>
          </cell>
          <cell r="AJ158">
            <v>0</v>
          </cell>
          <cell r="AK158">
            <v>-0.1</v>
          </cell>
          <cell r="AL158">
            <v>0</v>
          </cell>
          <cell r="AM158">
            <v>0</v>
          </cell>
          <cell r="AN158">
            <v>-0.2</v>
          </cell>
          <cell r="AO158">
            <v>0</v>
          </cell>
          <cell r="AP158">
            <v>0</v>
          </cell>
          <cell r="AQ158">
            <v>0</v>
          </cell>
          <cell r="AR158">
            <v>0</v>
          </cell>
          <cell r="AS158">
            <v>0</v>
          </cell>
          <cell r="AT158">
            <v>0.1</v>
          </cell>
          <cell r="AU158">
            <v>0.1</v>
          </cell>
          <cell r="AV158">
            <v>0.2</v>
          </cell>
          <cell r="AW158">
            <v>-0.1</v>
          </cell>
          <cell r="AX158">
            <v>0.1</v>
          </cell>
          <cell r="AY158">
            <v>0</v>
          </cell>
          <cell r="AZ158">
            <v>0</v>
          </cell>
          <cell r="BA158">
            <v>0</v>
          </cell>
          <cell r="BB158">
            <v>0</v>
          </cell>
          <cell r="BC158">
            <v>0</v>
          </cell>
          <cell r="BD158">
            <v>0</v>
          </cell>
          <cell r="BE158">
            <v>0.1</v>
          </cell>
          <cell r="BF158">
            <v>0</v>
          </cell>
          <cell r="BG158">
            <v>0.1</v>
          </cell>
          <cell r="BH158">
            <v>0</v>
          </cell>
          <cell r="BI158">
            <v>0</v>
          </cell>
          <cell r="BJ158">
            <v>0</v>
          </cell>
          <cell r="BK158">
            <v>0</v>
          </cell>
          <cell r="BL158">
            <v>0.1</v>
          </cell>
          <cell r="BM158">
            <v>0.1</v>
          </cell>
          <cell r="BN158">
            <v>0</v>
          </cell>
          <cell r="BO158">
            <v>0.1</v>
          </cell>
          <cell r="BP158">
            <v>0.1</v>
          </cell>
          <cell r="BQ158">
            <v>0</v>
          </cell>
          <cell r="BR158">
            <v>-0.4</v>
          </cell>
          <cell r="BS158">
            <v>0.1</v>
          </cell>
          <cell r="BT158">
            <v>0.1</v>
          </cell>
          <cell r="BU158">
            <v>0</v>
          </cell>
          <cell r="BV158">
            <v>0</v>
          </cell>
          <cell r="BW158">
            <v>0.1</v>
          </cell>
          <cell r="BY158">
            <v>0</v>
          </cell>
          <cell r="BZ158">
            <v>0.7</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V158">
            <v>0</v>
          </cell>
        </row>
        <row r="159">
          <cell r="B159">
            <v>2286</v>
          </cell>
          <cell r="C159">
            <v>2557</v>
          </cell>
          <cell r="D159">
            <v>4811</v>
          </cell>
          <cell r="E159">
            <v>7979</v>
          </cell>
          <cell r="G159">
            <v>14986</v>
          </cell>
          <cell r="J159">
            <v>6826</v>
          </cell>
          <cell r="L159">
            <v>10962</v>
          </cell>
          <cell r="M159">
            <v>11122</v>
          </cell>
          <cell r="N159">
            <v>6794</v>
          </cell>
          <cell r="O159">
            <v>13733</v>
          </cell>
          <cell r="P159">
            <v>13246</v>
          </cell>
          <cell r="Q159">
            <v>13062</v>
          </cell>
          <cell r="R159">
            <v>1694</v>
          </cell>
          <cell r="S159">
            <v>5001</v>
          </cell>
          <cell r="T159">
            <v>23443</v>
          </cell>
          <cell r="V159">
            <v>18758</v>
          </cell>
          <cell r="Y159">
            <v>0.2</v>
          </cell>
          <cell r="Z159">
            <v>0.1</v>
          </cell>
          <cell r="AA159">
            <v>0.2</v>
          </cell>
          <cell r="AB159">
            <v>0</v>
          </cell>
          <cell r="AC159">
            <v>0</v>
          </cell>
          <cell r="AD159">
            <v>0</v>
          </cell>
          <cell r="AE159">
            <v>-0.1</v>
          </cell>
          <cell r="AF159">
            <v>-0.1</v>
          </cell>
          <cell r="AG159">
            <v>0</v>
          </cell>
          <cell r="AH159">
            <v>-0.1</v>
          </cell>
          <cell r="AI159">
            <v>0</v>
          </cell>
          <cell r="AJ159">
            <v>-0.1</v>
          </cell>
          <cell r="AK159">
            <v>0.1</v>
          </cell>
          <cell r="AL159">
            <v>0</v>
          </cell>
          <cell r="AM159">
            <v>0</v>
          </cell>
          <cell r="AN159">
            <v>0.2</v>
          </cell>
          <cell r="AO159">
            <v>0</v>
          </cell>
          <cell r="AP159">
            <v>0</v>
          </cell>
          <cell r="AQ159">
            <v>0</v>
          </cell>
          <cell r="AR159">
            <v>0</v>
          </cell>
          <cell r="AS159">
            <v>0</v>
          </cell>
          <cell r="AT159">
            <v>0</v>
          </cell>
          <cell r="AU159">
            <v>0.1</v>
          </cell>
          <cell r="AV159">
            <v>0.1</v>
          </cell>
          <cell r="AW159">
            <v>0.1</v>
          </cell>
          <cell r="AX159">
            <v>0.1</v>
          </cell>
          <cell r="AY159">
            <v>0</v>
          </cell>
          <cell r="AZ159">
            <v>0</v>
          </cell>
          <cell r="BA159">
            <v>0</v>
          </cell>
          <cell r="BB159">
            <v>0</v>
          </cell>
          <cell r="BC159">
            <v>0</v>
          </cell>
          <cell r="BD159">
            <v>0</v>
          </cell>
          <cell r="BE159">
            <v>0</v>
          </cell>
          <cell r="BF159">
            <v>0</v>
          </cell>
          <cell r="BG159">
            <v>0</v>
          </cell>
          <cell r="BH159">
            <v>0.1</v>
          </cell>
          <cell r="BI159">
            <v>0.1</v>
          </cell>
          <cell r="BJ159">
            <v>0.1</v>
          </cell>
          <cell r="BK159">
            <v>0</v>
          </cell>
          <cell r="BL159">
            <v>0</v>
          </cell>
          <cell r="BM159">
            <v>0</v>
          </cell>
          <cell r="BN159">
            <v>0</v>
          </cell>
          <cell r="BO159">
            <v>0</v>
          </cell>
          <cell r="BP159">
            <v>0.1</v>
          </cell>
          <cell r="BQ159">
            <v>0</v>
          </cell>
          <cell r="BR159">
            <v>0.2</v>
          </cell>
          <cell r="BS159">
            <v>0.1</v>
          </cell>
          <cell r="BT159">
            <v>-0.1</v>
          </cell>
          <cell r="BU159">
            <v>0</v>
          </cell>
          <cell r="BV159">
            <v>0</v>
          </cell>
          <cell r="BW159">
            <v>0.2</v>
          </cell>
          <cell r="BY159">
            <v>0</v>
          </cell>
          <cell r="BZ159">
            <v>0.8</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V159">
            <v>0</v>
          </cell>
        </row>
        <row r="160">
          <cell r="B160">
            <v>2343</v>
          </cell>
          <cell r="C160">
            <v>2754</v>
          </cell>
          <cell r="D160">
            <v>5034</v>
          </cell>
          <cell r="E160">
            <v>8179</v>
          </cell>
          <cell r="G160">
            <v>15210</v>
          </cell>
          <cell r="J160">
            <v>6630</v>
          </cell>
          <cell r="L160">
            <v>10629</v>
          </cell>
          <cell r="M160">
            <v>10811</v>
          </cell>
          <cell r="N160">
            <v>6558</v>
          </cell>
          <cell r="O160">
            <v>14044</v>
          </cell>
          <cell r="P160">
            <v>13372</v>
          </cell>
          <cell r="Q160">
            <v>12001</v>
          </cell>
          <cell r="R160">
            <v>1735</v>
          </cell>
          <cell r="S160">
            <v>5101</v>
          </cell>
          <cell r="T160">
            <v>23735</v>
          </cell>
          <cell r="V160">
            <v>20017</v>
          </cell>
          <cell r="Y160">
            <v>0.3</v>
          </cell>
          <cell r="Z160">
            <v>0</v>
          </cell>
          <cell r="AA160">
            <v>0.3</v>
          </cell>
          <cell r="AB160">
            <v>0</v>
          </cell>
          <cell r="AC160">
            <v>0</v>
          </cell>
          <cell r="AD160">
            <v>0</v>
          </cell>
          <cell r="AE160">
            <v>0</v>
          </cell>
          <cell r="AF160">
            <v>0</v>
          </cell>
          <cell r="AG160">
            <v>0</v>
          </cell>
          <cell r="AH160">
            <v>0</v>
          </cell>
          <cell r="AI160">
            <v>0.1</v>
          </cell>
          <cell r="AJ160">
            <v>0.2</v>
          </cell>
          <cell r="AK160">
            <v>0</v>
          </cell>
          <cell r="AL160">
            <v>-0.1</v>
          </cell>
          <cell r="AM160">
            <v>0.1</v>
          </cell>
          <cell r="AN160">
            <v>0.1</v>
          </cell>
          <cell r="AO160">
            <v>0</v>
          </cell>
          <cell r="AP160">
            <v>0</v>
          </cell>
          <cell r="AQ160">
            <v>0</v>
          </cell>
          <cell r="AR160">
            <v>0</v>
          </cell>
          <cell r="AS160">
            <v>0</v>
          </cell>
          <cell r="AT160">
            <v>-0.1</v>
          </cell>
          <cell r="AU160">
            <v>-0.1</v>
          </cell>
          <cell r="AV160">
            <v>-0.2</v>
          </cell>
          <cell r="AW160">
            <v>0.1</v>
          </cell>
          <cell r="AX160">
            <v>0</v>
          </cell>
          <cell r="AY160">
            <v>0.1</v>
          </cell>
          <cell r="AZ160">
            <v>0.1</v>
          </cell>
          <cell r="BA160">
            <v>0</v>
          </cell>
          <cell r="BB160">
            <v>0</v>
          </cell>
          <cell r="BC160">
            <v>0</v>
          </cell>
          <cell r="BD160">
            <v>0.1</v>
          </cell>
          <cell r="BE160">
            <v>0</v>
          </cell>
          <cell r="BF160">
            <v>0</v>
          </cell>
          <cell r="BG160">
            <v>0.1</v>
          </cell>
          <cell r="BH160">
            <v>0.1</v>
          </cell>
          <cell r="BI160">
            <v>0</v>
          </cell>
          <cell r="BJ160">
            <v>0.1</v>
          </cell>
          <cell r="BK160">
            <v>0</v>
          </cell>
          <cell r="BL160">
            <v>0</v>
          </cell>
          <cell r="BM160">
            <v>0</v>
          </cell>
          <cell r="BN160">
            <v>0</v>
          </cell>
          <cell r="BO160">
            <v>0</v>
          </cell>
          <cell r="BP160">
            <v>0.1</v>
          </cell>
          <cell r="BQ160">
            <v>0</v>
          </cell>
          <cell r="BR160">
            <v>0</v>
          </cell>
          <cell r="BS160">
            <v>0.1</v>
          </cell>
          <cell r="BT160">
            <v>0</v>
          </cell>
          <cell r="BU160">
            <v>0</v>
          </cell>
          <cell r="BV160">
            <v>0</v>
          </cell>
          <cell r="BW160">
            <v>0.1</v>
          </cell>
          <cell r="BY160">
            <v>0.1</v>
          </cell>
          <cell r="BZ160">
            <v>0.9</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V160">
            <v>0</v>
          </cell>
        </row>
        <row r="161">
          <cell r="B161">
            <v>2268</v>
          </cell>
          <cell r="C161">
            <v>2564</v>
          </cell>
          <cell r="D161">
            <v>4792</v>
          </cell>
          <cell r="E161">
            <v>8491</v>
          </cell>
          <cell r="G161">
            <v>15495</v>
          </cell>
          <cell r="J161">
            <v>7125</v>
          </cell>
          <cell r="L161">
            <v>11390</v>
          </cell>
          <cell r="M161">
            <v>11625</v>
          </cell>
          <cell r="N161">
            <v>7067</v>
          </cell>
          <cell r="O161">
            <v>14920</v>
          </cell>
          <cell r="P161">
            <v>13479</v>
          </cell>
          <cell r="Q161">
            <v>11579</v>
          </cell>
          <cell r="R161">
            <v>1716</v>
          </cell>
          <cell r="S161">
            <v>5052</v>
          </cell>
          <cell r="T161">
            <v>23976</v>
          </cell>
          <cell r="V161">
            <v>18019</v>
          </cell>
          <cell r="Y161">
            <v>-0.5</v>
          </cell>
          <cell r="Z161">
            <v>0</v>
          </cell>
          <cell r="AA161">
            <v>-0.5</v>
          </cell>
          <cell r="AB161">
            <v>0</v>
          </cell>
          <cell r="AC161">
            <v>0</v>
          </cell>
          <cell r="AD161">
            <v>0</v>
          </cell>
          <cell r="AE161">
            <v>-0.1</v>
          </cell>
          <cell r="AF161">
            <v>-0.1</v>
          </cell>
          <cell r="AG161">
            <v>0</v>
          </cell>
          <cell r="AH161">
            <v>-0.2</v>
          </cell>
          <cell r="AI161">
            <v>-0.1</v>
          </cell>
          <cell r="AJ161">
            <v>-0.1</v>
          </cell>
          <cell r="AK161">
            <v>-0.1</v>
          </cell>
          <cell r="AL161">
            <v>0.1</v>
          </cell>
          <cell r="AM161">
            <v>0</v>
          </cell>
          <cell r="AN161">
            <v>-0.1</v>
          </cell>
          <cell r="AO161">
            <v>0</v>
          </cell>
          <cell r="AP161">
            <v>0</v>
          </cell>
          <cell r="AQ161">
            <v>0</v>
          </cell>
          <cell r="AR161">
            <v>0</v>
          </cell>
          <cell r="AS161">
            <v>0.1</v>
          </cell>
          <cell r="AT161">
            <v>0</v>
          </cell>
          <cell r="AU161">
            <v>0</v>
          </cell>
          <cell r="AV161">
            <v>0.1</v>
          </cell>
          <cell r="AW161">
            <v>0</v>
          </cell>
          <cell r="AX161">
            <v>0.1</v>
          </cell>
          <cell r="AY161">
            <v>0.1</v>
          </cell>
          <cell r="AZ161">
            <v>-0.1</v>
          </cell>
          <cell r="BA161">
            <v>0</v>
          </cell>
          <cell r="BB161">
            <v>0</v>
          </cell>
          <cell r="BC161">
            <v>0</v>
          </cell>
          <cell r="BD161">
            <v>0</v>
          </cell>
          <cell r="BE161">
            <v>0</v>
          </cell>
          <cell r="BF161">
            <v>0</v>
          </cell>
          <cell r="BG161">
            <v>0</v>
          </cell>
          <cell r="BH161">
            <v>0.1</v>
          </cell>
          <cell r="BI161">
            <v>-0.1</v>
          </cell>
          <cell r="BJ161">
            <v>0.1</v>
          </cell>
          <cell r="BK161">
            <v>0</v>
          </cell>
          <cell r="BL161">
            <v>0.1</v>
          </cell>
          <cell r="BM161">
            <v>0.1</v>
          </cell>
          <cell r="BN161">
            <v>0</v>
          </cell>
          <cell r="BO161">
            <v>0.2</v>
          </cell>
          <cell r="BP161">
            <v>0.2</v>
          </cell>
          <cell r="BQ161">
            <v>0.1</v>
          </cell>
          <cell r="BR161">
            <v>0.4</v>
          </cell>
          <cell r="BS161">
            <v>0</v>
          </cell>
          <cell r="BT161">
            <v>-0.1</v>
          </cell>
          <cell r="BU161">
            <v>0</v>
          </cell>
          <cell r="BV161">
            <v>0</v>
          </cell>
          <cell r="BW161">
            <v>0.1</v>
          </cell>
          <cell r="BY161">
            <v>-0.1</v>
          </cell>
          <cell r="BZ161">
            <v>0.6</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V161">
            <v>0</v>
          </cell>
        </row>
        <row r="162">
          <cell r="B162">
            <v>2463</v>
          </cell>
          <cell r="C162">
            <v>2692</v>
          </cell>
          <cell r="D162">
            <v>5129</v>
          </cell>
          <cell r="E162">
            <v>8887</v>
          </cell>
          <cell r="G162">
            <v>15921</v>
          </cell>
          <cell r="J162">
            <v>7123</v>
          </cell>
          <cell r="L162">
            <v>11340</v>
          </cell>
          <cell r="M162">
            <v>11627</v>
          </cell>
          <cell r="N162">
            <v>7154</v>
          </cell>
          <cell r="O162">
            <v>14432</v>
          </cell>
          <cell r="P162">
            <v>13567</v>
          </cell>
          <cell r="Q162">
            <v>12303</v>
          </cell>
          <cell r="R162">
            <v>1734</v>
          </cell>
          <cell r="S162">
            <v>5102</v>
          </cell>
          <cell r="T162">
            <v>24166</v>
          </cell>
          <cell r="V162">
            <v>19592</v>
          </cell>
          <cell r="Y162">
            <v>0.2</v>
          </cell>
          <cell r="Z162">
            <v>0</v>
          </cell>
          <cell r="AA162">
            <v>0.2</v>
          </cell>
          <cell r="AB162">
            <v>0.1</v>
          </cell>
          <cell r="AC162">
            <v>0.1</v>
          </cell>
          <cell r="AD162">
            <v>0</v>
          </cell>
          <cell r="AE162">
            <v>0</v>
          </cell>
          <cell r="AF162">
            <v>0.1</v>
          </cell>
          <cell r="AG162">
            <v>0</v>
          </cell>
          <cell r="AH162">
            <v>0.1</v>
          </cell>
          <cell r="AI162">
            <v>0</v>
          </cell>
          <cell r="AJ162">
            <v>0</v>
          </cell>
          <cell r="AK162">
            <v>0</v>
          </cell>
          <cell r="AL162">
            <v>0</v>
          </cell>
          <cell r="AM162">
            <v>0.1</v>
          </cell>
          <cell r="AN162">
            <v>0.1</v>
          </cell>
          <cell r="AO162">
            <v>0.1</v>
          </cell>
          <cell r="AP162">
            <v>0</v>
          </cell>
          <cell r="AQ162">
            <v>0</v>
          </cell>
          <cell r="AR162">
            <v>0.1</v>
          </cell>
          <cell r="AS162">
            <v>-0.1</v>
          </cell>
          <cell r="AT162">
            <v>0.1</v>
          </cell>
          <cell r="AU162">
            <v>0</v>
          </cell>
          <cell r="AV162">
            <v>0.1</v>
          </cell>
          <cell r="AW162">
            <v>0.2</v>
          </cell>
          <cell r="AX162">
            <v>0</v>
          </cell>
          <cell r="AY162">
            <v>0</v>
          </cell>
          <cell r="AZ162">
            <v>0</v>
          </cell>
          <cell r="BA162">
            <v>0</v>
          </cell>
          <cell r="BB162">
            <v>0</v>
          </cell>
          <cell r="BC162">
            <v>0</v>
          </cell>
          <cell r="BD162">
            <v>0.1</v>
          </cell>
          <cell r="BE162">
            <v>0.1</v>
          </cell>
          <cell r="BF162">
            <v>0</v>
          </cell>
          <cell r="BG162">
            <v>0.1</v>
          </cell>
          <cell r="BH162">
            <v>0.2</v>
          </cell>
          <cell r="BI162">
            <v>-0.1</v>
          </cell>
          <cell r="BJ162">
            <v>0.2</v>
          </cell>
          <cell r="BK162">
            <v>0</v>
          </cell>
          <cell r="BL162">
            <v>0</v>
          </cell>
          <cell r="BM162">
            <v>0</v>
          </cell>
          <cell r="BN162">
            <v>0</v>
          </cell>
          <cell r="BO162">
            <v>0</v>
          </cell>
          <cell r="BP162">
            <v>0</v>
          </cell>
          <cell r="BQ162">
            <v>0.1</v>
          </cell>
          <cell r="BR162">
            <v>-0.2</v>
          </cell>
          <cell r="BS162">
            <v>0</v>
          </cell>
          <cell r="BT162">
            <v>0.4</v>
          </cell>
          <cell r="BU162">
            <v>0</v>
          </cell>
          <cell r="BV162">
            <v>0</v>
          </cell>
          <cell r="BW162">
            <v>0.1</v>
          </cell>
          <cell r="BY162">
            <v>0.5</v>
          </cell>
          <cell r="BZ162">
            <v>3</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V162">
            <v>0</v>
          </cell>
        </row>
        <row r="163">
          <cell r="B163">
            <v>2519</v>
          </cell>
          <cell r="C163">
            <v>2823</v>
          </cell>
          <cell r="D163">
            <v>5305</v>
          </cell>
          <cell r="E163">
            <v>9326</v>
          </cell>
          <cell r="G163">
            <v>16220</v>
          </cell>
          <cell r="J163">
            <v>7402</v>
          </cell>
          <cell r="L163">
            <v>11692</v>
          </cell>
          <cell r="M163">
            <v>12072</v>
          </cell>
          <cell r="N163">
            <v>7600</v>
          </cell>
          <cell r="O163">
            <v>13801</v>
          </cell>
          <cell r="P163">
            <v>13616</v>
          </cell>
          <cell r="Q163">
            <v>13333</v>
          </cell>
          <cell r="R163">
            <v>1761</v>
          </cell>
          <cell r="S163">
            <v>5171</v>
          </cell>
          <cell r="T163">
            <v>24282</v>
          </cell>
          <cell r="V163">
            <v>20249</v>
          </cell>
          <cell r="Y163">
            <v>-0.1</v>
          </cell>
          <cell r="Z163">
            <v>0</v>
          </cell>
          <cell r="AA163">
            <v>-0.1</v>
          </cell>
          <cell r="AB163">
            <v>0</v>
          </cell>
          <cell r="AC163">
            <v>0.1</v>
          </cell>
          <cell r="AD163">
            <v>0</v>
          </cell>
          <cell r="AE163">
            <v>0</v>
          </cell>
          <cell r="AF163">
            <v>0.1</v>
          </cell>
          <cell r="AG163">
            <v>-0.1</v>
          </cell>
          <cell r="AH163">
            <v>0</v>
          </cell>
          <cell r="AI163">
            <v>0.2</v>
          </cell>
          <cell r="AJ163">
            <v>0</v>
          </cell>
          <cell r="AK163">
            <v>0</v>
          </cell>
          <cell r="AL163">
            <v>0</v>
          </cell>
          <cell r="AM163">
            <v>-0.1</v>
          </cell>
          <cell r="AN163">
            <v>0.2</v>
          </cell>
          <cell r="AO163">
            <v>0</v>
          </cell>
          <cell r="AP163">
            <v>0</v>
          </cell>
          <cell r="AQ163">
            <v>0</v>
          </cell>
          <cell r="AR163">
            <v>0</v>
          </cell>
          <cell r="AS163">
            <v>0.1</v>
          </cell>
          <cell r="AT163">
            <v>0</v>
          </cell>
          <cell r="AU163">
            <v>0</v>
          </cell>
          <cell r="AV163">
            <v>0.1</v>
          </cell>
          <cell r="AW163">
            <v>0.1</v>
          </cell>
          <cell r="AX163">
            <v>0.1</v>
          </cell>
          <cell r="AY163">
            <v>0</v>
          </cell>
          <cell r="AZ163">
            <v>0</v>
          </cell>
          <cell r="BA163">
            <v>0</v>
          </cell>
          <cell r="BB163">
            <v>0</v>
          </cell>
          <cell r="BC163">
            <v>0</v>
          </cell>
          <cell r="BD163">
            <v>0</v>
          </cell>
          <cell r="BE163">
            <v>0</v>
          </cell>
          <cell r="BF163">
            <v>0</v>
          </cell>
          <cell r="BG163">
            <v>0.1</v>
          </cell>
          <cell r="BH163">
            <v>0.2</v>
          </cell>
          <cell r="BI163">
            <v>-0.2</v>
          </cell>
          <cell r="BJ163">
            <v>0.1</v>
          </cell>
          <cell r="BK163">
            <v>0</v>
          </cell>
          <cell r="BL163">
            <v>0.1</v>
          </cell>
          <cell r="BM163">
            <v>0.1</v>
          </cell>
          <cell r="BN163">
            <v>0</v>
          </cell>
          <cell r="BO163">
            <v>0.1</v>
          </cell>
          <cell r="BP163">
            <v>0.1</v>
          </cell>
          <cell r="BQ163">
            <v>0.1</v>
          </cell>
          <cell r="BR163">
            <v>-0.2</v>
          </cell>
          <cell r="BS163">
            <v>0</v>
          </cell>
          <cell r="BT163">
            <v>-0.5</v>
          </cell>
          <cell r="BU163">
            <v>0</v>
          </cell>
          <cell r="BV163">
            <v>0</v>
          </cell>
          <cell r="BW163">
            <v>0.1</v>
          </cell>
          <cell r="BY163">
            <v>0.2</v>
          </cell>
          <cell r="BZ163">
            <v>0.1</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V163">
            <v>0</v>
          </cell>
        </row>
        <row r="164">
          <cell r="B164">
            <v>2561</v>
          </cell>
          <cell r="C164">
            <v>3028</v>
          </cell>
          <cell r="D164">
            <v>5523</v>
          </cell>
          <cell r="E164">
            <v>9667</v>
          </cell>
          <cell r="G164">
            <v>16404</v>
          </cell>
          <cell r="J164">
            <v>7018</v>
          </cell>
          <cell r="L164">
            <v>11114</v>
          </cell>
          <cell r="M164">
            <v>11531</v>
          </cell>
          <cell r="N164">
            <v>7371</v>
          </cell>
          <cell r="O164">
            <v>14288</v>
          </cell>
          <cell r="P164">
            <v>13701</v>
          </cell>
          <cell r="Q164">
            <v>12602</v>
          </cell>
          <cell r="R164">
            <v>1818</v>
          </cell>
          <cell r="S164">
            <v>5213</v>
          </cell>
          <cell r="T164">
            <v>24409</v>
          </cell>
          <cell r="V164">
            <v>21488</v>
          </cell>
          <cell r="Y164">
            <v>0.1</v>
          </cell>
          <cell r="Z164">
            <v>0</v>
          </cell>
          <cell r="AA164">
            <v>0.1</v>
          </cell>
          <cell r="AB164">
            <v>0</v>
          </cell>
          <cell r="AC164">
            <v>0</v>
          </cell>
          <cell r="AD164">
            <v>0</v>
          </cell>
          <cell r="AE164">
            <v>0.1</v>
          </cell>
          <cell r="AF164">
            <v>0.1</v>
          </cell>
          <cell r="AG164">
            <v>0.1</v>
          </cell>
          <cell r="AH164">
            <v>0.2</v>
          </cell>
          <cell r="AI164">
            <v>0</v>
          </cell>
          <cell r="AJ164">
            <v>0</v>
          </cell>
          <cell r="AK164">
            <v>0</v>
          </cell>
          <cell r="AL164">
            <v>0</v>
          </cell>
          <cell r="AM164">
            <v>0</v>
          </cell>
          <cell r="AN164">
            <v>0</v>
          </cell>
          <cell r="AO164">
            <v>0</v>
          </cell>
          <cell r="AP164">
            <v>0</v>
          </cell>
          <cell r="AQ164">
            <v>0</v>
          </cell>
          <cell r="AR164">
            <v>0.1</v>
          </cell>
          <cell r="AS164">
            <v>0.1</v>
          </cell>
          <cell r="AT164">
            <v>0.1</v>
          </cell>
          <cell r="AU164">
            <v>0.1</v>
          </cell>
          <cell r="AV164">
            <v>0.3</v>
          </cell>
          <cell r="AW164">
            <v>-0.1</v>
          </cell>
          <cell r="AX164">
            <v>0</v>
          </cell>
          <cell r="AY164">
            <v>0</v>
          </cell>
          <cell r="AZ164">
            <v>0</v>
          </cell>
          <cell r="BA164">
            <v>0</v>
          </cell>
          <cell r="BB164">
            <v>0</v>
          </cell>
          <cell r="BC164">
            <v>0</v>
          </cell>
          <cell r="BD164">
            <v>0</v>
          </cell>
          <cell r="BE164">
            <v>0</v>
          </cell>
          <cell r="BF164">
            <v>0</v>
          </cell>
          <cell r="BG164">
            <v>0</v>
          </cell>
          <cell r="BH164">
            <v>0.1</v>
          </cell>
          <cell r="BI164">
            <v>-0.2</v>
          </cell>
          <cell r="BJ164">
            <v>0.1</v>
          </cell>
          <cell r="BK164">
            <v>0</v>
          </cell>
          <cell r="BL164">
            <v>0</v>
          </cell>
          <cell r="BM164">
            <v>-0.1</v>
          </cell>
          <cell r="BN164">
            <v>0</v>
          </cell>
          <cell r="BO164">
            <v>-0.1</v>
          </cell>
          <cell r="BP164">
            <v>-0.1</v>
          </cell>
          <cell r="BQ164">
            <v>0</v>
          </cell>
          <cell r="BR164">
            <v>0.2</v>
          </cell>
          <cell r="BS164">
            <v>0</v>
          </cell>
          <cell r="BT164">
            <v>0.7</v>
          </cell>
          <cell r="BU164">
            <v>0</v>
          </cell>
          <cell r="BV164">
            <v>0</v>
          </cell>
          <cell r="BW164">
            <v>0.1</v>
          </cell>
          <cell r="BY164">
            <v>0.1</v>
          </cell>
          <cell r="BZ164">
            <v>1.4</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V164">
            <v>0</v>
          </cell>
        </row>
        <row r="165">
          <cell r="B165">
            <v>2485</v>
          </cell>
          <cell r="C165">
            <v>2695</v>
          </cell>
          <cell r="D165">
            <v>5155</v>
          </cell>
          <cell r="E165">
            <v>9914</v>
          </cell>
          <cell r="G165">
            <v>16635</v>
          </cell>
          <cell r="J165">
            <v>7094</v>
          </cell>
          <cell r="L165">
            <v>11361</v>
          </cell>
          <cell r="M165">
            <v>11828</v>
          </cell>
          <cell r="N165">
            <v>7619</v>
          </cell>
          <cell r="O165">
            <v>14679</v>
          </cell>
          <cell r="P165">
            <v>13803</v>
          </cell>
          <cell r="Q165">
            <v>12059</v>
          </cell>
          <cell r="R165">
            <v>1813</v>
          </cell>
          <cell r="S165">
            <v>5114</v>
          </cell>
          <cell r="T165">
            <v>24540</v>
          </cell>
          <cell r="V165">
            <v>19590</v>
          </cell>
          <cell r="Y165">
            <v>-0.1</v>
          </cell>
          <cell r="Z165">
            <v>0</v>
          </cell>
          <cell r="AA165">
            <v>-0.1</v>
          </cell>
          <cell r="AB165">
            <v>0</v>
          </cell>
          <cell r="AC165">
            <v>-0.1</v>
          </cell>
          <cell r="AD165">
            <v>0</v>
          </cell>
          <cell r="AE165">
            <v>0</v>
          </cell>
          <cell r="AF165">
            <v>-0.1</v>
          </cell>
          <cell r="AG165">
            <v>0.1</v>
          </cell>
          <cell r="AH165">
            <v>0</v>
          </cell>
          <cell r="AI165">
            <v>0</v>
          </cell>
          <cell r="AJ165">
            <v>0</v>
          </cell>
          <cell r="AK165">
            <v>0.1</v>
          </cell>
          <cell r="AL165">
            <v>0</v>
          </cell>
          <cell r="AM165">
            <v>-0.1</v>
          </cell>
          <cell r="AN165">
            <v>0</v>
          </cell>
          <cell r="AO165">
            <v>0</v>
          </cell>
          <cell r="AP165">
            <v>0</v>
          </cell>
          <cell r="AQ165">
            <v>0</v>
          </cell>
          <cell r="AR165">
            <v>0</v>
          </cell>
          <cell r="AS165">
            <v>0.1</v>
          </cell>
          <cell r="AT165">
            <v>0.2</v>
          </cell>
          <cell r="AU165">
            <v>0.2</v>
          </cell>
          <cell r="AV165">
            <v>0.4</v>
          </cell>
          <cell r="AW165">
            <v>0</v>
          </cell>
          <cell r="AX165">
            <v>0</v>
          </cell>
          <cell r="AY165">
            <v>-0.1</v>
          </cell>
          <cell r="AZ165">
            <v>0</v>
          </cell>
          <cell r="BA165">
            <v>0</v>
          </cell>
          <cell r="BB165">
            <v>0</v>
          </cell>
          <cell r="BC165">
            <v>0</v>
          </cell>
          <cell r="BD165">
            <v>0</v>
          </cell>
          <cell r="BE165">
            <v>0</v>
          </cell>
          <cell r="BF165">
            <v>0</v>
          </cell>
          <cell r="BG165">
            <v>-0.1</v>
          </cell>
          <cell r="BH165">
            <v>0.1</v>
          </cell>
          <cell r="BI165">
            <v>-0.1</v>
          </cell>
          <cell r="BJ165">
            <v>0.1</v>
          </cell>
          <cell r="BK165">
            <v>0</v>
          </cell>
          <cell r="BL165">
            <v>0</v>
          </cell>
          <cell r="BM165">
            <v>0</v>
          </cell>
          <cell r="BN165">
            <v>0</v>
          </cell>
          <cell r="BO165">
            <v>0</v>
          </cell>
          <cell r="BP165">
            <v>0</v>
          </cell>
          <cell r="BQ165">
            <v>0</v>
          </cell>
          <cell r="BR165">
            <v>0.1</v>
          </cell>
          <cell r="BS165">
            <v>0</v>
          </cell>
          <cell r="BT165">
            <v>-0.1</v>
          </cell>
          <cell r="BU165">
            <v>0</v>
          </cell>
          <cell r="BV165">
            <v>0</v>
          </cell>
          <cell r="BW165">
            <v>0.1</v>
          </cell>
          <cell r="BY165">
            <v>0</v>
          </cell>
          <cell r="BZ165">
            <v>0.8</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V165">
            <v>0</v>
          </cell>
        </row>
        <row r="166">
          <cell r="B166">
            <v>2637</v>
          </cell>
          <cell r="C166">
            <v>2827</v>
          </cell>
          <cell r="D166">
            <v>5443</v>
          </cell>
          <cell r="E166">
            <v>10103</v>
          </cell>
          <cell r="G166">
            <v>16899</v>
          </cell>
          <cell r="J166">
            <v>7129</v>
          </cell>
          <cell r="L166">
            <v>11650</v>
          </cell>
          <cell r="M166">
            <v>12155</v>
          </cell>
          <cell r="N166">
            <v>7827</v>
          </cell>
          <cell r="O166">
            <v>14083</v>
          </cell>
          <cell r="P166">
            <v>13920</v>
          </cell>
          <cell r="Q166">
            <v>12647</v>
          </cell>
          <cell r="R166">
            <v>1843</v>
          </cell>
          <cell r="S166">
            <v>5205</v>
          </cell>
          <cell r="T166">
            <v>24677</v>
          </cell>
          <cell r="V166">
            <v>20939</v>
          </cell>
          <cell r="Y166">
            <v>0.2</v>
          </cell>
          <cell r="Z166">
            <v>0</v>
          </cell>
          <cell r="AA166">
            <v>0.2</v>
          </cell>
          <cell r="AB166">
            <v>0</v>
          </cell>
          <cell r="AC166">
            <v>0.1</v>
          </cell>
          <cell r="AD166">
            <v>0</v>
          </cell>
          <cell r="AE166">
            <v>0</v>
          </cell>
          <cell r="AF166">
            <v>0</v>
          </cell>
          <cell r="AG166">
            <v>0.1</v>
          </cell>
          <cell r="AH166">
            <v>0.1</v>
          </cell>
          <cell r="AI166">
            <v>0</v>
          </cell>
          <cell r="AJ166">
            <v>0.1</v>
          </cell>
          <cell r="AK166">
            <v>0</v>
          </cell>
          <cell r="AL166">
            <v>0</v>
          </cell>
          <cell r="AM166">
            <v>0.1</v>
          </cell>
          <cell r="AN166">
            <v>0.1</v>
          </cell>
          <cell r="AO166">
            <v>0</v>
          </cell>
          <cell r="AP166">
            <v>0</v>
          </cell>
          <cell r="AQ166">
            <v>0</v>
          </cell>
          <cell r="AR166">
            <v>0</v>
          </cell>
          <cell r="AS166">
            <v>0</v>
          </cell>
          <cell r="AT166">
            <v>-0.1</v>
          </cell>
          <cell r="AU166">
            <v>0</v>
          </cell>
          <cell r="AV166">
            <v>-0.1</v>
          </cell>
          <cell r="AW166">
            <v>0.1</v>
          </cell>
          <cell r="AX166">
            <v>0.1</v>
          </cell>
          <cell r="AY166">
            <v>0.1</v>
          </cell>
          <cell r="AZ166">
            <v>0</v>
          </cell>
          <cell r="BA166">
            <v>0</v>
          </cell>
          <cell r="BB166">
            <v>0</v>
          </cell>
          <cell r="BC166">
            <v>0</v>
          </cell>
          <cell r="BD166">
            <v>0.1</v>
          </cell>
          <cell r="BE166">
            <v>0.1</v>
          </cell>
          <cell r="BF166">
            <v>0</v>
          </cell>
          <cell r="BG166">
            <v>0.1</v>
          </cell>
          <cell r="BH166">
            <v>0.1</v>
          </cell>
          <cell r="BI166">
            <v>0</v>
          </cell>
          <cell r="BJ166">
            <v>0.1</v>
          </cell>
          <cell r="BK166">
            <v>0</v>
          </cell>
          <cell r="BL166">
            <v>0</v>
          </cell>
          <cell r="BM166">
            <v>0</v>
          </cell>
          <cell r="BN166">
            <v>0</v>
          </cell>
          <cell r="BO166">
            <v>0.1</v>
          </cell>
          <cell r="BP166">
            <v>0.1</v>
          </cell>
          <cell r="BQ166">
            <v>0.1</v>
          </cell>
          <cell r="BR166">
            <v>-0.3</v>
          </cell>
          <cell r="BS166">
            <v>0</v>
          </cell>
          <cell r="BT166">
            <v>0</v>
          </cell>
          <cell r="BU166">
            <v>0</v>
          </cell>
          <cell r="BV166">
            <v>0</v>
          </cell>
          <cell r="BW166">
            <v>0.1</v>
          </cell>
          <cell r="BY166">
            <v>0.3</v>
          </cell>
          <cell r="BZ166">
            <v>0.9</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V166">
            <v>0</v>
          </cell>
        </row>
        <row r="167">
          <cell r="B167">
            <v>2672</v>
          </cell>
          <cell r="C167">
            <v>2841</v>
          </cell>
          <cell r="D167">
            <v>5497</v>
          </cell>
          <cell r="E167">
            <v>10481</v>
          </cell>
          <cell r="G167">
            <v>17487</v>
          </cell>
          <cell r="J167">
            <v>7213</v>
          </cell>
          <cell r="L167">
            <v>12188</v>
          </cell>
          <cell r="M167">
            <v>12726</v>
          </cell>
          <cell r="N167">
            <v>8111</v>
          </cell>
          <cell r="O167">
            <v>14221</v>
          </cell>
          <cell r="P167">
            <v>14094</v>
          </cell>
          <cell r="Q167">
            <v>13584</v>
          </cell>
          <cell r="R167">
            <v>1877</v>
          </cell>
          <cell r="S167">
            <v>5286</v>
          </cell>
          <cell r="T167">
            <v>24816</v>
          </cell>
          <cell r="V167">
            <v>21142</v>
          </cell>
          <cell r="Y167">
            <v>0.2</v>
          </cell>
          <cell r="Z167">
            <v>0</v>
          </cell>
          <cell r="AA167">
            <v>0.2</v>
          </cell>
          <cell r="AB167">
            <v>0</v>
          </cell>
          <cell r="AC167">
            <v>0</v>
          </cell>
          <cell r="AD167">
            <v>0</v>
          </cell>
          <cell r="AE167">
            <v>0.1</v>
          </cell>
          <cell r="AF167">
            <v>0.1</v>
          </cell>
          <cell r="AG167">
            <v>-0.2</v>
          </cell>
          <cell r="AH167">
            <v>-0.1</v>
          </cell>
          <cell r="AI167">
            <v>0.1</v>
          </cell>
          <cell r="AJ167">
            <v>0</v>
          </cell>
          <cell r="AK167">
            <v>0</v>
          </cell>
          <cell r="AL167">
            <v>0</v>
          </cell>
          <cell r="AM167">
            <v>0</v>
          </cell>
          <cell r="AN167">
            <v>0.1</v>
          </cell>
          <cell r="AO167">
            <v>0</v>
          </cell>
          <cell r="AP167">
            <v>0</v>
          </cell>
          <cell r="AQ167">
            <v>0</v>
          </cell>
          <cell r="AR167">
            <v>0</v>
          </cell>
          <cell r="AS167">
            <v>0</v>
          </cell>
          <cell r="AT167">
            <v>0</v>
          </cell>
          <cell r="AU167">
            <v>0.2</v>
          </cell>
          <cell r="AV167">
            <v>0.2</v>
          </cell>
          <cell r="AW167">
            <v>0</v>
          </cell>
          <cell r="AX167">
            <v>0.1</v>
          </cell>
          <cell r="AY167">
            <v>0.1</v>
          </cell>
          <cell r="AZ167">
            <v>0.1</v>
          </cell>
          <cell r="BA167">
            <v>0</v>
          </cell>
          <cell r="BB167">
            <v>0</v>
          </cell>
          <cell r="BC167">
            <v>0.1</v>
          </cell>
          <cell r="BD167">
            <v>0.1</v>
          </cell>
          <cell r="BE167">
            <v>0</v>
          </cell>
          <cell r="BF167">
            <v>0</v>
          </cell>
          <cell r="BG167">
            <v>0</v>
          </cell>
          <cell r="BH167">
            <v>0.2</v>
          </cell>
          <cell r="BI167">
            <v>0.1</v>
          </cell>
          <cell r="BJ167">
            <v>0.3</v>
          </cell>
          <cell r="BK167">
            <v>0</v>
          </cell>
          <cell r="BL167">
            <v>0</v>
          </cell>
          <cell r="BM167">
            <v>0</v>
          </cell>
          <cell r="BN167">
            <v>0</v>
          </cell>
          <cell r="BO167">
            <v>0.1</v>
          </cell>
          <cell r="BP167">
            <v>0.2</v>
          </cell>
          <cell r="BQ167">
            <v>0.1</v>
          </cell>
          <cell r="BR167">
            <v>0.1</v>
          </cell>
          <cell r="BS167">
            <v>0.1</v>
          </cell>
          <cell r="BT167">
            <v>0</v>
          </cell>
          <cell r="BU167">
            <v>0</v>
          </cell>
          <cell r="BV167">
            <v>0</v>
          </cell>
          <cell r="BW167">
            <v>0</v>
          </cell>
          <cell r="BY167">
            <v>0</v>
          </cell>
          <cell r="BZ167">
            <v>1.9</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V167">
            <v>0</v>
          </cell>
        </row>
        <row r="168">
          <cell r="B168">
            <v>2817</v>
          </cell>
          <cell r="C168">
            <v>3137</v>
          </cell>
          <cell r="D168">
            <v>5911</v>
          </cell>
          <cell r="E168">
            <v>10659</v>
          </cell>
          <cell r="G168">
            <v>17884</v>
          </cell>
          <cell r="J168">
            <v>7126</v>
          </cell>
          <cell r="L168">
            <v>12260</v>
          </cell>
          <cell r="M168">
            <v>12832</v>
          </cell>
          <cell r="N168">
            <v>8143</v>
          </cell>
          <cell r="O168">
            <v>14384</v>
          </cell>
          <cell r="P168">
            <v>14214</v>
          </cell>
          <cell r="Q168">
            <v>12498</v>
          </cell>
          <cell r="R168">
            <v>1957</v>
          </cell>
          <cell r="S168">
            <v>5362</v>
          </cell>
          <cell r="T168">
            <v>24957</v>
          </cell>
          <cell r="V168">
            <v>22303</v>
          </cell>
          <cell r="Y168">
            <v>0.2</v>
          </cell>
          <cell r="Z168">
            <v>0</v>
          </cell>
          <cell r="AA168">
            <v>0.2</v>
          </cell>
          <cell r="AB168">
            <v>0.1</v>
          </cell>
          <cell r="AC168">
            <v>-0.3</v>
          </cell>
          <cell r="AD168">
            <v>0</v>
          </cell>
          <cell r="AE168">
            <v>0</v>
          </cell>
          <cell r="AF168">
            <v>-0.2</v>
          </cell>
          <cell r="AG168">
            <v>0.1</v>
          </cell>
          <cell r="AH168">
            <v>-0.1</v>
          </cell>
          <cell r="AI168">
            <v>0</v>
          </cell>
          <cell r="AJ168">
            <v>0</v>
          </cell>
          <cell r="AK168">
            <v>0</v>
          </cell>
          <cell r="AL168">
            <v>0.1</v>
          </cell>
          <cell r="AM168">
            <v>0</v>
          </cell>
          <cell r="AN168">
            <v>0.1</v>
          </cell>
          <cell r="AO168">
            <v>0</v>
          </cell>
          <cell r="AP168">
            <v>0</v>
          </cell>
          <cell r="AQ168">
            <v>0</v>
          </cell>
          <cell r="AR168">
            <v>0</v>
          </cell>
          <cell r="AS168">
            <v>0.1</v>
          </cell>
          <cell r="AT168">
            <v>0</v>
          </cell>
          <cell r="AU168">
            <v>0.1</v>
          </cell>
          <cell r="AV168">
            <v>0.3</v>
          </cell>
          <cell r="AW168">
            <v>0.1</v>
          </cell>
          <cell r="AX168">
            <v>0</v>
          </cell>
          <cell r="AY168">
            <v>0.1</v>
          </cell>
          <cell r="AZ168">
            <v>0</v>
          </cell>
          <cell r="BA168">
            <v>0</v>
          </cell>
          <cell r="BB168">
            <v>0</v>
          </cell>
          <cell r="BC168">
            <v>0</v>
          </cell>
          <cell r="BD168">
            <v>0</v>
          </cell>
          <cell r="BE168">
            <v>0.1</v>
          </cell>
          <cell r="BF168">
            <v>0.1</v>
          </cell>
          <cell r="BG168">
            <v>0.1</v>
          </cell>
          <cell r="BH168">
            <v>0.1</v>
          </cell>
          <cell r="BI168">
            <v>0.1</v>
          </cell>
          <cell r="BJ168">
            <v>0.2</v>
          </cell>
          <cell r="BK168">
            <v>0</v>
          </cell>
          <cell r="BL168">
            <v>0</v>
          </cell>
          <cell r="BM168">
            <v>0.1</v>
          </cell>
          <cell r="BN168">
            <v>0</v>
          </cell>
          <cell r="BO168">
            <v>0.2</v>
          </cell>
          <cell r="BP168">
            <v>0.2</v>
          </cell>
          <cell r="BQ168">
            <v>0.1</v>
          </cell>
          <cell r="BR168">
            <v>0.2</v>
          </cell>
          <cell r="BS168">
            <v>0</v>
          </cell>
          <cell r="BT168">
            <v>-0.1</v>
          </cell>
          <cell r="BU168">
            <v>0</v>
          </cell>
          <cell r="BV168">
            <v>0</v>
          </cell>
          <cell r="BW168">
            <v>0.1</v>
          </cell>
          <cell r="BY168">
            <v>0</v>
          </cell>
          <cell r="BZ168">
            <v>1.5</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V168">
            <v>0</v>
          </cell>
        </row>
        <row r="169">
          <cell r="B169">
            <v>2804</v>
          </cell>
          <cell r="C169">
            <v>2962</v>
          </cell>
          <cell r="D169">
            <v>5755</v>
          </cell>
          <cell r="E169">
            <v>10906</v>
          </cell>
          <cell r="G169">
            <v>18333</v>
          </cell>
          <cell r="J169">
            <v>7298</v>
          </cell>
          <cell r="L169">
            <v>12601</v>
          </cell>
          <cell r="M169">
            <v>13246</v>
          </cell>
          <cell r="N169">
            <v>8401</v>
          </cell>
          <cell r="O169">
            <v>15507</v>
          </cell>
          <cell r="P169">
            <v>14303</v>
          </cell>
          <cell r="Q169">
            <v>12638</v>
          </cell>
          <cell r="R169">
            <v>1917</v>
          </cell>
          <cell r="S169">
            <v>5307</v>
          </cell>
          <cell r="T169">
            <v>25132</v>
          </cell>
          <cell r="V169">
            <v>20936</v>
          </cell>
          <cell r="Y169">
            <v>-0.3</v>
          </cell>
          <cell r="Z169">
            <v>0</v>
          </cell>
          <cell r="AA169">
            <v>-0.3</v>
          </cell>
          <cell r="AB169">
            <v>0.1</v>
          </cell>
          <cell r="AC169">
            <v>0.1</v>
          </cell>
          <cell r="AD169">
            <v>0</v>
          </cell>
          <cell r="AE169">
            <v>0</v>
          </cell>
          <cell r="AF169">
            <v>0.2</v>
          </cell>
          <cell r="AG169">
            <v>0</v>
          </cell>
          <cell r="AH169">
            <v>0.2</v>
          </cell>
          <cell r="AI169">
            <v>0</v>
          </cell>
          <cell r="AJ169">
            <v>0.1</v>
          </cell>
          <cell r="AK169">
            <v>0</v>
          </cell>
          <cell r="AL169">
            <v>-0.1</v>
          </cell>
          <cell r="AM169">
            <v>0.1</v>
          </cell>
          <cell r="AN169">
            <v>0.1</v>
          </cell>
          <cell r="AO169">
            <v>0</v>
          </cell>
          <cell r="AP169">
            <v>0</v>
          </cell>
          <cell r="AQ169">
            <v>0</v>
          </cell>
          <cell r="AR169">
            <v>0</v>
          </cell>
          <cell r="AS169">
            <v>0</v>
          </cell>
          <cell r="AT169">
            <v>0</v>
          </cell>
          <cell r="AU169">
            <v>-0.1</v>
          </cell>
          <cell r="AV169">
            <v>0</v>
          </cell>
          <cell r="AW169">
            <v>0</v>
          </cell>
          <cell r="AX169">
            <v>0.1</v>
          </cell>
          <cell r="AY169">
            <v>0.1</v>
          </cell>
          <cell r="AZ169">
            <v>-0.1</v>
          </cell>
          <cell r="BA169">
            <v>0</v>
          </cell>
          <cell r="BB169">
            <v>0</v>
          </cell>
          <cell r="BC169">
            <v>-0.1</v>
          </cell>
          <cell r="BD169">
            <v>-0.1</v>
          </cell>
          <cell r="BE169">
            <v>0</v>
          </cell>
          <cell r="BF169">
            <v>0</v>
          </cell>
          <cell r="BG169">
            <v>0</v>
          </cell>
          <cell r="BH169">
            <v>0.1</v>
          </cell>
          <cell r="BI169">
            <v>0.1</v>
          </cell>
          <cell r="BJ169">
            <v>0.2</v>
          </cell>
          <cell r="BK169">
            <v>0</v>
          </cell>
          <cell r="BL169">
            <v>0</v>
          </cell>
          <cell r="BM169">
            <v>0</v>
          </cell>
          <cell r="BN169">
            <v>0</v>
          </cell>
          <cell r="BO169">
            <v>0.1</v>
          </cell>
          <cell r="BP169">
            <v>0.1</v>
          </cell>
          <cell r="BQ169">
            <v>0.1</v>
          </cell>
          <cell r="BR169">
            <v>0.2</v>
          </cell>
          <cell r="BS169">
            <v>0</v>
          </cell>
          <cell r="BT169">
            <v>0.1</v>
          </cell>
          <cell r="BU169">
            <v>0</v>
          </cell>
          <cell r="BV169">
            <v>0</v>
          </cell>
          <cell r="BW169">
            <v>0.1</v>
          </cell>
          <cell r="BY169">
            <v>0.2</v>
          </cell>
          <cell r="BZ169">
            <v>0.7</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V169">
            <v>0</v>
          </cell>
        </row>
        <row r="170">
          <cell r="B170">
            <v>2829</v>
          </cell>
          <cell r="C170">
            <v>2958</v>
          </cell>
          <cell r="D170">
            <v>5782</v>
          </cell>
          <cell r="E170">
            <v>11038</v>
          </cell>
          <cell r="G170">
            <v>18654</v>
          </cell>
          <cell r="J170">
            <v>7520</v>
          </cell>
          <cell r="L170">
            <v>12835</v>
          </cell>
          <cell r="M170">
            <v>13580</v>
          </cell>
          <cell r="N170">
            <v>8642</v>
          </cell>
          <cell r="O170">
            <v>15822</v>
          </cell>
          <cell r="P170">
            <v>14362</v>
          </cell>
          <cell r="Q170">
            <v>13202</v>
          </cell>
          <cell r="R170">
            <v>1927</v>
          </cell>
          <cell r="S170">
            <v>5501</v>
          </cell>
          <cell r="T170">
            <v>25342</v>
          </cell>
          <cell r="V170">
            <v>21381</v>
          </cell>
          <cell r="Y170">
            <v>0</v>
          </cell>
          <cell r="Z170">
            <v>0</v>
          </cell>
          <cell r="AA170">
            <v>0.1</v>
          </cell>
          <cell r="AB170">
            <v>0</v>
          </cell>
          <cell r="AC170">
            <v>0</v>
          </cell>
          <cell r="AD170">
            <v>0</v>
          </cell>
          <cell r="AE170">
            <v>0</v>
          </cell>
          <cell r="AF170">
            <v>0</v>
          </cell>
          <cell r="AG170">
            <v>0</v>
          </cell>
          <cell r="AH170">
            <v>-0.1</v>
          </cell>
          <cell r="AI170">
            <v>0</v>
          </cell>
          <cell r="AJ170">
            <v>0</v>
          </cell>
          <cell r="AK170">
            <v>0</v>
          </cell>
          <cell r="AL170">
            <v>-0.1</v>
          </cell>
          <cell r="AM170">
            <v>-0.1</v>
          </cell>
          <cell r="AN170">
            <v>-0.3</v>
          </cell>
          <cell r="AO170">
            <v>0</v>
          </cell>
          <cell r="AP170">
            <v>0</v>
          </cell>
          <cell r="AQ170">
            <v>0</v>
          </cell>
          <cell r="AR170">
            <v>0</v>
          </cell>
          <cell r="AS170">
            <v>0.1</v>
          </cell>
          <cell r="AT170">
            <v>0.1</v>
          </cell>
          <cell r="AU170">
            <v>-0.1</v>
          </cell>
          <cell r="AV170">
            <v>0.1</v>
          </cell>
          <cell r="AW170">
            <v>0</v>
          </cell>
          <cell r="AX170">
            <v>0</v>
          </cell>
          <cell r="AY170">
            <v>0.1</v>
          </cell>
          <cell r="AZ170">
            <v>0</v>
          </cell>
          <cell r="BA170">
            <v>0</v>
          </cell>
          <cell r="BB170">
            <v>0</v>
          </cell>
          <cell r="BC170">
            <v>0.1</v>
          </cell>
          <cell r="BD170">
            <v>0.1</v>
          </cell>
          <cell r="BE170">
            <v>0</v>
          </cell>
          <cell r="BF170">
            <v>0</v>
          </cell>
          <cell r="BG170">
            <v>0</v>
          </cell>
          <cell r="BH170">
            <v>0</v>
          </cell>
          <cell r="BI170">
            <v>0.1</v>
          </cell>
          <cell r="BJ170">
            <v>0.1</v>
          </cell>
          <cell r="BK170">
            <v>0</v>
          </cell>
          <cell r="BL170">
            <v>0.1</v>
          </cell>
          <cell r="BM170">
            <v>0.1</v>
          </cell>
          <cell r="BN170">
            <v>0</v>
          </cell>
          <cell r="BO170">
            <v>0.1</v>
          </cell>
          <cell r="BP170">
            <v>0.1</v>
          </cell>
          <cell r="BQ170">
            <v>0.1</v>
          </cell>
          <cell r="BR170">
            <v>0.1</v>
          </cell>
          <cell r="BS170">
            <v>0</v>
          </cell>
          <cell r="BT170">
            <v>0</v>
          </cell>
          <cell r="BU170">
            <v>0</v>
          </cell>
          <cell r="BV170">
            <v>0.1</v>
          </cell>
          <cell r="BW170">
            <v>0.1</v>
          </cell>
          <cell r="BY170">
            <v>0</v>
          </cell>
          <cell r="BZ170">
            <v>0.4</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V170">
            <v>0</v>
          </cell>
        </row>
        <row r="171">
          <cell r="B171">
            <v>2744</v>
          </cell>
          <cell r="C171">
            <v>3048</v>
          </cell>
          <cell r="D171">
            <v>5761</v>
          </cell>
          <cell r="E171">
            <v>11102</v>
          </cell>
          <cell r="G171">
            <v>18765</v>
          </cell>
          <cell r="J171">
            <v>7719</v>
          </cell>
          <cell r="L171">
            <v>12800</v>
          </cell>
          <cell r="M171">
            <v>13691</v>
          </cell>
          <cell r="N171">
            <v>8790</v>
          </cell>
          <cell r="O171">
            <v>15269</v>
          </cell>
          <cell r="P171">
            <v>14379</v>
          </cell>
          <cell r="Q171">
            <v>14119</v>
          </cell>
          <cell r="R171">
            <v>1972</v>
          </cell>
          <cell r="S171">
            <v>5648</v>
          </cell>
          <cell r="T171">
            <v>25585</v>
          </cell>
          <cell r="V171">
            <v>21895</v>
          </cell>
          <cell r="Y171">
            <v>0.3</v>
          </cell>
          <cell r="Z171">
            <v>0</v>
          </cell>
          <cell r="AA171">
            <v>0.3</v>
          </cell>
          <cell r="AB171">
            <v>0</v>
          </cell>
          <cell r="AC171">
            <v>0</v>
          </cell>
          <cell r="AD171">
            <v>0.1</v>
          </cell>
          <cell r="AE171">
            <v>0</v>
          </cell>
          <cell r="AF171">
            <v>0.1</v>
          </cell>
          <cell r="AG171">
            <v>0</v>
          </cell>
          <cell r="AH171">
            <v>0.1</v>
          </cell>
          <cell r="AI171">
            <v>-0.1</v>
          </cell>
          <cell r="AJ171">
            <v>0.1</v>
          </cell>
          <cell r="AK171">
            <v>0</v>
          </cell>
          <cell r="AL171">
            <v>0.1</v>
          </cell>
          <cell r="AM171">
            <v>0</v>
          </cell>
          <cell r="AN171">
            <v>0</v>
          </cell>
          <cell r="AO171">
            <v>0</v>
          </cell>
          <cell r="AP171">
            <v>0</v>
          </cell>
          <cell r="AQ171">
            <v>0</v>
          </cell>
          <cell r="AR171">
            <v>0</v>
          </cell>
          <cell r="AS171">
            <v>0.1</v>
          </cell>
          <cell r="AT171">
            <v>0.1</v>
          </cell>
          <cell r="AU171">
            <v>0</v>
          </cell>
          <cell r="AV171">
            <v>0.2</v>
          </cell>
          <cell r="AW171">
            <v>0.1</v>
          </cell>
          <cell r="AX171">
            <v>0</v>
          </cell>
          <cell r="AY171">
            <v>0</v>
          </cell>
          <cell r="AZ171">
            <v>0.1</v>
          </cell>
          <cell r="BA171">
            <v>0</v>
          </cell>
          <cell r="BB171">
            <v>0</v>
          </cell>
          <cell r="BC171">
            <v>0</v>
          </cell>
          <cell r="BD171">
            <v>0.1</v>
          </cell>
          <cell r="BE171">
            <v>0</v>
          </cell>
          <cell r="BF171">
            <v>0</v>
          </cell>
          <cell r="BG171">
            <v>0</v>
          </cell>
          <cell r="BH171">
            <v>0</v>
          </cell>
          <cell r="BI171">
            <v>0</v>
          </cell>
          <cell r="BJ171">
            <v>0.1</v>
          </cell>
          <cell r="BK171">
            <v>0</v>
          </cell>
          <cell r="BL171">
            <v>0</v>
          </cell>
          <cell r="BM171">
            <v>0</v>
          </cell>
          <cell r="BN171">
            <v>0</v>
          </cell>
          <cell r="BO171">
            <v>-0.1</v>
          </cell>
          <cell r="BP171">
            <v>0</v>
          </cell>
          <cell r="BQ171">
            <v>0</v>
          </cell>
          <cell r="BR171">
            <v>-0.1</v>
          </cell>
          <cell r="BS171">
            <v>0</v>
          </cell>
          <cell r="BT171">
            <v>0.1</v>
          </cell>
          <cell r="BU171">
            <v>0</v>
          </cell>
          <cell r="BV171">
            <v>0</v>
          </cell>
          <cell r="BW171">
            <v>0.1</v>
          </cell>
          <cell r="BY171">
            <v>0.1</v>
          </cell>
          <cell r="BZ171">
            <v>1.2</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V171">
            <v>0</v>
          </cell>
        </row>
        <row r="172">
          <cell r="B172">
            <v>2899</v>
          </cell>
          <cell r="C172">
            <v>3136</v>
          </cell>
          <cell r="D172">
            <v>6012</v>
          </cell>
          <cell r="E172">
            <v>11437</v>
          </cell>
          <cell r="G172">
            <v>19297</v>
          </cell>
          <cell r="J172">
            <v>7655</v>
          </cell>
          <cell r="L172">
            <v>12568</v>
          </cell>
          <cell r="M172">
            <v>13533</v>
          </cell>
          <cell r="N172">
            <v>8704</v>
          </cell>
          <cell r="O172">
            <v>15392</v>
          </cell>
          <cell r="P172">
            <v>14439</v>
          </cell>
          <cell r="Q172">
            <v>13330</v>
          </cell>
          <cell r="R172">
            <v>1982</v>
          </cell>
          <cell r="S172">
            <v>5594</v>
          </cell>
          <cell r="T172">
            <v>25833</v>
          </cell>
          <cell r="V172">
            <v>23293</v>
          </cell>
          <cell r="Y172">
            <v>-0.1</v>
          </cell>
          <cell r="Z172">
            <v>0</v>
          </cell>
          <cell r="AA172">
            <v>-0.1</v>
          </cell>
          <cell r="AB172">
            <v>0</v>
          </cell>
          <cell r="AC172">
            <v>0.1</v>
          </cell>
          <cell r="AD172">
            <v>0</v>
          </cell>
          <cell r="AE172">
            <v>0</v>
          </cell>
          <cell r="AF172">
            <v>0</v>
          </cell>
          <cell r="AG172">
            <v>-0.1</v>
          </cell>
          <cell r="AH172">
            <v>0</v>
          </cell>
          <cell r="AI172">
            <v>0</v>
          </cell>
          <cell r="AJ172">
            <v>0.1</v>
          </cell>
          <cell r="AK172">
            <v>0</v>
          </cell>
          <cell r="AL172">
            <v>0</v>
          </cell>
          <cell r="AM172">
            <v>0.1</v>
          </cell>
          <cell r="AN172">
            <v>0.1</v>
          </cell>
          <cell r="AO172">
            <v>0</v>
          </cell>
          <cell r="AP172">
            <v>0</v>
          </cell>
          <cell r="AQ172">
            <v>0</v>
          </cell>
          <cell r="AR172">
            <v>0</v>
          </cell>
          <cell r="AS172">
            <v>0</v>
          </cell>
          <cell r="AT172">
            <v>0.1</v>
          </cell>
          <cell r="AU172">
            <v>0</v>
          </cell>
          <cell r="AV172">
            <v>0.1</v>
          </cell>
          <cell r="AW172">
            <v>0.1</v>
          </cell>
          <cell r="AX172">
            <v>0.1</v>
          </cell>
          <cell r="AY172">
            <v>0.1</v>
          </cell>
          <cell r="AZ172">
            <v>0</v>
          </cell>
          <cell r="BA172">
            <v>0</v>
          </cell>
          <cell r="BB172">
            <v>0</v>
          </cell>
          <cell r="BC172">
            <v>0.1</v>
          </cell>
          <cell r="BD172">
            <v>0.1</v>
          </cell>
          <cell r="BE172">
            <v>0</v>
          </cell>
          <cell r="BF172">
            <v>0</v>
          </cell>
          <cell r="BG172">
            <v>0</v>
          </cell>
          <cell r="BH172">
            <v>0.1</v>
          </cell>
          <cell r="BI172">
            <v>0.1</v>
          </cell>
          <cell r="BJ172">
            <v>0.2</v>
          </cell>
          <cell r="BK172">
            <v>0</v>
          </cell>
          <cell r="BL172">
            <v>0.1</v>
          </cell>
          <cell r="BM172">
            <v>0.1</v>
          </cell>
          <cell r="BN172">
            <v>0</v>
          </cell>
          <cell r="BO172">
            <v>0</v>
          </cell>
          <cell r="BP172">
            <v>0.1</v>
          </cell>
          <cell r="BQ172">
            <v>0.1</v>
          </cell>
          <cell r="BR172">
            <v>0.1</v>
          </cell>
          <cell r="BS172">
            <v>0</v>
          </cell>
          <cell r="BT172">
            <v>0.1</v>
          </cell>
          <cell r="BU172">
            <v>0</v>
          </cell>
          <cell r="BV172">
            <v>0</v>
          </cell>
          <cell r="BW172">
            <v>0.1</v>
          </cell>
          <cell r="BY172">
            <v>0</v>
          </cell>
          <cell r="BZ172">
            <v>1.7</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V172">
            <v>0</v>
          </cell>
        </row>
        <row r="173">
          <cell r="B173">
            <v>2923</v>
          </cell>
          <cell r="C173">
            <v>2899</v>
          </cell>
          <cell r="D173">
            <v>5837</v>
          </cell>
          <cell r="E173">
            <v>11395</v>
          </cell>
          <cell r="G173">
            <v>19229</v>
          </cell>
          <cell r="J173">
            <v>7587</v>
          </cell>
          <cell r="L173">
            <v>12567</v>
          </cell>
          <cell r="M173">
            <v>13579</v>
          </cell>
          <cell r="N173">
            <v>8707</v>
          </cell>
          <cell r="O173">
            <v>15311</v>
          </cell>
          <cell r="P173">
            <v>14503</v>
          </cell>
          <cell r="Q173">
            <v>13368</v>
          </cell>
          <cell r="R173">
            <v>1987</v>
          </cell>
          <cell r="S173">
            <v>5452</v>
          </cell>
          <cell r="T173">
            <v>26092</v>
          </cell>
          <cell r="V173">
            <v>21253</v>
          </cell>
          <cell r="Y173">
            <v>0.1</v>
          </cell>
          <cell r="Z173">
            <v>0</v>
          </cell>
          <cell r="AA173">
            <v>0.1</v>
          </cell>
          <cell r="AB173">
            <v>0</v>
          </cell>
          <cell r="AC173">
            <v>0.1</v>
          </cell>
          <cell r="AD173">
            <v>0</v>
          </cell>
          <cell r="AE173">
            <v>0</v>
          </cell>
          <cell r="AF173">
            <v>0.1</v>
          </cell>
          <cell r="AG173">
            <v>0</v>
          </cell>
          <cell r="AH173">
            <v>0.1</v>
          </cell>
          <cell r="AI173">
            <v>0.1</v>
          </cell>
          <cell r="AJ173">
            <v>0</v>
          </cell>
          <cell r="AK173">
            <v>0.1</v>
          </cell>
          <cell r="AL173">
            <v>0</v>
          </cell>
          <cell r="AM173">
            <v>0.2</v>
          </cell>
          <cell r="AN173">
            <v>0.4</v>
          </cell>
          <cell r="AO173">
            <v>0</v>
          </cell>
          <cell r="AP173">
            <v>0</v>
          </cell>
          <cell r="AQ173">
            <v>0</v>
          </cell>
          <cell r="AR173">
            <v>0</v>
          </cell>
          <cell r="AS173">
            <v>0.1</v>
          </cell>
          <cell r="AT173">
            <v>0</v>
          </cell>
          <cell r="AU173">
            <v>0.1</v>
          </cell>
          <cell r="AV173">
            <v>0.1</v>
          </cell>
          <cell r="AW173">
            <v>0</v>
          </cell>
          <cell r="AX173">
            <v>-0.1</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-0.1</v>
          </cell>
          <cell r="BN173">
            <v>0</v>
          </cell>
          <cell r="BO173">
            <v>0</v>
          </cell>
          <cell r="BP173">
            <v>0</v>
          </cell>
          <cell r="BQ173">
            <v>0</v>
          </cell>
          <cell r="BR173">
            <v>0</v>
          </cell>
          <cell r="BS173">
            <v>0</v>
          </cell>
          <cell r="BT173">
            <v>0.1</v>
          </cell>
          <cell r="BU173">
            <v>0</v>
          </cell>
          <cell r="BV173">
            <v>0</v>
          </cell>
          <cell r="BW173">
            <v>0.1</v>
          </cell>
          <cell r="BY173">
            <v>0</v>
          </cell>
          <cell r="BZ173">
            <v>0.4</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V173">
            <v>0</v>
          </cell>
        </row>
        <row r="174">
          <cell r="B174">
            <v>2931</v>
          </cell>
          <cell r="C174">
            <v>3186</v>
          </cell>
          <cell r="D174">
            <v>6084</v>
          </cell>
          <cell r="E174">
            <v>11689</v>
          </cell>
          <cell r="G174">
            <v>19548</v>
          </cell>
          <cell r="J174">
            <v>7618</v>
          </cell>
          <cell r="L174">
            <v>12978</v>
          </cell>
          <cell r="M174">
            <v>14028</v>
          </cell>
          <cell r="N174">
            <v>8921</v>
          </cell>
          <cell r="O174">
            <v>15289</v>
          </cell>
          <cell r="P174">
            <v>14570</v>
          </cell>
          <cell r="Q174">
            <v>13826</v>
          </cell>
          <cell r="R174">
            <v>2043</v>
          </cell>
          <cell r="S174">
            <v>5388</v>
          </cell>
          <cell r="T174">
            <v>26365</v>
          </cell>
          <cell r="V174">
            <v>21795</v>
          </cell>
          <cell r="Y174">
            <v>-0.1</v>
          </cell>
          <cell r="Z174">
            <v>0</v>
          </cell>
          <cell r="AA174">
            <v>-0.1</v>
          </cell>
          <cell r="AB174">
            <v>0.1</v>
          </cell>
          <cell r="AC174">
            <v>0</v>
          </cell>
          <cell r="AD174">
            <v>0</v>
          </cell>
          <cell r="AE174">
            <v>0.1</v>
          </cell>
          <cell r="AF174">
            <v>0.1</v>
          </cell>
          <cell r="AG174">
            <v>0.1</v>
          </cell>
          <cell r="AH174">
            <v>0.2</v>
          </cell>
          <cell r="AI174">
            <v>0</v>
          </cell>
          <cell r="AJ174">
            <v>-0.2</v>
          </cell>
          <cell r="AK174">
            <v>-0.1</v>
          </cell>
          <cell r="AL174">
            <v>0.1</v>
          </cell>
          <cell r="AM174">
            <v>0</v>
          </cell>
          <cell r="AN174">
            <v>-0.2</v>
          </cell>
          <cell r="AO174">
            <v>0</v>
          </cell>
          <cell r="AP174">
            <v>0</v>
          </cell>
          <cell r="AQ174">
            <v>0</v>
          </cell>
          <cell r="AR174">
            <v>0</v>
          </cell>
          <cell r="AS174">
            <v>0.1</v>
          </cell>
          <cell r="AT174">
            <v>-0.2</v>
          </cell>
          <cell r="AU174">
            <v>0.1</v>
          </cell>
          <cell r="AV174">
            <v>0.1</v>
          </cell>
          <cell r="AW174">
            <v>0</v>
          </cell>
          <cell r="AX174">
            <v>0.1</v>
          </cell>
          <cell r="AY174">
            <v>0</v>
          </cell>
          <cell r="AZ174">
            <v>0</v>
          </cell>
          <cell r="BA174">
            <v>0</v>
          </cell>
          <cell r="BB174">
            <v>0</v>
          </cell>
          <cell r="BC174">
            <v>0</v>
          </cell>
          <cell r="BD174">
            <v>0.1</v>
          </cell>
          <cell r="BE174">
            <v>0</v>
          </cell>
          <cell r="BF174">
            <v>0.1</v>
          </cell>
          <cell r="BG174">
            <v>0.1</v>
          </cell>
          <cell r="BH174">
            <v>0.1</v>
          </cell>
          <cell r="BI174">
            <v>0</v>
          </cell>
          <cell r="BJ174">
            <v>0.1</v>
          </cell>
          <cell r="BK174">
            <v>0</v>
          </cell>
          <cell r="BL174">
            <v>0</v>
          </cell>
          <cell r="BM174">
            <v>0</v>
          </cell>
          <cell r="BN174">
            <v>0</v>
          </cell>
          <cell r="BO174">
            <v>0.1</v>
          </cell>
          <cell r="BP174">
            <v>0.1</v>
          </cell>
          <cell r="BQ174">
            <v>0.1</v>
          </cell>
          <cell r="BR174">
            <v>-0.1</v>
          </cell>
          <cell r="BS174">
            <v>0</v>
          </cell>
          <cell r="BT174">
            <v>0</v>
          </cell>
          <cell r="BU174">
            <v>0</v>
          </cell>
          <cell r="BV174">
            <v>0</v>
          </cell>
          <cell r="BW174">
            <v>0.1</v>
          </cell>
          <cell r="BY174">
            <v>0</v>
          </cell>
          <cell r="BZ174">
            <v>0.9</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V174">
            <v>0</v>
          </cell>
        </row>
        <row r="175">
          <cell r="B175">
            <v>2963</v>
          </cell>
          <cell r="C175">
            <v>3236</v>
          </cell>
          <cell r="D175">
            <v>6161</v>
          </cell>
          <cell r="E175">
            <v>11526</v>
          </cell>
          <cell r="G175">
            <v>19109</v>
          </cell>
          <cell r="J175">
            <v>7765</v>
          </cell>
          <cell r="L175">
            <v>13925</v>
          </cell>
          <cell r="M175">
            <v>15015</v>
          </cell>
          <cell r="N175">
            <v>9411</v>
          </cell>
          <cell r="O175">
            <v>15399</v>
          </cell>
          <cell r="P175">
            <v>14639</v>
          </cell>
          <cell r="Q175">
            <v>14567</v>
          </cell>
          <cell r="R175">
            <v>2435</v>
          </cell>
          <cell r="S175">
            <v>5679</v>
          </cell>
          <cell r="T175">
            <v>26643</v>
          </cell>
          <cell r="V175">
            <v>21829</v>
          </cell>
          <cell r="Y175">
            <v>0.2</v>
          </cell>
          <cell r="Z175">
            <v>0</v>
          </cell>
          <cell r="AA175">
            <v>0.2</v>
          </cell>
          <cell r="AB175">
            <v>0.1</v>
          </cell>
          <cell r="AC175">
            <v>-0.1</v>
          </cell>
          <cell r="AD175">
            <v>0</v>
          </cell>
          <cell r="AE175">
            <v>0</v>
          </cell>
          <cell r="AF175">
            <v>0</v>
          </cell>
          <cell r="AG175">
            <v>0</v>
          </cell>
          <cell r="AH175">
            <v>0</v>
          </cell>
          <cell r="AI175">
            <v>0</v>
          </cell>
          <cell r="AJ175">
            <v>0.2</v>
          </cell>
          <cell r="AK175">
            <v>0</v>
          </cell>
          <cell r="AL175">
            <v>0</v>
          </cell>
          <cell r="AM175">
            <v>-0.1</v>
          </cell>
          <cell r="AN175">
            <v>0.2</v>
          </cell>
          <cell r="AO175">
            <v>0</v>
          </cell>
          <cell r="AP175">
            <v>0</v>
          </cell>
          <cell r="AQ175">
            <v>0</v>
          </cell>
          <cell r="AR175">
            <v>0</v>
          </cell>
          <cell r="AS175">
            <v>-0.4</v>
          </cell>
          <cell r="AT175">
            <v>-0.1</v>
          </cell>
          <cell r="AU175">
            <v>-0.3</v>
          </cell>
          <cell r="AV175">
            <v>-0.8</v>
          </cell>
          <cell r="AW175">
            <v>0</v>
          </cell>
          <cell r="AX175">
            <v>0</v>
          </cell>
          <cell r="AY175">
            <v>0</v>
          </cell>
          <cell r="AZ175">
            <v>0</v>
          </cell>
          <cell r="BA175">
            <v>0</v>
          </cell>
          <cell r="BB175">
            <v>0.1</v>
          </cell>
          <cell r="BC175">
            <v>0</v>
          </cell>
          <cell r="BD175">
            <v>0</v>
          </cell>
          <cell r="BE175">
            <v>0</v>
          </cell>
          <cell r="BF175">
            <v>0</v>
          </cell>
          <cell r="BG175">
            <v>0</v>
          </cell>
          <cell r="BH175">
            <v>0</v>
          </cell>
          <cell r="BI175">
            <v>-0.1</v>
          </cell>
          <cell r="BJ175">
            <v>-0.1</v>
          </cell>
          <cell r="BK175">
            <v>0</v>
          </cell>
          <cell r="BL175">
            <v>0</v>
          </cell>
          <cell r="BM175">
            <v>0</v>
          </cell>
          <cell r="BN175">
            <v>0</v>
          </cell>
          <cell r="BO175">
            <v>0.3</v>
          </cell>
          <cell r="BP175">
            <v>0.3</v>
          </cell>
          <cell r="BQ175">
            <v>0.1</v>
          </cell>
          <cell r="BR175">
            <v>0.1</v>
          </cell>
          <cell r="BS175">
            <v>0</v>
          </cell>
          <cell r="BT175">
            <v>0</v>
          </cell>
          <cell r="BU175">
            <v>0.1</v>
          </cell>
          <cell r="BV175">
            <v>0.1</v>
          </cell>
          <cell r="BW175">
            <v>0.1</v>
          </cell>
          <cell r="BY175">
            <v>-0.1</v>
          </cell>
          <cell r="BZ175">
            <v>0.2</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V175">
            <v>0</v>
          </cell>
        </row>
        <row r="176">
          <cell r="B176">
            <v>3043</v>
          </cell>
          <cell r="C176">
            <v>3430</v>
          </cell>
          <cell r="D176">
            <v>6420</v>
          </cell>
          <cell r="E176">
            <v>11593</v>
          </cell>
          <cell r="G176">
            <v>19212</v>
          </cell>
          <cell r="J176">
            <v>7453</v>
          </cell>
          <cell r="L176">
            <v>13844</v>
          </cell>
          <cell r="M176">
            <v>14945</v>
          </cell>
          <cell r="N176">
            <v>9287</v>
          </cell>
          <cell r="O176">
            <v>15168</v>
          </cell>
          <cell r="P176">
            <v>14705</v>
          </cell>
          <cell r="Q176">
            <v>13698</v>
          </cell>
          <cell r="R176">
            <v>2108</v>
          </cell>
          <cell r="S176">
            <v>5859</v>
          </cell>
          <cell r="T176">
            <v>26884</v>
          </cell>
          <cell r="V176">
            <v>22115</v>
          </cell>
          <cell r="Y176">
            <v>0</v>
          </cell>
          <cell r="Z176">
            <v>0</v>
          </cell>
          <cell r="AA176">
            <v>-0.1</v>
          </cell>
          <cell r="AB176">
            <v>0</v>
          </cell>
          <cell r="AC176">
            <v>0</v>
          </cell>
          <cell r="AD176">
            <v>0</v>
          </cell>
          <cell r="AE176">
            <v>0</v>
          </cell>
          <cell r="AF176">
            <v>0</v>
          </cell>
          <cell r="AG176">
            <v>0</v>
          </cell>
          <cell r="AH176">
            <v>0</v>
          </cell>
          <cell r="AI176">
            <v>0</v>
          </cell>
          <cell r="AJ176">
            <v>-0.1</v>
          </cell>
          <cell r="AK176">
            <v>0.1</v>
          </cell>
          <cell r="AL176">
            <v>0</v>
          </cell>
          <cell r="AM176">
            <v>-0.1</v>
          </cell>
          <cell r="AN176">
            <v>0</v>
          </cell>
          <cell r="AO176">
            <v>0</v>
          </cell>
          <cell r="AP176">
            <v>0</v>
          </cell>
          <cell r="AQ176">
            <v>0</v>
          </cell>
          <cell r="AR176">
            <v>0</v>
          </cell>
          <cell r="AS176">
            <v>-0.2</v>
          </cell>
          <cell r="AT176">
            <v>-0.2</v>
          </cell>
          <cell r="AU176">
            <v>-0.3</v>
          </cell>
          <cell r="AV176">
            <v>-0.6</v>
          </cell>
          <cell r="AW176">
            <v>-0.1</v>
          </cell>
          <cell r="AX176">
            <v>0.1</v>
          </cell>
          <cell r="AY176">
            <v>0.1</v>
          </cell>
          <cell r="AZ176">
            <v>-0.1</v>
          </cell>
          <cell r="BA176">
            <v>0</v>
          </cell>
          <cell r="BB176">
            <v>0</v>
          </cell>
          <cell r="BC176">
            <v>0.1</v>
          </cell>
          <cell r="BD176">
            <v>0</v>
          </cell>
          <cell r="BE176">
            <v>0</v>
          </cell>
          <cell r="BF176">
            <v>0</v>
          </cell>
          <cell r="BG176">
            <v>0</v>
          </cell>
          <cell r="BH176">
            <v>0</v>
          </cell>
          <cell r="BI176">
            <v>0</v>
          </cell>
          <cell r="BJ176">
            <v>0</v>
          </cell>
          <cell r="BK176">
            <v>0</v>
          </cell>
          <cell r="BL176">
            <v>0</v>
          </cell>
          <cell r="BM176">
            <v>0</v>
          </cell>
          <cell r="BN176">
            <v>0</v>
          </cell>
          <cell r="BO176">
            <v>0.1</v>
          </cell>
          <cell r="BP176">
            <v>0.1</v>
          </cell>
          <cell r="BQ176">
            <v>0</v>
          </cell>
          <cell r="BR176">
            <v>0.1</v>
          </cell>
          <cell r="BS176">
            <v>0</v>
          </cell>
          <cell r="BT176">
            <v>0.1</v>
          </cell>
          <cell r="BU176">
            <v>-0.1</v>
          </cell>
          <cell r="BV176">
            <v>0.1</v>
          </cell>
          <cell r="BW176">
            <v>0.1</v>
          </cell>
          <cell r="BY176">
            <v>-0.4</v>
          </cell>
          <cell r="BZ176">
            <v>-0.4</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V176">
            <v>0</v>
          </cell>
        </row>
        <row r="177">
          <cell r="B177">
            <v>2986</v>
          </cell>
          <cell r="C177">
            <v>2912</v>
          </cell>
          <cell r="D177">
            <v>5937</v>
          </cell>
          <cell r="E177">
            <v>11881</v>
          </cell>
          <cell r="G177">
            <v>19629</v>
          </cell>
          <cell r="J177">
            <v>7389</v>
          </cell>
          <cell r="L177">
            <v>14042</v>
          </cell>
          <cell r="M177">
            <v>15238</v>
          </cell>
          <cell r="N177">
            <v>9435</v>
          </cell>
          <cell r="O177">
            <v>16332</v>
          </cell>
          <cell r="P177">
            <v>14780</v>
          </cell>
          <cell r="Q177">
            <v>14342</v>
          </cell>
          <cell r="R177">
            <v>1828</v>
          </cell>
          <cell r="S177">
            <v>5837</v>
          </cell>
          <cell r="T177">
            <v>27056</v>
          </cell>
          <cell r="V177">
            <v>20979</v>
          </cell>
          <cell r="Y177">
            <v>0</v>
          </cell>
          <cell r="Z177">
            <v>0</v>
          </cell>
          <cell r="AA177">
            <v>-0.1</v>
          </cell>
          <cell r="AB177">
            <v>0</v>
          </cell>
          <cell r="AC177">
            <v>0</v>
          </cell>
          <cell r="AD177">
            <v>0</v>
          </cell>
          <cell r="AE177">
            <v>0.1</v>
          </cell>
          <cell r="AF177">
            <v>0.1</v>
          </cell>
          <cell r="AG177">
            <v>0.1</v>
          </cell>
          <cell r="AH177">
            <v>0.1</v>
          </cell>
          <cell r="AI177">
            <v>0</v>
          </cell>
          <cell r="AJ177">
            <v>0</v>
          </cell>
          <cell r="AK177">
            <v>-0.1</v>
          </cell>
          <cell r="AL177">
            <v>0</v>
          </cell>
          <cell r="AM177">
            <v>0</v>
          </cell>
          <cell r="AN177">
            <v>-0.2</v>
          </cell>
          <cell r="AO177">
            <v>0</v>
          </cell>
          <cell r="AP177">
            <v>0</v>
          </cell>
          <cell r="AQ177">
            <v>0</v>
          </cell>
          <cell r="AR177">
            <v>0</v>
          </cell>
          <cell r="AS177">
            <v>0.1</v>
          </cell>
          <cell r="AT177">
            <v>0</v>
          </cell>
          <cell r="AU177">
            <v>0.1</v>
          </cell>
          <cell r="AV177">
            <v>0.1</v>
          </cell>
          <cell r="AW177">
            <v>0</v>
          </cell>
          <cell r="AX177">
            <v>0.1</v>
          </cell>
          <cell r="AY177">
            <v>0</v>
          </cell>
          <cell r="AZ177">
            <v>0</v>
          </cell>
          <cell r="BA177">
            <v>0</v>
          </cell>
          <cell r="BB177">
            <v>-0.1</v>
          </cell>
          <cell r="BC177">
            <v>-0.1</v>
          </cell>
          <cell r="BD177">
            <v>-0.1</v>
          </cell>
          <cell r="BE177">
            <v>0</v>
          </cell>
          <cell r="BF177">
            <v>-0.1</v>
          </cell>
          <cell r="BG177">
            <v>-0.1</v>
          </cell>
          <cell r="BH177">
            <v>0.1</v>
          </cell>
          <cell r="BI177">
            <v>0.1</v>
          </cell>
          <cell r="BJ177">
            <v>0.2</v>
          </cell>
          <cell r="BK177">
            <v>0</v>
          </cell>
          <cell r="BL177">
            <v>0</v>
          </cell>
          <cell r="BM177">
            <v>0</v>
          </cell>
          <cell r="BN177">
            <v>0</v>
          </cell>
          <cell r="BO177">
            <v>0.1</v>
          </cell>
          <cell r="BP177">
            <v>0.1</v>
          </cell>
          <cell r="BQ177">
            <v>0</v>
          </cell>
          <cell r="BR177">
            <v>0.2</v>
          </cell>
          <cell r="BS177">
            <v>0</v>
          </cell>
          <cell r="BT177">
            <v>0.3</v>
          </cell>
          <cell r="BU177">
            <v>-0.1</v>
          </cell>
          <cell r="BV177">
            <v>0</v>
          </cell>
          <cell r="BW177">
            <v>0.1</v>
          </cell>
          <cell r="BY177">
            <v>0.4</v>
          </cell>
          <cell r="BZ177">
            <v>1</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V177">
            <v>0</v>
          </cell>
        </row>
        <row r="178">
          <cell r="B178">
            <v>2915</v>
          </cell>
          <cell r="C178">
            <v>3161</v>
          </cell>
          <cell r="D178">
            <v>6050</v>
          </cell>
          <cell r="E178">
            <v>11890</v>
          </cell>
          <cell r="G178">
            <v>19914</v>
          </cell>
          <cell r="J178">
            <v>7435</v>
          </cell>
          <cell r="L178">
            <v>14268</v>
          </cell>
          <cell r="M178">
            <v>15627</v>
          </cell>
          <cell r="N178">
            <v>9691</v>
          </cell>
          <cell r="O178">
            <v>15755</v>
          </cell>
          <cell r="P178">
            <v>14865</v>
          </cell>
          <cell r="Q178">
            <v>14749</v>
          </cell>
          <cell r="R178">
            <v>1973</v>
          </cell>
          <cell r="S178">
            <v>5887</v>
          </cell>
          <cell r="T178">
            <v>27158</v>
          </cell>
          <cell r="V178">
            <v>21296</v>
          </cell>
          <cell r="Y178">
            <v>0.2</v>
          </cell>
          <cell r="Z178">
            <v>0</v>
          </cell>
          <cell r="AA178">
            <v>0.2</v>
          </cell>
          <cell r="AB178">
            <v>0</v>
          </cell>
          <cell r="AC178">
            <v>0</v>
          </cell>
          <cell r="AD178">
            <v>0</v>
          </cell>
          <cell r="AE178">
            <v>0</v>
          </cell>
          <cell r="AF178">
            <v>0</v>
          </cell>
          <cell r="AG178">
            <v>0</v>
          </cell>
          <cell r="AH178">
            <v>0</v>
          </cell>
          <cell r="AI178">
            <v>0</v>
          </cell>
          <cell r="AJ178">
            <v>0.2</v>
          </cell>
          <cell r="AK178">
            <v>0</v>
          </cell>
          <cell r="AL178">
            <v>0</v>
          </cell>
          <cell r="AM178">
            <v>0</v>
          </cell>
          <cell r="AN178">
            <v>0.1</v>
          </cell>
          <cell r="AO178">
            <v>0</v>
          </cell>
          <cell r="AP178">
            <v>0</v>
          </cell>
          <cell r="AQ178">
            <v>0</v>
          </cell>
          <cell r="AR178">
            <v>0</v>
          </cell>
          <cell r="AS178">
            <v>0</v>
          </cell>
          <cell r="AT178">
            <v>0.1</v>
          </cell>
          <cell r="AU178">
            <v>0.2</v>
          </cell>
          <cell r="AV178">
            <v>0.3</v>
          </cell>
          <cell r="AW178">
            <v>0</v>
          </cell>
          <cell r="AX178">
            <v>0.1</v>
          </cell>
          <cell r="AY178">
            <v>0</v>
          </cell>
          <cell r="AZ178">
            <v>0.1</v>
          </cell>
          <cell r="BA178">
            <v>0</v>
          </cell>
          <cell r="BB178">
            <v>0.1</v>
          </cell>
          <cell r="BC178">
            <v>0.1</v>
          </cell>
          <cell r="BD178">
            <v>0.3</v>
          </cell>
          <cell r="BE178">
            <v>0</v>
          </cell>
          <cell r="BF178">
            <v>0.1</v>
          </cell>
          <cell r="BG178">
            <v>0</v>
          </cell>
          <cell r="BH178">
            <v>0</v>
          </cell>
          <cell r="BI178">
            <v>0.1</v>
          </cell>
          <cell r="BJ178">
            <v>0.1</v>
          </cell>
          <cell r="BK178">
            <v>0</v>
          </cell>
          <cell r="BL178">
            <v>0</v>
          </cell>
          <cell r="BM178">
            <v>0</v>
          </cell>
          <cell r="BN178">
            <v>0</v>
          </cell>
          <cell r="BO178">
            <v>0.1</v>
          </cell>
          <cell r="BP178">
            <v>0.1</v>
          </cell>
          <cell r="BQ178">
            <v>0.1</v>
          </cell>
          <cell r="BR178">
            <v>-0.1</v>
          </cell>
          <cell r="BS178">
            <v>0</v>
          </cell>
          <cell r="BT178">
            <v>0</v>
          </cell>
          <cell r="BU178">
            <v>0.1</v>
          </cell>
          <cell r="BV178">
            <v>0</v>
          </cell>
          <cell r="BW178">
            <v>0</v>
          </cell>
          <cell r="BY178">
            <v>-0.1</v>
          </cell>
          <cell r="BZ178">
            <v>0.8</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V178">
            <v>0</v>
          </cell>
        </row>
        <row r="179">
          <cell r="B179">
            <v>3056</v>
          </cell>
          <cell r="C179">
            <v>3332</v>
          </cell>
          <cell r="D179">
            <v>6361</v>
          </cell>
          <cell r="E179">
            <v>11991</v>
          </cell>
          <cell r="G179">
            <v>20287</v>
          </cell>
          <cell r="J179">
            <v>7478</v>
          </cell>
          <cell r="L179">
            <v>14328</v>
          </cell>
          <cell r="M179">
            <v>15911</v>
          </cell>
          <cell r="N179">
            <v>9918</v>
          </cell>
          <cell r="O179">
            <v>16180</v>
          </cell>
          <cell r="P179">
            <v>14965</v>
          </cell>
          <cell r="Q179">
            <v>15534</v>
          </cell>
          <cell r="R179">
            <v>2120</v>
          </cell>
          <cell r="S179">
            <v>5726</v>
          </cell>
          <cell r="T179">
            <v>27163</v>
          </cell>
          <cell r="V179">
            <v>21510</v>
          </cell>
          <cell r="Y179">
            <v>0.1</v>
          </cell>
          <cell r="Z179">
            <v>0</v>
          </cell>
          <cell r="AA179">
            <v>0.1</v>
          </cell>
          <cell r="AB179">
            <v>0</v>
          </cell>
          <cell r="AC179">
            <v>0</v>
          </cell>
          <cell r="AD179">
            <v>0</v>
          </cell>
          <cell r="AE179">
            <v>0</v>
          </cell>
          <cell r="AF179">
            <v>-0.1</v>
          </cell>
          <cell r="AG179">
            <v>0.1</v>
          </cell>
          <cell r="AH179">
            <v>0</v>
          </cell>
          <cell r="AI179">
            <v>0</v>
          </cell>
          <cell r="AJ179">
            <v>-0.1</v>
          </cell>
          <cell r="AK179">
            <v>0.1</v>
          </cell>
          <cell r="AL179">
            <v>0</v>
          </cell>
          <cell r="AM179">
            <v>0</v>
          </cell>
          <cell r="AN179">
            <v>0</v>
          </cell>
          <cell r="AO179">
            <v>0</v>
          </cell>
          <cell r="AP179">
            <v>0</v>
          </cell>
          <cell r="AQ179">
            <v>0</v>
          </cell>
          <cell r="AR179">
            <v>0</v>
          </cell>
          <cell r="AS179">
            <v>0.1</v>
          </cell>
          <cell r="AT179">
            <v>0</v>
          </cell>
          <cell r="AU179">
            <v>0</v>
          </cell>
          <cell r="AV179">
            <v>0.1</v>
          </cell>
          <cell r="AW179">
            <v>-0.1</v>
          </cell>
          <cell r="AX179">
            <v>0</v>
          </cell>
          <cell r="AY179">
            <v>0</v>
          </cell>
          <cell r="AZ179">
            <v>-0.1</v>
          </cell>
          <cell r="BA179">
            <v>0</v>
          </cell>
          <cell r="BB179">
            <v>0</v>
          </cell>
          <cell r="BC179">
            <v>0</v>
          </cell>
          <cell r="BD179">
            <v>-0.1</v>
          </cell>
          <cell r="BE179">
            <v>0</v>
          </cell>
          <cell r="BF179">
            <v>0</v>
          </cell>
          <cell r="BG179">
            <v>0.1</v>
          </cell>
          <cell r="BH179">
            <v>0.1</v>
          </cell>
          <cell r="BI179">
            <v>0.1</v>
          </cell>
          <cell r="BJ179">
            <v>0.2</v>
          </cell>
          <cell r="BK179">
            <v>0</v>
          </cell>
          <cell r="BL179">
            <v>0</v>
          </cell>
          <cell r="BM179">
            <v>0</v>
          </cell>
          <cell r="BN179">
            <v>0</v>
          </cell>
          <cell r="BO179">
            <v>0</v>
          </cell>
          <cell r="BP179">
            <v>0.1</v>
          </cell>
          <cell r="BQ179">
            <v>0.1</v>
          </cell>
          <cell r="BR179">
            <v>0.2</v>
          </cell>
          <cell r="BS179">
            <v>0</v>
          </cell>
          <cell r="BT179">
            <v>0</v>
          </cell>
          <cell r="BU179">
            <v>0</v>
          </cell>
          <cell r="BV179">
            <v>-0.1</v>
          </cell>
          <cell r="BW179">
            <v>0</v>
          </cell>
          <cell r="BY179">
            <v>0</v>
          </cell>
          <cell r="BZ179">
            <v>1.2</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V179">
            <v>0</v>
          </cell>
        </row>
        <row r="180">
          <cell r="B180">
            <v>3060</v>
          </cell>
          <cell r="C180">
            <v>3389</v>
          </cell>
          <cell r="D180">
            <v>6420</v>
          </cell>
          <cell r="E180">
            <v>11842</v>
          </cell>
          <cell r="G180">
            <v>20535</v>
          </cell>
          <cell r="J180">
            <v>8379</v>
          </cell>
          <cell r="L180">
            <v>14420</v>
          </cell>
          <cell r="M180">
            <v>16193</v>
          </cell>
          <cell r="N180">
            <v>10288</v>
          </cell>
          <cell r="O180">
            <v>15948</v>
          </cell>
          <cell r="P180">
            <v>15051</v>
          </cell>
          <cell r="Q180">
            <v>15068</v>
          </cell>
          <cell r="R180">
            <v>2183</v>
          </cell>
          <cell r="S180">
            <v>6029</v>
          </cell>
          <cell r="T180">
            <v>27205</v>
          </cell>
          <cell r="V180">
            <v>23851</v>
          </cell>
          <cell r="Y180">
            <v>-0.1</v>
          </cell>
          <cell r="Z180">
            <v>0</v>
          </cell>
          <cell r="AA180">
            <v>-0.1</v>
          </cell>
          <cell r="AB180">
            <v>-0.1</v>
          </cell>
          <cell r="AC180">
            <v>0</v>
          </cell>
          <cell r="AD180">
            <v>0</v>
          </cell>
          <cell r="AE180">
            <v>0</v>
          </cell>
          <cell r="AF180">
            <v>0</v>
          </cell>
          <cell r="AG180">
            <v>-0.1</v>
          </cell>
          <cell r="AH180">
            <v>-0.1</v>
          </cell>
          <cell r="AI180">
            <v>0</v>
          </cell>
          <cell r="AJ180">
            <v>0</v>
          </cell>
          <cell r="AK180">
            <v>0.1</v>
          </cell>
          <cell r="AL180">
            <v>0</v>
          </cell>
          <cell r="AM180">
            <v>0.2</v>
          </cell>
          <cell r="AN180">
            <v>0.2</v>
          </cell>
          <cell r="AO180">
            <v>0.1</v>
          </cell>
          <cell r="AP180">
            <v>0</v>
          </cell>
          <cell r="AQ180">
            <v>0.1</v>
          </cell>
          <cell r="AR180">
            <v>0.1</v>
          </cell>
          <cell r="AS180">
            <v>0.1</v>
          </cell>
          <cell r="AT180">
            <v>0</v>
          </cell>
          <cell r="AU180">
            <v>0</v>
          </cell>
          <cell r="AV180">
            <v>0.2</v>
          </cell>
          <cell r="AW180">
            <v>0.2</v>
          </cell>
          <cell r="AX180">
            <v>0.1</v>
          </cell>
          <cell r="AY180">
            <v>-0.1</v>
          </cell>
          <cell r="AZ180">
            <v>0</v>
          </cell>
          <cell r="BA180">
            <v>0</v>
          </cell>
          <cell r="BB180">
            <v>0</v>
          </cell>
          <cell r="BC180">
            <v>0</v>
          </cell>
          <cell r="BD180">
            <v>0</v>
          </cell>
          <cell r="BE180">
            <v>0</v>
          </cell>
          <cell r="BF180">
            <v>0</v>
          </cell>
          <cell r="BG180">
            <v>0</v>
          </cell>
          <cell r="BH180">
            <v>-0.1</v>
          </cell>
          <cell r="BI180">
            <v>0.2</v>
          </cell>
          <cell r="BJ180">
            <v>0.1</v>
          </cell>
          <cell r="BK180">
            <v>0</v>
          </cell>
          <cell r="BL180">
            <v>0.1</v>
          </cell>
          <cell r="BM180">
            <v>0.2</v>
          </cell>
          <cell r="BN180">
            <v>0</v>
          </cell>
          <cell r="BO180">
            <v>-0.1</v>
          </cell>
          <cell r="BP180">
            <v>0</v>
          </cell>
          <cell r="BQ180">
            <v>0</v>
          </cell>
          <cell r="BR180">
            <v>0</v>
          </cell>
          <cell r="BS180">
            <v>0</v>
          </cell>
          <cell r="BT180">
            <v>0.2</v>
          </cell>
          <cell r="BU180">
            <v>0</v>
          </cell>
          <cell r="BV180">
            <v>0</v>
          </cell>
          <cell r="BW180">
            <v>0</v>
          </cell>
          <cell r="BY180">
            <v>0.3</v>
          </cell>
          <cell r="BZ180">
            <v>1.2</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V180">
            <v>0</v>
          </cell>
        </row>
        <row r="181">
          <cell r="B181">
            <v>3071</v>
          </cell>
          <cell r="C181">
            <v>3156</v>
          </cell>
          <cell r="D181">
            <v>6219</v>
          </cell>
          <cell r="E181">
            <v>11703</v>
          </cell>
          <cell r="G181">
            <v>20653</v>
          </cell>
          <cell r="J181">
            <v>7673</v>
          </cell>
          <cell r="L181">
            <v>13325</v>
          </cell>
          <cell r="M181">
            <v>15137</v>
          </cell>
          <cell r="N181">
            <v>9605</v>
          </cell>
          <cell r="O181">
            <v>16898</v>
          </cell>
          <cell r="P181">
            <v>15130</v>
          </cell>
          <cell r="Q181">
            <v>14628</v>
          </cell>
          <cell r="R181">
            <v>2090</v>
          </cell>
          <cell r="S181">
            <v>5719</v>
          </cell>
          <cell r="T181">
            <v>27268</v>
          </cell>
          <cell r="V181">
            <v>21832</v>
          </cell>
          <cell r="Y181">
            <v>0.1</v>
          </cell>
          <cell r="Z181">
            <v>0</v>
          </cell>
          <cell r="AA181">
            <v>0.1</v>
          </cell>
          <cell r="AB181">
            <v>0</v>
          </cell>
          <cell r="AC181">
            <v>0</v>
          </cell>
          <cell r="AD181">
            <v>0</v>
          </cell>
          <cell r="AE181">
            <v>0</v>
          </cell>
          <cell r="AF181">
            <v>0.1</v>
          </cell>
          <cell r="AG181">
            <v>0.1</v>
          </cell>
          <cell r="AH181">
            <v>0.1</v>
          </cell>
          <cell r="AI181">
            <v>0.1</v>
          </cell>
          <cell r="AJ181">
            <v>0.1</v>
          </cell>
          <cell r="AK181">
            <v>0</v>
          </cell>
          <cell r="AL181">
            <v>0</v>
          </cell>
          <cell r="AM181">
            <v>0</v>
          </cell>
          <cell r="AN181">
            <v>0.1</v>
          </cell>
          <cell r="AO181">
            <v>-0.1</v>
          </cell>
          <cell r="AP181">
            <v>0</v>
          </cell>
          <cell r="AQ181">
            <v>0</v>
          </cell>
          <cell r="AR181">
            <v>-0.1</v>
          </cell>
          <cell r="AS181">
            <v>0.1</v>
          </cell>
          <cell r="AT181">
            <v>0.2</v>
          </cell>
          <cell r="AU181">
            <v>0.1</v>
          </cell>
          <cell r="AV181">
            <v>0.4</v>
          </cell>
          <cell r="AW181">
            <v>-0.1</v>
          </cell>
          <cell r="AX181">
            <v>0.1</v>
          </cell>
          <cell r="AY181">
            <v>0.1</v>
          </cell>
          <cell r="AZ181">
            <v>0</v>
          </cell>
          <cell r="BA181">
            <v>0</v>
          </cell>
          <cell r="BB181">
            <v>0.1</v>
          </cell>
          <cell r="BC181">
            <v>0.1</v>
          </cell>
          <cell r="BD181">
            <v>0.2</v>
          </cell>
          <cell r="BE181">
            <v>0</v>
          </cell>
          <cell r="BF181">
            <v>0</v>
          </cell>
          <cell r="BG181">
            <v>0.1</v>
          </cell>
          <cell r="BH181">
            <v>0</v>
          </cell>
          <cell r="BI181">
            <v>0.2</v>
          </cell>
          <cell r="BJ181">
            <v>0.1</v>
          </cell>
          <cell r="BK181">
            <v>0</v>
          </cell>
          <cell r="BL181">
            <v>0</v>
          </cell>
          <cell r="BM181">
            <v>0</v>
          </cell>
          <cell r="BN181">
            <v>0</v>
          </cell>
          <cell r="BO181">
            <v>0</v>
          </cell>
          <cell r="BP181">
            <v>0.1</v>
          </cell>
          <cell r="BQ181">
            <v>0.1</v>
          </cell>
          <cell r="BR181">
            <v>0.3</v>
          </cell>
          <cell r="BS181">
            <v>0</v>
          </cell>
          <cell r="BT181">
            <v>0</v>
          </cell>
          <cell r="BU181">
            <v>0</v>
          </cell>
          <cell r="BV181">
            <v>0</v>
          </cell>
          <cell r="BW181">
            <v>0</v>
          </cell>
          <cell r="BY181">
            <v>0.1</v>
          </cell>
          <cell r="BZ181">
            <v>0.7</v>
          </cell>
          <cell r="CA181">
            <v>0</v>
          </cell>
          <cell r="CB181">
            <v>0</v>
          </cell>
          <cell r="CC181">
            <v>0</v>
          </cell>
          <cell r="CD181">
            <v>0</v>
          </cell>
          <cell r="CE181">
            <v>0</v>
          </cell>
          <cell r="CF181">
            <v>0</v>
          </cell>
          <cell r="CG181">
            <v>0</v>
          </cell>
          <cell r="CH181">
            <v>0</v>
          </cell>
          <cell r="CI181">
            <v>0</v>
          </cell>
          <cell r="CJ181">
            <v>0</v>
          </cell>
          <cell r="CK181">
            <v>0</v>
          </cell>
          <cell r="CL181">
            <v>0.1</v>
          </cell>
          <cell r="CM181">
            <v>0</v>
          </cell>
          <cell r="CN181">
            <v>0</v>
          </cell>
          <cell r="CO181">
            <v>0</v>
          </cell>
          <cell r="CP181">
            <v>0</v>
          </cell>
          <cell r="CQ181">
            <v>0</v>
          </cell>
          <cell r="CR181">
            <v>0</v>
          </cell>
          <cell r="CS181">
            <v>0</v>
          </cell>
          <cell r="CT181">
            <v>0</v>
          </cell>
          <cell r="CV181">
            <v>0</v>
          </cell>
        </row>
        <row r="182">
          <cell r="B182">
            <v>3081</v>
          </cell>
          <cell r="C182">
            <v>3310</v>
          </cell>
          <cell r="D182">
            <v>6366</v>
          </cell>
          <cell r="E182">
            <v>12229</v>
          </cell>
          <cell r="G182">
            <v>21444</v>
          </cell>
          <cell r="J182">
            <v>7773</v>
          </cell>
          <cell r="L182">
            <v>14449</v>
          </cell>
          <cell r="M182">
            <v>16567</v>
          </cell>
          <cell r="N182">
            <v>10333</v>
          </cell>
          <cell r="O182">
            <v>16521</v>
          </cell>
          <cell r="P182">
            <v>15200</v>
          </cell>
          <cell r="Q182">
            <v>15571</v>
          </cell>
          <cell r="R182">
            <v>2008</v>
          </cell>
          <cell r="S182">
            <v>6061</v>
          </cell>
          <cell r="T182">
            <v>27352</v>
          </cell>
          <cell r="V182">
            <v>22645</v>
          </cell>
          <cell r="Y182">
            <v>-0.3</v>
          </cell>
          <cell r="Z182">
            <v>0</v>
          </cell>
          <cell r="AA182">
            <v>-0.3</v>
          </cell>
          <cell r="AB182">
            <v>0</v>
          </cell>
          <cell r="AC182">
            <v>0</v>
          </cell>
          <cell r="AD182">
            <v>0</v>
          </cell>
          <cell r="AE182">
            <v>0</v>
          </cell>
          <cell r="AF182">
            <v>0</v>
          </cell>
          <cell r="AG182">
            <v>-0.1</v>
          </cell>
          <cell r="AH182">
            <v>-0.1</v>
          </cell>
          <cell r="AI182">
            <v>0</v>
          </cell>
          <cell r="AJ182">
            <v>0.1</v>
          </cell>
          <cell r="AK182">
            <v>-0.1</v>
          </cell>
          <cell r="AL182">
            <v>0.1</v>
          </cell>
          <cell r="AM182">
            <v>0</v>
          </cell>
          <cell r="AN182">
            <v>0.1</v>
          </cell>
          <cell r="AO182">
            <v>0</v>
          </cell>
          <cell r="AP182">
            <v>0</v>
          </cell>
          <cell r="AQ182">
            <v>0</v>
          </cell>
          <cell r="AR182">
            <v>0</v>
          </cell>
          <cell r="AS182">
            <v>0.1</v>
          </cell>
          <cell r="AT182">
            <v>0</v>
          </cell>
          <cell r="AU182">
            <v>0.4</v>
          </cell>
          <cell r="AV182">
            <v>0.5</v>
          </cell>
          <cell r="AW182">
            <v>0.2</v>
          </cell>
          <cell r="AX182">
            <v>0.1</v>
          </cell>
          <cell r="AY182">
            <v>0.1</v>
          </cell>
          <cell r="AZ182">
            <v>0</v>
          </cell>
          <cell r="BA182">
            <v>0</v>
          </cell>
          <cell r="BB182">
            <v>0.1</v>
          </cell>
          <cell r="BC182">
            <v>0</v>
          </cell>
          <cell r="BD182">
            <v>0.1</v>
          </cell>
          <cell r="BE182">
            <v>0</v>
          </cell>
          <cell r="BF182">
            <v>0</v>
          </cell>
          <cell r="BG182">
            <v>0</v>
          </cell>
          <cell r="BH182">
            <v>0.2</v>
          </cell>
          <cell r="BI182">
            <v>0</v>
          </cell>
          <cell r="BJ182">
            <v>0.2</v>
          </cell>
          <cell r="BK182">
            <v>0</v>
          </cell>
          <cell r="BL182">
            <v>0</v>
          </cell>
          <cell r="BM182">
            <v>0</v>
          </cell>
          <cell r="BN182">
            <v>0</v>
          </cell>
          <cell r="BO182">
            <v>0</v>
          </cell>
          <cell r="BP182">
            <v>0.1</v>
          </cell>
          <cell r="BQ182">
            <v>0</v>
          </cell>
          <cell r="BR182">
            <v>-0.2</v>
          </cell>
          <cell r="BS182">
            <v>0</v>
          </cell>
          <cell r="BT182">
            <v>0.1</v>
          </cell>
          <cell r="BU182">
            <v>0</v>
          </cell>
          <cell r="BV182">
            <v>0</v>
          </cell>
          <cell r="BW182">
            <v>0</v>
          </cell>
          <cell r="BY182">
            <v>0.1</v>
          </cell>
          <cell r="BZ182">
            <v>1.8</v>
          </cell>
          <cell r="CA182">
            <v>0</v>
          </cell>
          <cell r="CB182">
            <v>0</v>
          </cell>
          <cell r="CC182">
            <v>0</v>
          </cell>
          <cell r="CD182">
            <v>0</v>
          </cell>
          <cell r="CE182">
            <v>0</v>
          </cell>
          <cell r="CF182">
            <v>0</v>
          </cell>
          <cell r="CG182">
            <v>0</v>
          </cell>
          <cell r="CH182">
            <v>0</v>
          </cell>
          <cell r="CI182">
            <v>0</v>
          </cell>
          <cell r="CJ182">
            <v>0</v>
          </cell>
          <cell r="CK182">
            <v>0</v>
          </cell>
          <cell r="CL182">
            <v>-0.1</v>
          </cell>
          <cell r="CM182">
            <v>0</v>
          </cell>
          <cell r="CN182">
            <v>0</v>
          </cell>
          <cell r="CO182">
            <v>0</v>
          </cell>
          <cell r="CP182">
            <v>0</v>
          </cell>
          <cell r="CQ182">
            <v>0</v>
          </cell>
          <cell r="CR182">
            <v>0</v>
          </cell>
          <cell r="CS182">
            <v>0</v>
          </cell>
          <cell r="CT182">
            <v>0</v>
          </cell>
          <cell r="CV182">
            <v>0</v>
          </cell>
        </row>
        <row r="183">
          <cell r="B183">
            <v>3251</v>
          </cell>
          <cell r="C183">
            <v>3486</v>
          </cell>
          <cell r="D183">
            <v>6709</v>
          </cell>
          <cell r="E183">
            <v>12013</v>
          </cell>
          <cell r="G183">
            <v>21317</v>
          </cell>
          <cell r="J183">
            <v>8251</v>
          </cell>
          <cell r="L183">
            <v>14241</v>
          </cell>
          <cell r="M183">
            <v>16403</v>
          </cell>
          <cell r="N183">
            <v>10283</v>
          </cell>
          <cell r="O183">
            <v>15854</v>
          </cell>
          <cell r="P183">
            <v>15273</v>
          </cell>
          <cell r="Q183">
            <v>16494</v>
          </cell>
          <cell r="R183">
            <v>2123</v>
          </cell>
          <cell r="S183">
            <v>5935</v>
          </cell>
          <cell r="T183">
            <v>27460</v>
          </cell>
          <cell r="V183">
            <v>23594</v>
          </cell>
          <cell r="Y183">
            <v>-0.3</v>
          </cell>
          <cell r="Z183">
            <v>-0.1</v>
          </cell>
          <cell r="AA183">
            <v>-0.4</v>
          </cell>
          <cell r="AB183">
            <v>0</v>
          </cell>
          <cell r="AC183">
            <v>0</v>
          </cell>
          <cell r="AD183">
            <v>0.1</v>
          </cell>
          <cell r="AE183">
            <v>0</v>
          </cell>
          <cell r="AF183">
            <v>0</v>
          </cell>
          <cell r="AG183">
            <v>0.1</v>
          </cell>
          <cell r="AH183">
            <v>0.1</v>
          </cell>
          <cell r="AI183">
            <v>0</v>
          </cell>
          <cell r="AJ183">
            <v>0</v>
          </cell>
          <cell r="AK183">
            <v>0</v>
          </cell>
          <cell r="AL183">
            <v>-0.1</v>
          </cell>
          <cell r="AM183">
            <v>0</v>
          </cell>
          <cell r="AN183">
            <v>0</v>
          </cell>
          <cell r="AO183">
            <v>0</v>
          </cell>
          <cell r="AP183">
            <v>0</v>
          </cell>
          <cell r="AQ183">
            <v>0.1</v>
          </cell>
          <cell r="AR183">
            <v>0.1</v>
          </cell>
          <cell r="AS183">
            <v>0.1</v>
          </cell>
          <cell r="AT183">
            <v>0.1</v>
          </cell>
          <cell r="AU183">
            <v>-0.1</v>
          </cell>
          <cell r="AV183">
            <v>0</v>
          </cell>
          <cell r="AW183">
            <v>0.1</v>
          </cell>
          <cell r="AX183">
            <v>0</v>
          </cell>
          <cell r="AY183">
            <v>0</v>
          </cell>
          <cell r="AZ183">
            <v>0.1</v>
          </cell>
          <cell r="BA183">
            <v>0</v>
          </cell>
          <cell r="BB183">
            <v>0</v>
          </cell>
          <cell r="BC183">
            <v>0.1</v>
          </cell>
          <cell r="BD183">
            <v>0.3</v>
          </cell>
          <cell r="BE183">
            <v>0</v>
          </cell>
          <cell r="BF183">
            <v>0</v>
          </cell>
          <cell r="BG183">
            <v>0.1</v>
          </cell>
          <cell r="BH183">
            <v>-0.1</v>
          </cell>
          <cell r="BI183">
            <v>0</v>
          </cell>
          <cell r="BJ183">
            <v>-0.1</v>
          </cell>
          <cell r="BK183">
            <v>0</v>
          </cell>
          <cell r="BL183">
            <v>0.1</v>
          </cell>
          <cell r="BM183">
            <v>0.1</v>
          </cell>
          <cell r="BN183">
            <v>0</v>
          </cell>
          <cell r="BO183">
            <v>0</v>
          </cell>
          <cell r="BP183">
            <v>0</v>
          </cell>
          <cell r="BQ183">
            <v>0.1</v>
          </cell>
          <cell r="BR183">
            <v>-0.2</v>
          </cell>
          <cell r="BS183">
            <v>0</v>
          </cell>
          <cell r="BT183">
            <v>0.1</v>
          </cell>
          <cell r="BU183">
            <v>0</v>
          </cell>
          <cell r="BV183">
            <v>0</v>
          </cell>
          <cell r="BW183">
            <v>0</v>
          </cell>
          <cell r="BY183">
            <v>0.2</v>
          </cell>
          <cell r="BZ183">
            <v>0.3</v>
          </cell>
          <cell r="CA183">
            <v>0</v>
          </cell>
          <cell r="CB183">
            <v>0</v>
          </cell>
          <cell r="CC183">
            <v>0</v>
          </cell>
          <cell r="CD183">
            <v>0</v>
          </cell>
          <cell r="CE183">
            <v>0</v>
          </cell>
          <cell r="CF183">
            <v>0</v>
          </cell>
          <cell r="CG183">
            <v>0</v>
          </cell>
          <cell r="CH183">
            <v>0</v>
          </cell>
          <cell r="CI183">
            <v>0</v>
          </cell>
          <cell r="CJ183">
            <v>0</v>
          </cell>
          <cell r="CK183">
            <v>0</v>
          </cell>
          <cell r="CL183">
            <v>0.1</v>
          </cell>
          <cell r="CM183">
            <v>0</v>
          </cell>
          <cell r="CN183">
            <v>0</v>
          </cell>
          <cell r="CO183">
            <v>0</v>
          </cell>
          <cell r="CP183">
            <v>0</v>
          </cell>
          <cell r="CQ183">
            <v>0</v>
          </cell>
          <cell r="CR183">
            <v>0</v>
          </cell>
          <cell r="CS183">
            <v>0</v>
          </cell>
          <cell r="CT183">
            <v>0</v>
          </cell>
          <cell r="CV183">
            <v>0</v>
          </cell>
        </row>
        <row r="184">
          <cell r="B184">
            <v>3319</v>
          </cell>
          <cell r="C184">
            <v>3526</v>
          </cell>
          <cell r="D184">
            <v>6823</v>
          </cell>
          <cell r="E184">
            <v>12138</v>
          </cell>
          <cell r="G184">
            <v>21218</v>
          </cell>
          <cell r="J184">
            <v>8944</v>
          </cell>
          <cell r="L184">
            <v>14031</v>
          </cell>
          <cell r="M184">
            <v>16173</v>
          </cell>
          <cell r="N184">
            <v>10254</v>
          </cell>
          <cell r="O184">
            <v>16397</v>
          </cell>
          <cell r="P184">
            <v>15345</v>
          </cell>
          <cell r="Q184">
            <v>15534</v>
          </cell>
          <cell r="R184">
            <v>2234</v>
          </cell>
          <cell r="S184">
            <v>6257</v>
          </cell>
          <cell r="T184">
            <v>27561</v>
          </cell>
          <cell r="V184">
            <v>25277</v>
          </cell>
          <cell r="Y184">
            <v>-0.2</v>
          </cell>
          <cell r="Z184">
            <v>0</v>
          </cell>
          <cell r="AA184">
            <v>-0.1</v>
          </cell>
          <cell r="AB184">
            <v>0</v>
          </cell>
          <cell r="AC184">
            <v>0</v>
          </cell>
          <cell r="AD184">
            <v>0</v>
          </cell>
          <cell r="AE184">
            <v>0</v>
          </cell>
          <cell r="AF184">
            <v>0</v>
          </cell>
          <cell r="AG184">
            <v>0.1</v>
          </cell>
          <cell r="AH184">
            <v>0</v>
          </cell>
          <cell r="AI184">
            <v>0</v>
          </cell>
          <cell r="AJ184">
            <v>0</v>
          </cell>
          <cell r="AK184">
            <v>0.1</v>
          </cell>
          <cell r="AL184">
            <v>0.1</v>
          </cell>
          <cell r="AM184">
            <v>0</v>
          </cell>
          <cell r="AN184">
            <v>0.1</v>
          </cell>
          <cell r="AO184">
            <v>0</v>
          </cell>
          <cell r="AP184">
            <v>0</v>
          </cell>
          <cell r="AQ184">
            <v>0</v>
          </cell>
          <cell r="AR184">
            <v>0</v>
          </cell>
          <cell r="AS184">
            <v>0</v>
          </cell>
          <cell r="AT184">
            <v>0</v>
          </cell>
          <cell r="AU184">
            <v>0.4</v>
          </cell>
          <cell r="AV184">
            <v>0.5</v>
          </cell>
          <cell r="AW184">
            <v>0</v>
          </cell>
          <cell r="AX184">
            <v>0</v>
          </cell>
          <cell r="AY184">
            <v>0</v>
          </cell>
          <cell r="AZ184">
            <v>0</v>
          </cell>
          <cell r="BA184">
            <v>0</v>
          </cell>
          <cell r="BB184">
            <v>-0.1</v>
          </cell>
          <cell r="BC184">
            <v>-0.1</v>
          </cell>
          <cell r="BD184">
            <v>-0.1</v>
          </cell>
          <cell r="BE184">
            <v>0</v>
          </cell>
          <cell r="BF184">
            <v>0</v>
          </cell>
          <cell r="BG184">
            <v>0</v>
          </cell>
          <cell r="BH184">
            <v>0</v>
          </cell>
          <cell r="BI184">
            <v>-0.1</v>
          </cell>
          <cell r="BJ184">
            <v>0</v>
          </cell>
          <cell r="BK184">
            <v>0</v>
          </cell>
          <cell r="BL184">
            <v>0.1</v>
          </cell>
          <cell r="BM184">
            <v>0.1</v>
          </cell>
          <cell r="BN184">
            <v>0</v>
          </cell>
          <cell r="BO184">
            <v>-0.2</v>
          </cell>
          <cell r="BP184">
            <v>-0.2</v>
          </cell>
          <cell r="BQ184">
            <v>-0.1</v>
          </cell>
          <cell r="BR184">
            <v>0.2</v>
          </cell>
          <cell r="BS184">
            <v>0</v>
          </cell>
          <cell r="BT184">
            <v>0</v>
          </cell>
          <cell r="BU184">
            <v>0</v>
          </cell>
          <cell r="BV184">
            <v>0</v>
          </cell>
          <cell r="BW184">
            <v>0</v>
          </cell>
          <cell r="BY184">
            <v>0</v>
          </cell>
          <cell r="BZ184">
            <v>0.7</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V184">
            <v>0</v>
          </cell>
        </row>
        <row r="185">
          <cell r="B185">
            <v>3269</v>
          </cell>
          <cell r="C185">
            <v>3417</v>
          </cell>
          <cell r="D185">
            <v>6675</v>
          </cell>
          <cell r="E185">
            <v>12159</v>
          </cell>
          <cell r="G185">
            <v>21185</v>
          </cell>
          <cell r="J185">
            <v>8404</v>
          </cell>
          <cell r="L185">
            <v>13219</v>
          </cell>
          <cell r="M185">
            <v>15260</v>
          </cell>
          <cell r="N185">
            <v>9569</v>
          </cell>
          <cell r="O185">
            <v>16723</v>
          </cell>
          <cell r="P185">
            <v>15416</v>
          </cell>
          <cell r="Q185">
            <v>15298</v>
          </cell>
          <cell r="R185">
            <v>2124</v>
          </cell>
          <cell r="S185">
            <v>6021</v>
          </cell>
          <cell r="T185">
            <v>27688</v>
          </cell>
          <cell r="V185">
            <v>22426</v>
          </cell>
          <cell r="Y185">
            <v>-0.2</v>
          </cell>
          <cell r="Z185">
            <v>0</v>
          </cell>
          <cell r="AA185">
            <v>-0.2</v>
          </cell>
          <cell r="AB185">
            <v>0</v>
          </cell>
          <cell r="AC185">
            <v>-0.1</v>
          </cell>
          <cell r="AD185">
            <v>0.1</v>
          </cell>
          <cell r="AE185">
            <v>0</v>
          </cell>
          <cell r="AF185">
            <v>0</v>
          </cell>
          <cell r="AG185">
            <v>-0.1</v>
          </cell>
          <cell r="AH185">
            <v>-0.1</v>
          </cell>
          <cell r="AI185">
            <v>0</v>
          </cell>
          <cell r="AJ185">
            <v>0.2</v>
          </cell>
          <cell r="AK185">
            <v>0</v>
          </cell>
          <cell r="AL185">
            <v>0.1</v>
          </cell>
          <cell r="AM185">
            <v>0</v>
          </cell>
          <cell r="AN185">
            <v>0.2</v>
          </cell>
          <cell r="AO185">
            <v>-0.1</v>
          </cell>
          <cell r="AP185">
            <v>0</v>
          </cell>
          <cell r="AQ185">
            <v>-0.1</v>
          </cell>
          <cell r="AR185">
            <v>-0.1</v>
          </cell>
          <cell r="AS185">
            <v>0</v>
          </cell>
          <cell r="AT185">
            <v>0</v>
          </cell>
          <cell r="AU185">
            <v>-0.3</v>
          </cell>
          <cell r="AV185">
            <v>-0.2</v>
          </cell>
          <cell r="AW185">
            <v>0</v>
          </cell>
          <cell r="AX185">
            <v>0</v>
          </cell>
          <cell r="AY185">
            <v>-0.1</v>
          </cell>
          <cell r="AZ185">
            <v>-0.1</v>
          </cell>
          <cell r="BA185">
            <v>0</v>
          </cell>
          <cell r="BB185">
            <v>0</v>
          </cell>
          <cell r="BC185">
            <v>-0.1</v>
          </cell>
          <cell r="BD185">
            <v>-0.1</v>
          </cell>
          <cell r="BE185">
            <v>0</v>
          </cell>
          <cell r="BF185">
            <v>0.1</v>
          </cell>
          <cell r="BG185">
            <v>0.1</v>
          </cell>
          <cell r="BH185">
            <v>0</v>
          </cell>
          <cell r="BI185">
            <v>0.1</v>
          </cell>
          <cell r="BJ185">
            <v>0.1</v>
          </cell>
          <cell r="BK185">
            <v>0</v>
          </cell>
          <cell r="BL185">
            <v>0</v>
          </cell>
          <cell r="BM185">
            <v>0</v>
          </cell>
          <cell r="BN185">
            <v>0</v>
          </cell>
          <cell r="BO185">
            <v>0.1</v>
          </cell>
          <cell r="BP185">
            <v>0.1</v>
          </cell>
          <cell r="BQ185">
            <v>0</v>
          </cell>
          <cell r="BR185">
            <v>0.2</v>
          </cell>
          <cell r="BS185">
            <v>0</v>
          </cell>
          <cell r="BT185">
            <v>0.1</v>
          </cell>
          <cell r="BU185">
            <v>0</v>
          </cell>
          <cell r="BV185">
            <v>0</v>
          </cell>
          <cell r="BW185">
            <v>0</v>
          </cell>
          <cell r="BY185">
            <v>-0.1</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V185">
            <v>0</v>
          </cell>
        </row>
        <row r="186">
          <cell r="B186">
            <v>3271</v>
          </cell>
          <cell r="C186">
            <v>3465</v>
          </cell>
          <cell r="D186">
            <v>6719</v>
          </cell>
          <cell r="E186">
            <v>12376</v>
          </cell>
          <cell r="G186">
            <v>21932</v>
          </cell>
          <cell r="J186">
            <v>8051</v>
          </cell>
          <cell r="L186">
            <v>14749</v>
          </cell>
          <cell r="M186">
            <v>17033</v>
          </cell>
          <cell r="N186">
            <v>10221</v>
          </cell>
          <cell r="O186">
            <v>16180</v>
          </cell>
          <cell r="P186">
            <v>15487</v>
          </cell>
          <cell r="Q186">
            <v>16023</v>
          </cell>
          <cell r="R186">
            <v>2260</v>
          </cell>
          <cell r="S186">
            <v>6416</v>
          </cell>
          <cell r="T186">
            <v>27844</v>
          </cell>
          <cell r="V186">
            <v>23132</v>
          </cell>
          <cell r="Y186">
            <v>0</v>
          </cell>
          <cell r="Z186">
            <v>0</v>
          </cell>
          <cell r="AA186">
            <v>0.1</v>
          </cell>
          <cell r="AB186">
            <v>0</v>
          </cell>
          <cell r="AC186">
            <v>0</v>
          </cell>
          <cell r="AD186">
            <v>0</v>
          </cell>
          <cell r="AE186">
            <v>0.1</v>
          </cell>
          <cell r="AF186">
            <v>0</v>
          </cell>
          <cell r="AG186">
            <v>0</v>
          </cell>
          <cell r="AH186">
            <v>-0.1</v>
          </cell>
          <cell r="AI186">
            <v>-0.1</v>
          </cell>
          <cell r="AJ186">
            <v>-0.3</v>
          </cell>
          <cell r="AK186">
            <v>0.1</v>
          </cell>
          <cell r="AL186">
            <v>0.1</v>
          </cell>
          <cell r="AM186">
            <v>0</v>
          </cell>
          <cell r="AN186">
            <v>-0.1</v>
          </cell>
          <cell r="AO186">
            <v>0</v>
          </cell>
          <cell r="AP186">
            <v>0</v>
          </cell>
          <cell r="AQ186">
            <v>0</v>
          </cell>
          <cell r="AR186">
            <v>0</v>
          </cell>
          <cell r="AS186">
            <v>-0.1</v>
          </cell>
          <cell r="AT186">
            <v>0</v>
          </cell>
          <cell r="AU186">
            <v>0.3</v>
          </cell>
          <cell r="AV186">
            <v>0.2</v>
          </cell>
          <cell r="AW186">
            <v>0</v>
          </cell>
          <cell r="AX186">
            <v>0.1</v>
          </cell>
          <cell r="AY186">
            <v>0</v>
          </cell>
          <cell r="AZ186">
            <v>0</v>
          </cell>
          <cell r="BA186">
            <v>0</v>
          </cell>
          <cell r="BB186">
            <v>0</v>
          </cell>
          <cell r="BC186">
            <v>-0.1</v>
          </cell>
          <cell r="BD186">
            <v>-0.1</v>
          </cell>
          <cell r="BE186">
            <v>0</v>
          </cell>
          <cell r="BF186">
            <v>-0.1</v>
          </cell>
          <cell r="BG186">
            <v>0</v>
          </cell>
          <cell r="BH186">
            <v>0.1</v>
          </cell>
          <cell r="BI186">
            <v>0.1</v>
          </cell>
          <cell r="BJ186">
            <v>0.1</v>
          </cell>
          <cell r="BK186">
            <v>0</v>
          </cell>
          <cell r="BL186">
            <v>-0.1</v>
          </cell>
          <cell r="BM186">
            <v>-0.2</v>
          </cell>
          <cell r="BN186">
            <v>0</v>
          </cell>
          <cell r="BO186">
            <v>0.2</v>
          </cell>
          <cell r="BP186">
            <v>0.2</v>
          </cell>
          <cell r="BQ186">
            <v>0</v>
          </cell>
          <cell r="BR186">
            <v>-0.1</v>
          </cell>
          <cell r="BS186">
            <v>0</v>
          </cell>
          <cell r="BT186">
            <v>0.1</v>
          </cell>
          <cell r="BU186">
            <v>0</v>
          </cell>
          <cell r="BV186">
            <v>0</v>
          </cell>
          <cell r="BW186">
            <v>0.1</v>
          </cell>
          <cell r="BY186">
            <v>0.1</v>
          </cell>
          <cell r="BZ186">
            <v>0.3</v>
          </cell>
          <cell r="CA186">
            <v>0</v>
          </cell>
          <cell r="CB186">
            <v>0</v>
          </cell>
          <cell r="CC186">
            <v>0</v>
          </cell>
          <cell r="CD186">
            <v>0</v>
          </cell>
          <cell r="CE186">
            <v>0</v>
          </cell>
          <cell r="CF186">
            <v>0</v>
          </cell>
          <cell r="CG186">
            <v>0</v>
          </cell>
          <cell r="CH186">
            <v>0</v>
          </cell>
          <cell r="CI186">
            <v>0</v>
          </cell>
          <cell r="CJ186">
            <v>0</v>
          </cell>
          <cell r="CK186">
            <v>0</v>
          </cell>
          <cell r="CL186">
            <v>-0.1</v>
          </cell>
          <cell r="CM186">
            <v>0</v>
          </cell>
          <cell r="CN186">
            <v>0</v>
          </cell>
          <cell r="CO186">
            <v>0</v>
          </cell>
          <cell r="CP186">
            <v>0</v>
          </cell>
          <cell r="CQ186">
            <v>0</v>
          </cell>
          <cell r="CR186">
            <v>0</v>
          </cell>
          <cell r="CS186">
            <v>0</v>
          </cell>
          <cell r="CT186">
            <v>0</v>
          </cell>
          <cell r="CV186">
            <v>0</v>
          </cell>
        </row>
        <row r="187">
          <cell r="B187">
            <v>3449</v>
          </cell>
          <cell r="C187">
            <v>3562</v>
          </cell>
          <cell r="D187">
            <v>7004</v>
          </cell>
          <cell r="E187">
            <v>12457</v>
          </cell>
          <cell r="G187">
            <v>22397</v>
          </cell>
          <cell r="J187">
            <v>8158</v>
          </cell>
          <cell r="L187">
            <v>14846</v>
          </cell>
          <cell r="M187">
            <v>17112</v>
          </cell>
          <cell r="N187">
            <v>10095</v>
          </cell>
          <cell r="O187">
            <v>15601</v>
          </cell>
          <cell r="P187">
            <v>15557</v>
          </cell>
          <cell r="Q187">
            <v>16954</v>
          </cell>
          <cell r="R187">
            <v>2305</v>
          </cell>
          <cell r="S187">
            <v>6409</v>
          </cell>
          <cell r="T187">
            <v>28012</v>
          </cell>
          <cell r="V187">
            <v>24129</v>
          </cell>
          <cell r="Y187">
            <v>0.4</v>
          </cell>
          <cell r="Z187">
            <v>0</v>
          </cell>
          <cell r="AA187">
            <v>0.4</v>
          </cell>
          <cell r="AB187">
            <v>0</v>
          </cell>
          <cell r="AC187">
            <v>0</v>
          </cell>
          <cell r="AD187">
            <v>-0.1</v>
          </cell>
          <cell r="AE187">
            <v>-0.1</v>
          </cell>
          <cell r="AF187">
            <v>0</v>
          </cell>
          <cell r="AG187">
            <v>-0.1</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0.1</v>
          </cell>
          <cell r="AV187">
            <v>0.1</v>
          </cell>
          <cell r="AW187">
            <v>0.1</v>
          </cell>
          <cell r="AX187">
            <v>0.1</v>
          </cell>
          <cell r="AY187">
            <v>0.1</v>
          </cell>
          <cell r="AZ187">
            <v>0.1</v>
          </cell>
          <cell r="BA187">
            <v>0</v>
          </cell>
          <cell r="BB187">
            <v>0</v>
          </cell>
          <cell r="BC187">
            <v>0</v>
          </cell>
          <cell r="BD187">
            <v>0.1</v>
          </cell>
          <cell r="BE187">
            <v>0</v>
          </cell>
          <cell r="BF187">
            <v>0</v>
          </cell>
          <cell r="BG187">
            <v>0</v>
          </cell>
          <cell r="BH187">
            <v>0</v>
          </cell>
          <cell r="BI187">
            <v>0.2</v>
          </cell>
          <cell r="BJ187">
            <v>0.2</v>
          </cell>
          <cell r="BK187">
            <v>0</v>
          </cell>
          <cell r="BL187">
            <v>0</v>
          </cell>
          <cell r="BM187">
            <v>0</v>
          </cell>
          <cell r="BN187">
            <v>0</v>
          </cell>
          <cell r="BO187">
            <v>0.1</v>
          </cell>
          <cell r="BP187">
            <v>0.1</v>
          </cell>
          <cell r="BQ187">
            <v>0</v>
          </cell>
          <cell r="BR187">
            <v>-0.1</v>
          </cell>
          <cell r="BS187">
            <v>0</v>
          </cell>
          <cell r="BT187">
            <v>0.1</v>
          </cell>
          <cell r="BU187">
            <v>0</v>
          </cell>
          <cell r="BV187">
            <v>0</v>
          </cell>
          <cell r="BW187">
            <v>0.1</v>
          </cell>
          <cell r="BY187">
            <v>0.2</v>
          </cell>
          <cell r="BZ187">
            <v>1.6</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V187">
            <v>0</v>
          </cell>
        </row>
        <row r="188">
          <cell r="B188">
            <v>3362</v>
          </cell>
          <cell r="C188">
            <v>3838</v>
          </cell>
          <cell r="D188">
            <v>7141</v>
          </cell>
          <cell r="E188">
            <v>12656</v>
          </cell>
          <cell r="G188">
            <v>22817</v>
          </cell>
          <cell r="J188">
            <v>8772</v>
          </cell>
          <cell r="L188">
            <v>15403</v>
          </cell>
          <cell r="M188">
            <v>17702</v>
          </cell>
          <cell r="N188">
            <v>10438</v>
          </cell>
          <cell r="O188">
            <v>16529</v>
          </cell>
          <cell r="P188">
            <v>15632</v>
          </cell>
          <cell r="Q188">
            <v>16275</v>
          </cell>
          <cell r="R188">
            <v>2454</v>
          </cell>
          <cell r="S188">
            <v>6554</v>
          </cell>
          <cell r="T188">
            <v>28242</v>
          </cell>
          <cell r="V188">
            <v>26265</v>
          </cell>
          <cell r="Y188">
            <v>0.3</v>
          </cell>
          <cell r="Z188">
            <v>0</v>
          </cell>
          <cell r="AA188">
            <v>0.3</v>
          </cell>
          <cell r="AB188">
            <v>0</v>
          </cell>
          <cell r="AC188">
            <v>-0.1</v>
          </cell>
          <cell r="AD188">
            <v>0</v>
          </cell>
          <cell r="AE188">
            <v>0</v>
          </cell>
          <cell r="AF188">
            <v>-0.1</v>
          </cell>
          <cell r="AG188">
            <v>0</v>
          </cell>
          <cell r="AH188">
            <v>-0.1</v>
          </cell>
          <cell r="AI188">
            <v>0.1</v>
          </cell>
          <cell r="AJ188">
            <v>0.1</v>
          </cell>
          <cell r="AK188">
            <v>0</v>
          </cell>
          <cell r="AL188">
            <v>0</v>
          </cell>
          <cell r="AM188">
            <v>0</v>
          </cell>
          <cell r="AN188">
            <v>0.1</v>
          </cell>
          <cell r="AO188">
            <v>0</v>
          </cell>
          <cell r="AP188">
            <v>0</v>
          </cell>
          <cell r="AQ188">
            <v>0</v>
          </cell>
          <cell r="AR188">
            <v>0</v>
          </cell>
          <cell r="AS188">
            <v>0.1</v>
          </cell>
          <cell r="AT188">
            <v>0.1</v>
          </cell>
          <cell r="AU188">
            <v>0</v>
          </cell>
          <cell r="AV188">
            <v>0.1</v>
          </cell>
          <cell r="AW188">
            <v>0</v>
          </cell>
          <cell r="AX188">
            <v>0.1</v>
          </cell>
          <cell r="AY188">
            <v>0</v>
          </cell>
          <cell r="AZ188">
            <v>0</v>
          </cell>
          <cell r="BA188">
            <v>0</v>
          </cell>
          <cell r="BB188">
            <v>0</v>
          </cell>
          <cell r="BC188">
            <v>0.1</v>
          </cell>
          <cell r="BD188">
            <v>0.2</v>
          </cell>
          <cell r="BE188">
            <v>0</v>
          </cell>
          <cell r="BF188">
            <v>0</v>
          </cell>
          <cell r="BG188">
            <v>0</v>
          </cell>
          <cell r="BH188">
            <v>0.1</v>
          </cell>
          <cell r="BI188">
            <v>0.1</v>
          </cell>
          <cell r="BJ188">
            <v>0.1</v>
          </cell>
          <cell r="BK188">
            <v>0</v>
          </cell>
          <cell r="BL188">
            <v>0.1</v>
          </cell>
          <cell r="BM188">
            <v>0.1</v>
          </cell>
          <cell r="BN188">
            <v>0</v>
          </cell>
          <cell r="BO188">
            <v>0.1</v>
          </cell>
          <cell r="BP188">
            <v>0.1</v>
          </cell>
          <cell r="BQ188">
            <v>0</v>
          </cell>
          <cell r="BR188">
            <v>0.2</v>
          </cell>
          <cell r="BS188">
            <v>0</v>
          </cell>
          <cell r="BT188">
            <v>0</v>
          </cell>
          <cell r="BU188">
            <v>0</v>
          </cell>
          <cell r="BV188">
            <v>0</v>
          </cell>
          <cell r="BW188">
            <v>0.1</v>
          </cell>
          <cell r="BY188">
            <v>0.1</v>
          </cell>
          <cell r="BZ188">
            <v>1.8</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V188">
            <v>0</v>
          </cell>
        </row>
        <row r="189">
          <cell r="B189">
            <v>3361</v>
          </cell>
          <cell r="C189">
            <v>3436</v>
          </cell>
          <cell r="D189">
            <v>6799</v>
          </cell>
          <cell r="E189">
            <v>12857</v>
          </cell>
          <cell r="G189">
            <v>22603</v>
          </cell>
          <cell r="J189">
            <v>8167</v>
          </cell>
          <cell r="L189">
            <v>13945</v>
          </cell>
          <cell r="M189">
            <v>15926</v>
          </cell>
          <cell r="N189">
            <v>9460</v>
          </cell>
          <cell r="O189">
            <v>16959</v>
          </cell>
          <cell r="P189">
            <v>15709</v>
          </cell>
          <cell r="Q189">
            <v>16162</v>
          </cell>
          <cell r="R189">
            <v>2193</v>
          </cell>
          <cell r="S189">
            <v>6206</v>
          </cell>
          <cell r="T189">
            <v>28532</v>
          </cell>
          <cell r="V189">
            <v>23452</v>
          </cell>
          <cell r="Y189">
            <v>0.2</v>
          </cell>
          <cell r="Z189">
            <v>0</v>
          </cell>
          <cell r="AA189">
            <v>0.2</v>
          </cell>
          <cell r="AB189">
            <v>0</v>
          </cell>
          <cell r="AC189">
            <v>0</v>
          </cell>
          <cell r="AD189">
            <v>0</v>
          </cell>
          <cell r="AE189">
            <v>0</v>
          </cell>
          <cell r="AF189">
            <v>0</v>
          </cell>
          <cell r="AG189">
            <v>0</v>
          </cell>
          <cell r="AH189">
            <v>0</v>
          </cell>
          <cell r="AI189">
            <v>0</v>
          </cell>
          <cell r="AJ189">
            <v>0</v>
          </cell>
          <cell r="AK189">
            <v>0</v>
          </cell>
          <cell r="AL189">
            <v>0</v>
          </cell>
          <cell r="AM189">
            <v>0.1</v>
          </cell>
          <cell r="AN189">
            <v>0.1</v>
          </cell>
          <cell r="AO189">
            <v>0</v>
          </cell>
          <cell r="AP189">
            <v>0</v>
          </cell>
          <cell r="AQ189">
            <v>0</v>
          </cell>
          <cell r="AR189">
            <v>0.1</v>
          </cell>
          <cell r="AS189">
            <v>0.1</v>
          </cell>
          <cell r="AT189">
            <v>0.1</v>
          </cell>
          <cell r="AU189">
            <v>0</v>
          </cell>
          <cell r="AV189">
            <v>0.1</v>
          </cell>
          <cell r="AW189">
            <v>0.2</v>
          </cell>
          <cell r="AX189">
            <v>0</v>
          </cell>
          <cell r="AY189">
            <v>0</v>
          </cell>
          <cell r="AZ189">
            <v>0.1</v>
          </cell>
          <cell r="BA189">
            <v>0</v>
          </cell>
          <cell r="BB189">
            <v>0</v>
          </cell>
          <cell r="BC189">
            <v>0.1</v>
          </cell>
          <cell r="BD189">
            <v>0.2</v>
          </cell>
          <cell r="BE189">
            <v>0</v>
          </cell>
          <cell r="BF189">
            <v>0</v>
          </cell>
          <cell r="BG189">
            <v>0</v>
          </cell>
          <cell r="BH189">
            <v>0.1</v>
          </cell>
          <cell r="BI189">
            <v>0</v>
          </cell>
          <cell r="BJ189">
            <v>0.1</v>
          </cell>
          <cell r="BK189">
            <v>0</v>
          </cell>
          <cell r="BL189">
            <v>0</v>
          </cell>
          <cell r="BM189">
            <v>0</v>
          </cell>
          <cell r="BN189">
            <v>0</v>
          </cell>
          <cell r="BO189">
            <v>0</v>
          </cell>
          <cell r="BP189">
            <v>-0.1</v>
          </cell>
          <cell r="BQ189">
            <v>0</v>
          </cell>
          <cell r="BR189">
            <v>0</v>
          </cell>
          <cell r="BS189">
            <v>0</v>
          </cell>
          <cell r="BT189">
            <v>0.1</v>
          </cell>
          <cell r="BU189">
            <v>-0.1</v>
          </cell>
          <cell r="BV189">
            <v>0</v>
          </cell>
          <cell r="BW189">
            <v>0.1</v>
          </cell>
          <cell r="BY189">
            <v>0</v>
          </cell>
          <cell r="BZ189">
            <v>0.9</v>
          </cell>
          <cell r="CA189">
            <v>0</v>
          </cell>
          <cell r="CB189">
            <v>0</v>
          </cell>
          <cell r="CC189">
            <v>0</v>
          </cell>
          <cell r="CD189">
            <v>0</v>
          </cell>
          <cell r="CE189">
            <v>0</v>
          </cell>
          <cell r="CF189">
            <v>0</v>
          </cell>
          <cell r="CG189">
            <v>0</v>
          </cell>
          <cell r="CH189">
            <v>0</v>
          </cell>
          <cell r="CI189">
            <v>0</v>
          </cell>
          <cell r="CJ189">
            <v>0</v>
          </cell>
          <cell r="CK189">
            <v>0</v>
          </cell>
          <cell r="CL189">
            <v>0.2</v>
          </cell>
          <cell r="CM189">
            <v>0</v>
          </cell>
          <cell r="CN189">
            <v>0</v>
          </cell>
          <cell r="CO189">
            <v>0</v>
          </cell>
          <cell r="CP189">
            <v>0</v>
          </cell>
          <cell r="CQ189">
            <v>0</v>
          </cell>
          <cell r="CR189">
            <v>0</v>
          </cell>
          <cell r="CS189">
            <v>0</v>
          </cell>
          <cell r="CT189">
            <v>0</v>
          </cell>
          <cell r="CV189">
            <v>0</v>
          </cell>
        </row>
        <row r="190">
          <cell r="B190">
            <v>3407</v>
          </cell>
          <cell r="C190">
            <v>3766</v>
          </cell>
          <cell r="D190">
            <v>7136</v>
          </cell>
          <cell r="E190">
            <v>13133</v>
          </cell>
          <cell r="G190">
            <v>23478</v>
          </cell>
          <cell r="J190">
            <v>8815</v>
          </cell>
          <cell r="L190">
            <v>15192</v>
          </cell>
          <cell r="M190">
            <v>17254</v>
          </cell>
          <cell r="N190">
            <v>10326</v>
          </cell>
          <cell r="O190">
            <v>17367</v>
          </cell>
          <cell r="P190">
            <v>15787</v>
          </cell>
          <cell r="Q190">
            <v>16803</v>
          </cell>
          <cell r="R190">
            <v>2405</v>
          </cell>
          <cell r="S190">
            <v>6548</v>
          </cell>
          <cell r="T190">
            <v>28886</v>
          </cell>
          <cell r="V190">
            <v>24023</v>
          </cell>
          <cell r="Y190">
            <v>0</v>
          </cell>
          <cell r="Z190">
            <v>0</v>
          </cell>
          <cell r="AA190">
            <v>-0.1</v>
          </cell>
          <cell r="AB190">
            <v>0</v>
          </cell>
          <cell r="AC190">
            <v>0</v>
          </cell>
          <cell r="AD190">
            <v>0</v>
          </cell>
          <cell r="AE190">
            <v>0</v>
          </cell>
          <cell r="AF190">
            <v>0</v>
          </cell>
          <cell r="AG190">
            <v>0.1</v>
          </cell>
          <cell r="AH190">
            <v>0</v>
          </cell>
          <cell r="AI190">
            <v>0</v>
          </cell>
          <cell r="AJ190">
            <v>0</v>
          </cell>
          <cell r="AK190">
            <v>0</v>
          </cell>
          <cell r="AL190">
            <v>0</v>
          </cell>
          <cell r="AM190">
            <v>0</v>
          </cell>
          <cell r="AN190">
            <v>-0.1</v>
          </cell>
          <cell r="AO190">
            <v>0</v>
          </cell>
          <cell r="AP190">
            <v>0</v>
          </cell>
          <cell r="AQ190">
            <v>0</v>
          </cell>
          <cell r="AR190">
            <v>0</v>
          </cell>
          <cell r="AS190">
            <v>0</v>
          </cell>
          <cell r="AT190">
            <v>0</v>
          </cell>
          <cell r="AU190">
            <v>0</v>
          </cell>
          <cell r="AV190">
            <v>0</v>
          </cell>
          <cell r="AW190">
            <v>0</v>
          </cell>
          <cell r="AX190">
            <v>0.1</v>
          </cell>
          <cell r="AY190">
            <v>0.1</v>
          </cell>
          <cell r="AZ190">
            <v>0</v>
          </cell>
          <cell r="BA190">
            <v>0</v>
          </cell>
          <cell r="BB190">
            <v>0</v>
          </cell>
          <cell r="BC190">
            <v>0</v>
          </cell>
          <cell r="BD190">
            <v>0.1</v>
          </cell>
          <cell r="BE190">
            <v>0</v>
          </cell>
          <cell r="BF190">
            <v>0</v>
          </cell>
          <cell r="BG190">
            <v>0.1</v>
          </cell>
          <cell r="BH190">
            <v>0.1</v>
          </cell>
          <cell r="BI190">
            <v>0.1</v>
          </cell>
          <cell r="BJ190">
            <v>0.2</v>
          </cell>
          <cell r="BK190">
            <v>0</v>
          </cell>
          <cell r="BL190">
            <v>0.2</v>
          </cell>
          <cell r="BM190">
            <v>0.2</v>
          </cell>
          <cell r="BN190">
            <v>0</v>
          </cell>
          <cell r="BO190">
            <v>0</v>
          </cell>
          <cell r="BP190">
            <v>0</v>
          </cell>
          <cell r="BQ190">
            <v>0</v>
          </cell>
          <cell r="BR190">
            <v>0.1</v>
          </cell>
          <cell r="BS190">
            <v>0</v>
          </cell>
          <cell r="BT190">
            <v>0.1</v>
          </cell>
          <cell r="BU190">
            <v>0.1</v>
          </cell>
          <cell r="BV190">
            <v>0</v>
          </cell>
          <cell r="BW190">
            <v>0.1</v>
          </cell>
          <cell r="BY190">
            <v>0</v>
          </cell>
          <cell r="BZ190">
            <v>0.7</v>
          </cell>
          <cell r="CA190">
            <v>0</v>
          </cell>
          <cell r="CB190">
            <v>0</v>
          </cell>
          <cell r="CC190">
            <v>0</v>
          </cell>
          <cell r="CD190">
            <v>0</v>
          </cell>
          <cell r="CE190">
            <v>0</v>
          </cell>
          <cell r="CF190">
            <v>0</v>
          </cell>
          <cell r="CG190">
            <v>0</v>
          </cell>
          <cell r="CH190">
            <v>0</v>
          </cell>
          <cell r="CI190">
            <v>0</v>
          </cell>
          <cell r="CJ190">
            <v>0</v>
          </cell>
          <cell r="CK190">
            <v>0</v>
          </cell>
          <cell r="CL190">
            <v>-0.1</v>
          </cell>
          <cell r="CM190">
            <v>0</v>
          </cell>
          <cell r="CN190">
            <v>0</v>
          </cell>
          <cell r="CO190">
            <v>0</v>
          </cell>
          <cell r="CP190">
            <v>0</v>
          </cell>
          <cell r="CQ190">
            <v>0</v>
          </cell>
          <cell r="CR190">
            <v>0</v>
          </cell>
          <cell r="CS190">
            <v>0</v>
          </cell>
          <cell r="CT190">
            <v>0</v>
          </cell>
          <cell r="CV190">
            <v>0</v>
          </cell>
        </row>
        <row r="191">
          <cell r="B191">
            <v>3476</v>
          </cell>
          <cell r="C191">
            <v>3817</v>
          </cell>
          <cell r="D191">
            <v>7261</v>
          </cell>
          <cell r="E191">
            <v>13561</v>
          </cell>
          <cell r="G191">
            <v>23778</v>
          </cell>
          <cell r="J191">
            <v>8463</v>
          </cell>
          <cell r="L191">
            <v>15249</v>
          </cell>
          <cell r="M191">
            <v>17398</v>
          </cell>
          <cell r="N191">
            <v>10393</v>
          </cell>
          <cell r="O191">
            <v>16374</v>
          </cell>
          <cell r="P191">
            <v>15865</v>
          </cell>
          <cell r="Q191">
            <v>17645</v>
          </cell>
          <cell r="R191">
            <v>2481</v>
          </cell>
          <cell r="S191">
            <v>6369</v>
          </cell>
          <cell r="T191">
            <v>29291</v>
          </cell>
          <cell r="V191">
            <v>24671</v>
          </cell>
          <cell r="Y191">
            <v>-0.1</v>
          </cell>
          <cell r="Z191">
            <v>0.1</v>
          </cell>
          <cell r="AA191">
            <v>0</v>
          </cell>
          <cell r="AB191">
            <v>0</v>
          </cell>
          <cell r="AC191">
            <v>0</v>
          </cell>
          <cell r="AD191">
            <v>0.1</v>
          </cell>
          <cell r="AE191">
            <v>0</v>
          </cell>
          <cell r="AF191">
            <v>0.1</v>
          </cell>
          <cell r="AG191">
            <v>0</v>
          </cell>
          <cell r="AH191">
            <v>0.1</v>
          </cell>
          <cell r="AI191">
            <v>0</v>
          </cell>
          <cell r="AJ191">
            <v>0.1</v>
          </cell>
          <cell r="AK191">
            <v>0</v>
          </cell>
          <cell r="AL191">
            <v>-0.1</v>
          </cell>
          <cell r="AM191">
            <v>0</v>
          </cell>
          <cell r="AN191">
            <v>-0.1</v>
          </cell>
          <cell r="AO191">
            <v>0</v>
          </cell>
          <cell r="AP191">
            <v>0</v>
          </cell>
          <cell r="AQ191">
            <v>0</v>
          </cell>
          <cell r="AR191">
            <v>0</v>
          </cell>
          <cell r="AS191">
            <v>0</v>
          </cell>
          <cell r="AT191">
            <v>0.1</v>
          </cell>
          <cell r="AU191">
            <v>-0.1</v>
          </cell>
          <cell r="AV191">
            <v>0</v>
          </cell>
          <cell r="AW191">
            <v>0</v>
          </cell>
          <cell r="AX191">
            <v>0.1</v>
          </cell>
          <cell r="AY191">
            <v>0.1</v>
          </cell>
          <cell r="AZ191">
            <v>0</v>
          </cell>
          <cell r="BA191">
            <v>0</v>
          </cell>
          <cell r="BB191">
            <v>-0.1</v>
          </cell>
          <cell r="BC191">
            <v>0</v>
          </cell>
          <cell r="BD191">
            <v>0</v>
          </cell>
          <cell r="BE191">
            <v>0</v>
          </cell>
          <cell r="BF191">
            <v>0</v>
          </cell>
          <cell r="BG191">
            <v>0</v>
          </cell>
          <cell r="BH191">
            <v>0.1</v>
          </cell>
          <cell r="BI191">
            <v>-0.1</v>
          </cell>
          <cell r="BJ191">
            <v>0.1</v>
          </cell>
          <cell r="BK191">
            <v>0</v>
          </cell>
          <cell r="BL191">
            <v>-0.1</v>
          </cell>
          <cell r="BM191">
            <v>-0.2</v>
          </cell>
          <cell r="BN191">
            <v>0</v>
          </cell>
          <cell r="BO191">
            <v>0</v>
          </cell>
          <cell r="BP191">
            <v>0.1</v>
          </cell>
          <cell r="BQ191">
            <v>0.1</v>
          </cell>
          <cell r="BR191">
            <v>-0.3</v>
          </cell>
          <cell r="BS191">
            <v>0</v>
          </cell>
          <cell r="BT191">
            <v>0</v>
          </cell>
          <cell r="BU191">
            <v>0</v>
          </cell>
          <cell r="BV191">
            <v>0</v>
          </cell>
          <cell r="BW191">
            <v>0.1</v>
          </cell>
          <cell r="BY191">
            <v>0.1</v>
          </cell>
          <cell r="BZ191">
            <v>0.7</v>
          </cell>
          <cell r="CA191">
            <v>0</v>
          </cell>
          <cell r="CB191">
            <v>0</v>
          </cell>
          <cell r="CC191">
            <v>0</v>
          </cell>
          <cell r="CD191">
            <v>0</v>
          </cell>
          <cell r="CE191">
            <v>0</v>
          </cell>
          <cell r="CF191">
            <v>0</v>
          </cell>
          <cell r="CG191">
            <v>0</v>
          </cell>
          <cell r="CH191">
            <v>0</v>
          </cell>
          <cell r="CI191">
            <v>0</v>
          </cell>
          <cell r="CJ191">
            <v>0</v>
          </cell>
          <cell r="CK191">
            <v>0</v>
          </cell>
          <cell r="CL191">
            <v>0.1</v>
          </cell>
          <cell r="CM191">
            <v>0</v>
          </cell>
          <cell r="CN191">
            <v>0</v>
          </cell>
          <cell r="CO191">
            <v>0</v>
          </cell>
          <cell r="CP191">
            <v>0</v>
          </cell>
          <cell r="CQ191">
            <v>0</v>
          </cell>
          <cell r="CR191">
            <v>0</v>
          </cell>
          <cell r="CS191">
            <v>0</v>
          </cell>
          <cell r="CT191">
            <v>0</v>
          </cell>
          <cell r="CV191">
            <v>0</v>
          </cell>
        </row>
        <row r="192">
          <cell r="B192">
            <v>3506</v>
          </cell>
          <cell r="C192">
            <v>4035</v>
          </cell>
          <cell r="D192">
            <v>7494</v>
          </cell>
          <cell r="E192">
            <v>13800</v>
          </cell>
          <cell r="G192">
            <v>23979</v>
          </cell>
          <cell r="J192">
            <v>8524</v>
          </cell>
          <cell r="L192">
            <v>15521</v>
          </cell>
          <cell r="M192">
            <v>17760</v>
          </cell>
          <cell r="N192">
            <v>10704</v>
          </cell>
          <cell r="O192">
            <v>17480</v>
          </cell>
          <cell r="P192">
            <v>15932</v>
          </cell>
          <cell r="Q192">
            <v>17314</v>
          </cell>
          <cell r="R192">
            <v>2484</v>
          </cell>
          <cell r="S192">
            <v>6437</v>
          </cell>
          <cell r="T192">
            <v>29661</v>
          </cell>
          <cell r="V192">
            <v>26540</v>
          </cell>
          <cell r="Y192">
            <v>0</v>
          </cell>
          <cell r="Z192">
            <v>0</v>
          </cell>
          <cell r="AA192">
            <v>0</v>
          </cell>
          <cell r="AB192">
            <v>0</v>
          </cell>
          <cell r="AC192">
            <v>0</v>
          </cell>
          <cell r="AD192">
            <v>0</v>
          </cell>
          <cell r="AE192">
            <v>0</v>
          </cell>
          <cell r="AF192">
            <v>0</v>
          </cell>
          <cell r="AG192">
            <v>0</v>
          </cell>
          <cell r="AH192">
            <v>0</v>
          </cell>
          <cell r="AI192">
            <v>0</v>
          </cell>
          <cell r="AJ192">
            <v>-0.1</v>
          </cell>
          <cell r="AK192">
            <v>0</v>
          </cell>
          <cell r="AL192">
            <v>0</v>
          </cell>
          <cell r="AM192">
            <v>-0.1</v>
          </cell>
          <cell r="AN192">
            <v>0</v>
          </cell>
          <cell r="AO192">
            <v>0</v>
          </cell>
          <cell r="AP192">
            <v>0</v>
          </cell>
          <cell r="AQ192">
            <v>0</v>
          </cell>
          <cell r="AR192">
            <v>-0.1</v>
          </cell>
          <cell r="AS192">
            <v>0.1</v>
          </cell>
          <cell r="AT192">
            <v>0</v>
          </cell>
          <cell r="AU192">
            <v>0</v>
          </cell>
          <cell r="AV192">
            <v>0.1</v>
          </cell>
          <cell r="AW192">
            <v>0</v>
          </cell>
          <cell r="AX192">
            <v>0</v>
          </cell>
          <cell r="AY192">
            <v>-0.1</v>
          </cell>
          <cell r="AZ192">
            <v>0.1</v>
          </cell>
          <cell r="BA192">
            <v>0</v>
          </cell>
          <cell r="BB192">
            <v>0.1</v>
          </cell>
          <cell r="BC192">
            <v>0</v>
          </cell>
          <cell r="BD192">
            <v>0.1</v>
          </cell>
          <cell r="BE192">
            <v>0</v>
          </cell>
          <cell r="BF192">
            <v>0</v>
          </cell>
          <cell r="BG192">
            <v>0</v>
          </cell>
          <cell r="BH192">
            <v>0.1</v>
          </cell>
          <cell r="BI192">
            <v>0</v>
          </cell>
          <cell r="BJ192">
            <v>0.1</v>
          </cell>
          <cell r="BK192">
            <v>0</v>
          </cell>
          <cell r="BL192">
            <v>-0.1</v>
          </cell>
          <cell r="BM192">
            <v>-0.1</v>
          </cell>
          <cell r="BN192">
            <v>0</v>
          </cell>
          <cell r="BO192">
            <v>0</v>
          </cell>
          <cell r="BP192">
            <v>0</v>
          </cell>
          <cell r="BQ192">
            <v>0</v>
          </cell>
          <cell r="BR192">
            <v>0.4</v>
          </cell>
          <cell r="BS192">
            <v>0</v>
          </cell>
          <cell r="BT192">
            <v>0.1</v>
          </cell>
          <cell r="BU192">
            <v>0</v>
          </cell>
          <cell r="BV192">
            <v>0</v>
          </cell>
          <cell r="BW192">
            <v>0.1</v>
          </cell>
          <cell r="BY192">
            <v>0</v>
          </cell>
          <cell r="BZ192">
            <v>0.7</v>
          </cell>
          <cell r="CA192">
            <v>0</v>
          </cell>
          <cell r="CB192">
            <v>0</v>
          </cell>
          <cell r="CC192">
            <v>0</v>
          </cell>
          <cell r="CD192">
            <v>0</v>
          </cell>
          <cell r="CE192">
            <v>0</v>
          </cell>
          <cell r="CF192">
            <v>0</v>
          </cell>
          <cell r="CG192">
            <v>0</v>
          </cell>
          <cell r="CH192">
            <v>0</v>
          </cell>
          <cell r="CI192">
            <v>0</v>
          </cell>
          <cell r="CJ192">
            <v>0</v>
          </cell>
          <cell r="CK192">
            <v>0</v>
          </cell>
          <cell r="CL192">
            <v>-0.1</v>
          </cell>
          <cell r="CM192">
            <v>0</v>
          </cell>
          <cell r="CN192">
            <v>0</v>
          </cell>
          <cell r="CO192">
            <v>0</v>
          </cell>
          <cell r="CP192">
            <v>0</v>
          </cell>
          <cell r="CQ192">
            <v>0</v>
          </cell>
          <cell r="CR192">
            <v>0</v>
          </cell>
          <cell r="CS192">
            <v>0</v>
          </cell>
          <cell r="CT192">
            <v>0</v>
          </cell>
          <cell r="CV192">
            <v>0</v>
          </cell>
        </row>
        <row r="193">
          <cell r="B193">
            <v>3385</v>
          </cell>
          <cell r="C193">
            <v>3433</v>
          </cell>
          <cell r="D193">
            <v>6811</v>
          </cell>
          <cell r="E193">
            <v>13921</v>
          </cell>
          <cell r="G193">
            <v>23471</v>
          </cell>
          <cell r="J193">
            <v>8189</v>
          </cell>
          <cell r="L193">
            <v>14238</v>
          </cell>
          <cell r="M193">
            <v>16377</v>
          </cell>
          <cell r="N193">
            <v>9952</v>
          </cell>
          <cell r="O193">
            <v>17414</v>
          </cell>
          <cell r="P193">
            <v>15988</v>
          </cell>
          <cell r="Q193">
            <v>16468</v>
          </cell>
          <cell r="R193">
            <v>2450</v>
          </cell>
          <cell r="S193">
            <v>6090</v>
          </cell>
          <cell r="T193">
            <v>29973</v>
          </cell>
          <cell r="V193">
            <v>23936</v>
          </cell>
          <cell r="Y193">
            <v>0.1</v>
          </cell>
          <cell r="Z193">
            <v>0</v>
          </cell>
          <cell r="AA193">
            <v>0</v>
          </cell>
          <cell r="AB193">
            <v>0</v>
          </cell>
          <cell r="AC193">
            <v>0.1</v>
          </cell>
          <cell r="AD193">
            <v>0.1</v>
          </cell>
          <cell r="AE193">
            <v>0</v>
          </cell>
          <cell r="AF193">
            <v>0.1</v>
          </cell>
          <cell r="AG193">
            <v>0</v>
          </cell>
          <cell r="AH193">
            <v>0.1</v>
          </cell>
          <cell r="AI193">
            <v>0</v>
          </cell>
          <cell r="AJ193">
            <v>-0.1</v>
          </cell>
          <cell r="AK193">
            <v>0</v>
          </cell>
          <cell r="AL193">
            <v>0.1</v>
          </cell>
          <cell r="AM193">
            <v>0</v>
          </cell>
          <cell r="AN193">
            <v>0</v>
          </cell>
          <cell r="AO193">
            <v>0</v>
          </cell>
          <cell r="AP193">
            <v>0</v>
          </cell>
          <cell r="AQ193">
            <v>0</v>
          </cell>
          <cell r="AR193">
            <v>0</v>
          </cell>
          <cell r="AS193">
            <v>0</v>
          </cell>
          <cell r="AT193">
            <v>0.1</v>
          </cell>
          <cell r="AU193">
            <v>0</v>
          </cell>
          <cell r="AV193">
            <v>0.1</v>
          </cell>
          <cell r="AW193">
            <v>0</v>
          </cell>
          <cell r="AX193">
            <v>0</v>
          </cell>
          <cell r="AY193">
            <v>0</v>
          </cell>
          <cell r="AZ193">
            <v>0</v>
          </cell>
          <cell r="BA193">
            <v>0</v>
          </cell>
          <cell r="BB193">
            <v>0</v>
          </cell>
          <cell r="BC193">
            <v>0</v>
          </cell>
          <cell r="BD193">
            <v>0</v>
          </cell>
          <cell r="BE193">
            <v>0</v>
          </cell>
          <cell r="BF193">
            <v>0</v>
          </cell>
          <cell r="BG193">
            <v>0</v>
          </cell>
          <cell r="BH193">
            <v>0.1</v>
          </cell>
          <cell r="BI193">
            <v>0</v>
          </cell>
          <cell r="BJ193">
            <v>0</v>
          </cell>
          <cell r="BK193">
            <v>0</v>
          </cell>
          <cell r="BL193">
            <v>0.1</v>
          </cell>
          <cell r="BM193">
            <v>0.1</v>
          </cell>
          <cell r="BN193">
            <v>0</v>
          </cell>
          <cell r="BO193">
            <v>0.1</v>
          </cell>
          <cell r="BP193">
            <v>0.1</v>
          </cell>
          <cell r="BQ193">
            <v>0.1</v>
          </cell>
          <cell r="BR193">
            <v>0</v>
          </cell>
          <cell r="BS193">
            <v>0</v>
          </cell>
          <cell r="BT193">
            <v>-0.1</v>
          </cell>
          <cell r="BU193">
            <v>0</v>
          </cell>
          <cell r="BV193">
            <v>0</v>
          </cell>
          <cell r="BW193">
            <v>0.1</v>
          </cell>
          <cell r="BY193">
            <v>0.1</v>
          </cell>
          <cell r="BZ193">
            <v>0.7</v>
          </cell>
          <cell r="CA193">
            <v>0</v>
          </cell>
          <cell r="CB193">
            <v>0</v>
          </cell>
          <cell r="CC193">
            <v>0</v>
          </cell>
          <cell r="CD193">
            <v>0</v>
          </cell>
          <cell r="CE193">
            <v>0</v>
          </cell>
          <cell r="CF193">
            <v>0</v>
          </cell>
          <cell r="CG193">
            <v>0</v>
          </cell>
          <cell r="CH193">
            <v>0</v>
          </cell>
          <cell r="CI193">
            <v>0</v>
          </cell>
          <cell r="CJ193">
            <v>0</v>
          </cell>
          <cell r="CK193">
            <v>0</v>
          </cell>
          <cell r="CL193">
            <v>0.2</v>
          </cell>
          <cell r="CM193">
            <v>0</v>
          </cell>
          <cell r="CN193">
            <v>0</v>
          </cell>
          <cell r="CO193">
            <v>0</v>
          </cell>
          <cell r="CP193">
            <v>0</v>
          </cell>
          <cell r="CQ193">
            <v>0</v>
          </cell>
          <cell r="CR193">
            <v>0</v>
          </cell>
          <cell r="CS193">
            <v>0</v>
          </cell>
          <cell r="CT193">
            <v>0</v>
          </cell>
          <cell r="CV193">
            <v>0</v>
          </cell>
        </row>
        <row r="194">
          <cell r="B194">
            <v>3535</v>
          </cell>
          <cell r="C194">
            <v>3788</v>
          </cell>
          <cell r="D194">
            <v>7298</v>
          </cell>
          <cell r="E194">
            <v>14046</v>
          </cell>
          <cell r="G194">
            <v>24679</v>
          </cell>
          <cell r="J194">
            <v>8972</v>
          </cell>
          <cell r="L194">
            <v>15288</v>
          </cell>
          <cell r="M194">
            <v>17583</v>
          </cell>
          <cell r="N194">
            <v>10973</v>
          </cell>
          <cell r="O194">
            <v>17524</v>
          </cell>
          <cell r="P194">
            <v>16034</v>
          </cell>
          <cell r="Q194">
            <v>17781</v>
          </cell>
          <cell r="R194">
            <v>2447</v>
          </cell>
          <cell r="S194">
            <v>6316</v>
          </cell>
          <cell r="T194">
            <v>30226</v>
          </cell>
          <cell r="V194">
            <v>24717</v>
          </cell>
          <cell r="Y194">
            <v>0.2</v>
          </cell>
          <cell r="Z194">
            <v>0</v>
          </cell>
          <cell r="AA194">
            <v>0.2</v>
          </cell>
          <cell r="AB194">
            <v>0</v>
          </cell>
          <cell r="AC194">
            <v>0.2</v>
          </cell>
          <cell r="AD194">
            <v>0</v>
          </cell>
          <cell r="AE194">
            <v>-0.1</v>
          </cell>
          <cell r="AF194">
            <v>0.2</v>
          </cell>
          <cell r="AG194">
            <v>0</v>
          </cell>
          <cell r="AH194">
            <v>0.2</v>
          </cell>
          <cell r="AI194">
            <v>0.1</v>
          </cell>
          <cell r="AJ194">
            <v>0</v>
          </cell>
          <cell r="AK194">
            <v>-0.1</v>
          </cell>
          <cell r="AL194">
            <v>0</v>
          </cell>
          <cell r="AM194">
            <v>0</v>
          </cell>
          <cell r="AN194">
            <v>0</v>
          </cell>
          <cell r="AO194">
            <v>0</v>
          </cell>
          <cell r="AP194">
            <v>0</v>
          </cell>
          <cell r="AQ194">
            <v>0</v>
          </cell>
          <cell r="AR194">
            <v>0.1</v>
          </cell>
          <cell r="AS194">
            <v>0.1</v>
          </cell>
          <cell r="AT194">
            <v>0</v>
          </cell>
          <cell r="AU194">
            <v>0.2</v>
          </cell>
          <cell r="AV194">
            <v>0.3</v>
          </cell>
          <cell r="AW194">
            <v>0.1</v>
          </cell>
          <cell r="AX194">
            <v>0</v>
          </cell>
          <cell r="AY194">
            <v>0</v>
          </cell>
          <cell r="AZ194">
            <v>0</v>
          </cell>
          <cell r="BA194">
            <v>0</v>
          </cell>
          <cell r="BB194">
            <v>0</v>
          </cell>
          <cell r="BC194">
            <v>0</v>
          </cell>
          <cell r="BD194">
            <v>0</v>
          </cell>
          <cell r="BE194">
            <v>0</v>
          </cell>
          <cell r="BF194">
            <v>0</v>
          </cell>
          <cell r="BG194">
            <v>0.1</v>
          </cell>
          <cell r="BH194">
            <v>0</v>
          </cell>
          <cell r="BI194">
            <v>0.1</v>
          </cell>
          <cell r="BJ194">
            <v>0.1</v>
          </cell>
          <cell r="BK194">
            <v>0</v>
          </cell>
          <cell r="BL194">
            <v>0.1</v>
          </cell>
          <cell r="BM194">
            <v>0.2</v>
          </cell>
          <cell r="BN194">
            <v>0</v>
          </cell>
          <cell r="BO194">
            <v>0</v>
          </cell>
          <cell r="BP194">
            <v>-0.1</v>
          </cell>
          <cell r="BQ194">
            <v>0.1</v>
          </cell>
          <cell r="BR194">
            <v>0.1</v>
          </cell>
          <cell r="BS194">
            <v>0</v>
          </cell>
          <cell r="BT194">
            <v>0.2</v>
          </cell>
          <cell r="BU194">
            <v>0</v>
          </cell>
          <cell r="BV194">
            <v>0</v>
          </cell>
          <cell r="BW194">
            <v>0.1</v>
          </cell>
          <cell r="BY194">
            <v>0.1</v>
          </cell>
          <cell r="BZ194">
            <v>0.5</v>
          </cell>
          <cell r="CA194">
            <v>0</v>
          </cell>
          <cell r="CB194">
            <v>0</v>
          </cell>
          <cell r="CC194">
            <v>0</v>
          </cell>
          <cell r="CD194">
            <v>0</v>
          </cell>
          <cell r="CE194">
            <v>0</v>
          </cell>
          <cell r="CF194">
            <v>0</v>
          </cell>
          <cell r="CG194">
            <v>0</v>
          </cell>
          <cell r="CH194">
            <v>0</v>
          </cell>
          <cell r="CI194">
            <v>0</v>
          </cell>
          <cell r="CJ194">
            <v>0</v>
          </cell>
          <cell r="CK194">
            <v>0</v>
          </cell>
          <cell r="CL194">
            <v>-0.2</v>
          </cell>
          <cell r="CM194">
            <v>0</v>
          </cell>
          <cell r="CN194">
            <v>0</v>
          </cell>
          <cell r="CO194">
            <v>0</v>
          </cell>
          <cell r="CP194">
            <v>0</v>
          </cell>
          <cell r="CQ194">
            <v>0</v>
          </cell>
          <cell r="CR194">
            <v>0</v>
          </cell>
          <cell r="CS194">
            <v>0</v>
          </cell>
          <cell r="CT194">
            <v>0</v>
          </cell>
          <cell r="CV194">
            <v>0</v>
          </cell>
        </row>
        <row r="195">
          <cell r="B195">
            <v>3532</v>
          </cell>
          <cell r="C195">
            <v>4008</v>
          </cell>
          <cell r="D195">
            <v>7495</v>
          </cell>
          <cell r="E195">
            <v>14102</v>
          </cell>
          <cell r="G195">
            <v>24581</v>
          </cell>
          <cell r="J195">
            <v>9122</v>
          </cell>
          <cell r="L195">
            <v>15302</v>
          </cell>
          <cell r="M195">
            <v>17590</v>
          </cell>
          <cell r="N195">
            <v>10903</v>
          </cell>
          <cell r="O195">
            <v>17583</v>
          </cell>
          <cell r="P195">
            <v>16066</v>
          </cell>
          <cell r="Q195">
            <v>18509</v>
          </cell>
          <cell r="R195">
            <v>2510</v>
          </cell>
          <cell r="S195">
            <v>6333</v>
          </cell>
          <cell r="T195">
            <v>30416</v>
          </cell>
          <cell r="V195">
            <v>25185</v>
          </cell>
          <cell r="Y195">
            <v>-0.1</v>
          </cell>
          <cell r="Z195">
            <v>0</v>
          </cell>
          <cell r="AA195">
            <v>-0.1</v>
          </cell>
          <cell r="AB195">
            <v>0</v>
          </cell>
          <cell r="AC195">
            <v>0</v>
          </cell>
          <cell r="AD195">
            <v>0</v>
          </cell>
          <cell r="AE195">
            <v>0</v>
          </cell>
          <cell r="AF195">
            <v>-0.1</v>
          </cell>
          <cell r="AG195">
            <v>0</v>
          </cell>
          <cell r="AH195">
            <v>-0.1</v>
          </cell>
          <cell r="AI195">
            <v>-0.1</v>
          </cell>
          <cell r="AJ195">
            <v>0</v>
          </cell>
          <cell r="AK195">
            <v>0</v>
          </cell>
          <cell r="AL195">
            <v>0.1</v>
          </cell>
          <cell r="AM195">
            <v>0</v>
          </cell>
          <cell r="AN195">
            <v>0.1</v>
          </cell>
          <cell r="AO195">
            <v>0</v>
          </cell>
          <cell r="AP195">
            <v>0</v>
          </cell>
          <cell r="AQ195">
            <v>0</v>
          </cell>
          <cell r="AR195">
            <v>-0.1</v>
          </cell>
          <cell r="AS195">
            <v>0</v>
          </cell>
          <cell r="AT195">
            <v>0</v>
          </cell>
          <cell r="AU195">
            <v>0.1</v>
          </cell>
          <cell r="AV195">
            <v>0.1</v>
          </cell>
          <cell r="AW195">
            <v>0</v>
          </cell>
          <cell r="AX195">
            <v>0</v>
          </cell>
          <cell r="AY195">
            <v>0</v>
          </cell>
          <cell r="AZ195">
            <v>0</v>
          </cell>
          <cell r="BA195">
            <v>0</v>
          </cell>
          <cell r="BB195">
            <v>0</v>
          </cell>
          <cell r="BC195">
            <v>0</v>
          </cell>
          <cell r="BD195">
            <v>0</v>
          </cell>
          <cell r="BE195">
            <v>0</v>
          </cell>
          <cell r="BF195">
            <v>0.1</v>
          </cell>
          <cell r="BG195">
            <v>0</v>
          </cell>
          <cell r="BH195">
            <v>0</v>
          </cell>
          <cell r="BI195">
            <v>0.1</v>
          </cell>
          <cell r="BJ195">
            <v>0.1</v>
          </cell>
          <cell r="BK195">
            <v>0</v>
          </cell>
          <cell r="BL195">
            <v>0</v>
          </cell>
          <cell r="BM195">
            <v>0</v>
          </cell>
          <cell r="BN195">
            <v>0</v>
          </cell>
          <cell r="BO195">
            <v>0</v>
          </cell>
          <cell r="BP195">
            <v>0</v>
          </cell>
          <cell r="BQ195">
            <v>0</v>
          </cell>
          <cell r="BR195">
            <v>-0.1</v>
          </cell>
          <cell r="BS195">
            <v>0</v>
          </cell>
          <cell r="BT195">
            <v>0</v>
          </cell>
          <cell r="BU195">
            <v>0</v>
          </cell>
          <cell r="BV195">
            <v>0</v>
          </cell>
          <cell r="BW195">
            <v>0.1</v>
          </cell>
          <cell r="BY195">
            <v>0</v>
          </cell>
          <cell r="BZ195">
            <v>1</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V195">
            <v>0</v>
          </cell>
        </row>
        <row r="196">
          <cell r="B196">
            <v>3671</v>
          </cell>
          <cell r="C196">
            <v>4258</v>
          </cell>
          <cell r="D196">
            <v>7871</v>
          </cell>
          <cell r="E196">
            <v>14418</v>
          </cell>
          <cell r="G196">
            <v>24956</v>
          </cell>
          <cell r="J196">
            <v>9389</v>
          </cell>
          <cell r="L196">
            <v>16014</v>
          </cell>
          <cell r="M196">
            <v>18375</v>
          </cell>
          <cell r="N196">
            <v>11536</v>
          </cell>
          <cell r="O196">
            <v>17153</v>
          </cell>
          <cell r="P196">
            <v>16113</v>
          </cell>
          <cell r="Q196">
            <v>18005</v>
          </cell>
          <cell r="R196">
            <v>2543</v>
          </cell>
          <cell r="S196">
            <v>6368</v>
          </cell>
          <cell r="T196">
            <v>30595</v>
          </cell>
          <cell r="V196">
            <v>27339</v>
          </cell>
          <cell r="Y196">
            <v>0.2</v>
          </cell>
          <cell r="Z196">
            <v>0</v>
          </cell>
          <cell r="AA196">
            <v>0.2</v>
          </cell>
          <cell r="AB196">
            <v>0</v>
          </cell>
          <cell r="AC196">
            <v>0</v>
          </cell>
          <cell r="AD196">
            <v>0</v>
          </cell>
          <cell r="AE196">
            <v>0</v>
          </cell>
          <cell r="AF196">
            <v>0.1</v>
          </cell>
          <cell r="AG196">
            <v>0</v>
          </cell>
          <cell r="AH196">
            <v>0.1</v>
          </cell>
          <cell r="AI196">
            <v>0</v>
          </cell>
          <cell r="AJ196">
            <v>-0.1</v>
          </cell>
          <cell r="AK196">
            <v>0</v>
          </cell>
          <cell r="AL196">
            <v>0</v>
          </cell>
          <cell r="AM196">
            <v>0</v>
          </cell>
          <cell r="AN196">
            <v>-0.2</v>
          </cell>
          <cell r="AO196">
            <v>0.1</v>
          </cell>
          <cell r="AP196">
            <v>0</v>
          </cell>
          <cell r="AQ196">
            <v>0</v>
          </cell>
          <cell r="AR196">
            <v>0.1</v>
          </cell>
          <cell r="AS196">
            <v>-0.1</v>
          </cell>
          <cell r="AT196">
            <v>0</v>
          </cell>
          <cell r="AU196">
            <v>0.1</v>
          </cell>
          <cell r="AV196">
            <v>0.1</v>
          </cell>
          <cell r="AW196">
            <v>0</v>
          </cell>
          <cell r="AX196">
            <v>0</v>
          </cell>
          <cell r="AY196">
            <v>0</v>
          </cell>
          <cell r="AZ196">
            <v>0</v>
          </cell>
          <cell r="BA196">
            <v>0</v>
          </cell>
          <cell r="BB196">
            <v>0</v>
          </cell>
          <cell r="BC196">
            <v>0</v>
          </cell>
          <cell r="BD196">
            <v>0</v>
          </cell>
          <cell r="BE196">
            <v>0</v>
          </cell>
          <cell r="BF196">
            <v>0</v>
          </cell>
          <cell r="BG196">
            <v>0</v>
          </cell>
          <cell r="BH196">
            <v>0.1</v>
          </cell>
          <cell r="BI196">
            <v>0</v>
          </cell>
          <cell r="BJ196">
            <v>0.1</v>
          </cell>
          <cell r="BK196">
            <v>0</v>
          </cell>
          <cell r="BL196">
            <v>0</v>
          </cell>
          <cell r="BM196">
            <v>0</v>
          </cell>
          <cell r="BN196">
            <v>0</v>
          </cell>
          <cell r="BO196">
            <v>0.1</v>
          </cell>
          <cell r="BP196">
            <v>0.1</v>
          </cell>
          <cell r="BQ196">
            <v>0.1</v>
          </cell>
          <cell r="BR196">
            <v>0</v>
          </cell>
          <cell r="BS196">
            <v>0</v>
          </cell>
          <cell r="BT196">
            <v>0.1</v>
          </cell>
          <cell r="BU196">
            <v>0</v>
          </cell>
          <cell r="BV196">
            <v>0</v>
          </cell>
          <cell r="BW196">
            <v>0.1</v>
          </cell>
          <cell r="BY196">
            <v>0.1</v>
          </cell>
          <cell r="BZ196">
            <v>1</v>
          </cell>
          <cell r="CA196">
            <v>0</v>
          </cell>
          <cell r="CB196">
            <v>0</v>
          </cell>
          <cell r="CC196">
            <v>0</v>
          </cell>
          <cell r="CD196">
            <v>0</v>
          </cell>
          <cell r="CE196">
            <v>0</v>
          </cell>
          <cell r="CF196">
            <v>0</v>
          </cell>
          <cell r="CG196">
            <v>0</v>
          </cell>
          <cell r="CH196">
            <v>0</v>
          </cell>
          <cell r="CI196">
            <v>0</v>
          </cell>
          <cell r="CJ196">
            <v>0</v>
          </cell>
          <cell r="CK196">
            <v>0</v>
          </cell>
          <cell r="CL196">
            <v>-0.2</v>
          </cell>
          <cell r="CM196">
            <v>0</v>
          </cell>
          <cell r="CN196">
            <v>0</v>
          </cell>
          <cell r="CO196">
            <v>0</v>
          </cell>
          <cell r="CP196">
            <v>0</v>
          </cell>
          <cell r="CQ196">
            <v>0</v>
          </cell>
          <cell r="CR196">
            <v>0</v>
          </cell>
          <cell r="CS196">
            <v>0</v>
          </cell>
          <cell r="CT196">
            <v>0</v>
          </cell>
          <cell r="CV196">
            <v>0</v>
          </cell>
        </row>
        <row r="197">
          <cell r="B197">
            <v>3580</v>
          </cell>
          <cell r="C197">
            <v>3598</v>
          </cell>
          <cell r="D197">
            <v>7180</v>
          </cell>
          <cell r="E197">
            <v>14850</v>
          </cell>
          <cell r="G197">
            <v>24841</v>
          </cell>
          <cell r="J197">
            <v>8490</v>
          </cell>
          <cell r="L197">
            <v>14928</v>
          </cell>
          <cell r="M197">
            <v>17042</v>
          </cell>
          <cell r="N197">
            <v>10596</v>
          </cell>
          <cell r="O197">
            <v>17475</v>
          </cell>
          <cell r="P197">
            <v>16182</v>
          </cell>
          <cell r="Q197">
            <v>17675</v>
          </cell>
          <cell r="R197">
            <v>2417</v>
          </cell>
          <cell r="S197">
            <v>6074</v>
          </cell>
          <cell r="T197">
            <v>30739</v>
          </cell>
          <cell r="V197">
            <v>24539</v>
          </cell>
          <cell r="Y197">
            <v>-0.1</v>
          </cell>
          <cell r="Z197">
            <v>0</v>
          </cell>
          <cell r="AA197">
            <v>-0.1</v>
          </cell>
          <cell r="AB197">
            <v>0</v>
          </cell>
          <cell r="AC197">
            <v>-0.1</v>
          </cell>
          <cell r="AD197">
            <v>0</v>
          </cell>
          <cell r="AE197">
            <v>0</v>
          </cell>
          <cell r="AF197">
            <v>-0.2</v>
          </cell>
          <cell r="AG197">
            <v>0</v>
          </cell>
          <cell r="AH197">
            <v>-0.2</v>
          </cell>
          <cell r="AI197">
            <v>0</v>
          </cell>
          <cell r="AJ197">
            <v>0</v>
          </cell>
          <cell r="AK197">
            <v>0.1</v>
          </cell>
          <cell r="AL197">
            <v>-0.1</v>
          </cell>
          <cell r="AM197">
            <v>0</v>
          </cell>
          <cell r="AN197">
            <v>0</v>
          </cell>
          <cell r="AO197">
            <v>0</v>
          </cell>
          <cell r="AP197">
            <v>0</v>
          </cell>
          <cell r="AQ197">
            <v>0</v>
          </cell>
          <cell r="AR197">
            <v>0</v>
          </cell>
          <cell r="AS197">
            <v>0</v>
          </cell>
          <cell r="AT197">
            <v>0</v>
          </cell>
          <cell r="AU197">
            <v>0.2</v>
          </cell>
          <cell r="AV197">
            <v>0.2</v>
          </cell>
          <cell r="AW197">
            <v>0</v>
          </cell>
          <cell r="AX197">
            <v>0.1</v>
          </cell>
          <cell r="AY197">
            <v>0</v>
          </cell>
          <cell r="AZ197">
            <v>0</v>
          </cell>
          <cell r="BA197">
            <v>0</v>
          </cell>
          <cell r="BB197">
            <v>0.1</v>
          </cell>
          <cell r="BC197">
            <v>0</v>
          </cell>
          <cell r="BD197">
            <v>0.1</v>
          </cell>
          <cell r="BE197">
            <v>0</v>
          </cell>
          <cell r="BF197">
            <v>0</v>
          </cell>
          <cell r="BG197">
            <v>0</v>
          </cell>
          <cell r="BH197">
            <v>0.1</v>
          </cell>
          <cell r="BI197">
            <v>0</v>
          </cell>
          <cell r="BJ197">
            <v>0.2</v>
          </cell>
          <cell r="BK197">
            <v>0</v>
          </cell>
          <cell r="BL197">
            <v>0</v>
          </cell>
          <cell r="BM197">
            <v>-0.1</v>
          </cell>
          <cell r="BN197">
            <v>0</v>
          </cell>
          <cell r="BO197">
            <v>0.2</v>
          </cell>
          <cell r="BP197">
            <v>0.2</v>
          </cell>
          <cell r="BQ197">
            <v>0.1</v>
          </cell>
          <cell r="BR197">
            <v>-0.1</v>
          </cell>
          <cell r="BS197">
            <v>0</v>
          </cell>
          <cell r="BT197">
            <v>0.1</v>
          </cell>
          <cell r="BU197">
            <v>0</v>
          </cell>
          <cell r="BV197">
            <v>0</v>
          </cell>
          <cell r="BW197">
            <v>0</v>
          </cell>
          <cell r="BY197">
            <v>0</v>
          </cell>
          <cell r="BZ197">
            <v>0.3</v>
          </cell>
          <cell r="CA197">
            <v>0</v>
          </cell>
          <cell r="CB197">
            <v>0</v>
          </cell>
          <cell r="CC197">
            <v>0</v>
          </cell>
          <cell r="CD197">
            <v>0</v>
          </cell>
          <cell r="CE197">
            <v>0</v>
          </cell>
          <cell r="CF197">
            <v>0</v>
          </cell>
          <cell r="CG197">
            <v>0</v>
          </cell>
          <cell r="CH197">
            <v>0</v>
          </cell>
          <cell r="CI197">
            <v>0</v>
          </cell>
          <cell r="CJ197">
            <v>0</v>
          </cell>
          <cell r="CK197">
            <v>0</v>
          </cell>
          <cell r="CL197">
            <v>0.4</v>
          </cell>
          <cell r="CM197">
            <v>0</v>
          </cell>
          <cell r="CN197">
            <v>0</v>
          </cell>
          <cell r="CO197">
            <v>0</v>
          </cell>
          <cell r="CP197">
            <v>0</v>
          </cell>
          <cell r="CQ197">
            <v>0</v>
          </cell>
          <cell r="CR197">
            <v>0</v>
          </cell>
          <cell r="CS197">
            <v>0</v>
          </cell>
          <cell r="CT197">
            <v>0</v>
          </cell>
          <cell r="CV197">
            <v>0</v>
          </cell>
        </row>
        <row r="198">
          <cell r="B198">
            <v>3592</v>
          </cell>
          <cell r="C198">
            <v>3888</v>
          </cell>
          <cell r="D198">
            <v>7454</v>
          </cell>
          <cell r="E198">
            <v>15445</v>
          </cell>
          <cell r="G198">
            <v>25934</v>
          </cell>
          <cell r="J198">
            <v>8746</v>
          </cell>
          <cell r="L198">
            <v>16508</v>
          </cell>
          <cell r="M198">
            <v>18775</v>
          </cell>
          <cell r="N198">
            <v>11610</v>
          </cell>
          <cell r="O198">
            <v>17966</v>
          </cell>
          <cell r="P198">
            <v>16274</v>
          </cell>
          <cell r="Q198">
            <v>18219</v>
          </cell>
          <cell r="R198">
            <v>2527</v>
          </cell>
          <cell r="S198">
            <v>6317</v>
          </cell>
          <cell r="T198">
            <v>30849</v>
          </cell>
          <cell r="V198">
            <v>25125</v>
          </cell>
          <cell r="Y198">
            <v>-0.1</v>
          </cell>
          <cell r="Z198">
            <v>0</v>
          </cell>
          <cell r="AA198">
            <v>-0.1</v>
          </cell>
          <cell r="AB198">
            <v>0</v>
          </cell>
          <cell r="AC198">
            <v>0</v>
          </cell>
          <cell r="AD198">
            <v>0</v>
          </cell>
          <cell r="AE198">
            <v>0</v>
          </cell>
          <cell r="AF198">
            <v>0.1</v>
          </cell>
          <cell r="AG198">
            <v>0</v>
          </cell>
          <cell r="AH198">
            <v>0.1</v>
          </cell>
          <cell r="AI198">
            <v>0</v>
          </cell>
          <cell r="AJ198">
            <v>0</v>
          </cell>
          <cell r="AK198">
            <v>0.1</v>
          </cell>
          <cell r="AL198">
            <v>0</v>
          </cell>
          <cell r="AM198">
            <v>0</v>
          </cell>
          <cell r="AN198">
            <v>0.1</v>
          </cell>
          <cell r="AO198">
            <v>0</v>
          </cell>
          <cell r="AP198">
            <v>0</v>
          </cell>
          <cell r="AQ198">
            <v>0</v>
          </cell>
          <cell r="AR198">
            <v>0</v>
          </cell>
          <cell r="AS198">
            <v>0.1</v>
          </cell>
          <cell r="AT198">
            <v>0.1</v>
          </cell>
          <cell r="AU198">
            <v>-0.1</v>
          </cell>
          <cell r="AV198">
            <v>0.1</v>
          </cell>
          <cell r="AW198">
            <v>-0.1</v>
          </cell>
          <cell r="AX198">
            <v>0.1</v>
          </cell>
          <cell r="AY198">
            <v>0</v>
          </cell>
          <cell r="AZ198">
            <v>0</v>
          </cell>
          <cell r="BA198">
            <v>0</v>
          </cell>
          <cell r="BB198">
            <v>0</v>
          </cell>
          <cell r="BC198">
            <v>0</v>
          </cell>
          <cell r="BD198">
            <v>0.1</v>
          </cell>
          <cell r="BE198">
            <v>0</v>
          </cell>
          <cell r="BF198">
            <v>0</v>
          </cell>
          <cell r="BG198">
            <v>0</v>
          </cell>
          <cell r="BH198">
            <v>0.2</v>
          </cell>
          <cell r="BI198">
            <v>-0.2</v>
          </cell>
          <cell r="BJ198">
            <v>0.1</v>
          </cell>
          <cell r="BK198">
            <v>0</v>
          </cell>
          <cell r="BL198">
            <v>0</v>
          </cell>
          <cell r="BM198">
            <v>0</v>
          </cell>
          <cell r="BN198">
            <v>0</v>
          </cell>
          <cell r="BO198">
            <v>0.1</v>
          </cell>
          <cell r="BP198">
            <v>0.1</v>
          </cell>
          <cell r="BQ198">
            <v>0</v>
          </cell>
          <cell r="BR198">
            <v>0.2</v>
          </cell>
          <cell r="BS198">
            <v>0</v>
          </cell>
          <cell r="BT198">
            <v>0</v>
          </cell>
          <cell r="BU198">
            <v>0</v>
          </cell>
          <cell r="BV198">
            <v>0</v>
          </cell>
          <cell r="BW198">
            <v>0</v>
          </cell>
          <cell r="BY198">
            <v>0</v>
          </cell>
          <cell r="BZ198">
            <v>0.2</v>
          </cell>
          <cell r="CA198">
            <v>0</v>
          </cell>
          <cell r="CB198">
            <v>0</v>
          </cell>
          <cell r="CC198">
            <v>0</v>
          </cell>
          <cell r="CD198">
            <v>0</v>
          </cell>
          <cell r="CE198">
            <v>0</v>
          </cell>
          <cell r="CF198">
            <v>0</v>
          </cell>
          <cell r="CG198">
            <v>0</v>
          </cell>
          <cell r="CH198">
            <v>0</v>
          </cell>
          <cell r="CI198">
            <v>0</v>
          </cell>
          <cell r="CJ198">
            <v>0</v>
          </cell>
          <cell r="CK198">
            <v>0</v>
          </cell>
          <cell r="CL198">
            <v>-0.3</v>
          </cell>
          <cell r="CM198">
            <v>0</v>
          </cell>
          <cell r="CN198">
            <v>0</v>
          </cell>
          <cell r="CO198">
            <v>0</v>
          </cell>
          <cell r="CP198">
            <v>0</v>
          </cell>
          <cell r="CQ198">
            <v>0</v>
          </cell>
          <cell r="CR198">
            <v>0</v>
          </cell>
          <cell r="CS198">
            <v>0</v>
          </cell>
          <cell r="CT198">
            <v>0</v>
          </cell>
          <cell r="CV198">
            <v>0</v>
          </cell>
        </row>
        <row r="199">
          <cell r="B199">
            <v>3669</v>
          </cell>
          <cell r="C199">
            <v>3960</v>
          </cell>
          <cell r="D199">
            <v>7604</v>
          </cell>
          <cell r="E199">
            <v>16276</v>
          </cell>
          <cell r="G199">
            <v>26458</v>
          </cell>
          <cell r="J199">
            <v>8415</v>
          </cell>
          <cell r="L199">
            <v>16568</v>
          </cell>
          <cell r="M199">
            <v>18592</v>
          </cell>
          <cell r="N199">
            <v>11487</v>
          </cell>
          <cell r="O199">
            <v>19262</v>
          </cell>
          <cell r="P199">
            <v>16377</v>
          </cell>
          <cell r="Q199">
            <v>19397</v>
          </cell>
          <cell r="R199">
            <v>2576</v>
          </cell>
          <cell r="S199">
            <v>6132</v>
          </cell>
          <cell r="T199">
            <v>30936</v>
          </cell>
          <cell r="V199">
            <v>25825</v>
          </cell>
          <cell r="Y199">
            <v>-0.2</v>
          </cell>
          <cell r="Z199">
            <v>0</v>
          </cell>
          <cell r="AA199">
            <v>-0.3</v>
          </cell>
          <cell r="AB199">
            <v>0</v>
          </cell>
          <cell r="AC199">
            <v>0.2</v>
          </cell>
          <cell r="AD199">
            <v>0</v>
          </cell>
          <cell r="AE199">
            <v>0</v>
          </cell>
          <cell r="AF199">
            <v>0.3</v>
          </cell>
          <cell r="AG199">
            <v>0</v>
          </cell>
          <cell r="AH199">
            <v>0.4</v>
          </cell>
          <cell r="AI199">
            <v>0.1</v>
          </cell>
          <cell r="AJ199">
            <v>-0.2</v>
          </cell>
          <cell r="AK199">
            <v>0</v>
          </cell>
          <cell r="AL199">
            <v>0</v>
          </cell>
          <cell r="AM199">
            <v>0</v>
          </cell>
          <cell r="AN199">
            <v>0</v>
          </cell>
          <cell r="AO199">
            <v>0</v>
          </cell>
          <cell r="AP199">
            <v>0</v>
          </cell>
          <cell r="AQ199">
            <v>0</v>
          </cell>
          <cell r="AR199">
            <v>0</v>
          </cell>
          <cell r="AS199">
            <v>0</v>
          </cell>
          <cell r="AT199">
            <v>-0.1</v>
          </cell>
          <cell r="AU199">
            <v>-0.1</v>
          </cell>
          <cell r="AV199">
            <v>-0.2</v>
          </cell>
          <cell r="AW199">
            <v>0.1</v>
          </cell>
          <cell r="AX199">
            <v>0.1</v>
          </cell>
          <cell r="AY199">
            <v>0</v>
          </cell>
          <cell r="AZ199">
            <v>0.1</v>
          </cell>
          <cell r="BA199">
            <v>0</v>
          </cell>
          <cell r="BB199">
            <v>-0.1</v>
          </cell>
          <cell r="BC199">
            <v>0</v>
          </cell>
          <cell r="BD199">
            <v>0</v>
          </cell>
          <cell r="BE199">
            <v>0</v>
          </cell>
          <cell r="BF199">
            <v>0</v>
          </cell>
          <cell r="BG199">
            <v>0</v>
          </cell>
          <cell r="BH199">
            <v>0.3</v>
          </cell>
          <cell r="BI199">
            <v>0</v>
          </cell>
          <cell r="BJ199">
            <v>0.3</v>
          </cell>
          <cell r="BK199">
            <v>0</v>
          </cell>
          <cell r="BL199">
            <v>-0.1</v>
          </cell>
          <cell r="BM199">
            <v>-0.1</v>
          </cell>
          <cell r="BN199">
            <v>0</v>
          </cell>
          <cell r="BO199">
            <v>0</v>
          </cell>
          <cell r="BP199">
            <v>-0.1</v>
          </cell>
          <cell r="BQ199">
            <v>0</v>
          </cell>
          <cell r="BR199">
            <v>0.3</v>
          </cell>
          <cell r="BS199">
            <v>0</v>
          </cell>
          <cell r="BT199">
            <v>0.1</v>
          </cell>
          <cell r="BU199">
            <v>0</v>
          </cell>
          <cell r="BV199">
            <v>0</v>
          </cell>
          <cell r="BW199">
            <v>0</v>
          </cell>
          <cell r="BY199">
            <v>0.1</v>
          </cell>
          <cell r="BZ199">
            <v>1.4</v>
          </cell>
          <cell r="CA199">
            <v>-0.1</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V199">
            <v>0</v>
          </cell>
        </row>
        <row r="200">
          <cell r="B200">
            <v>3819</v>
          </cell>
          <cell r="C200">
            <v>4384</v>
          </cell>
          <cell r="D200">
            <v>8157</v>
          </cell>
          <cell r="E200">
            <v>16999</v>
          </cell>
          <cell r="G200">
            <v>27599</v>
          </cell>
          <cell r="J200">
            <v>9104</v>
          </cell>
          <cell r="L200">
            <v>17156</v>
          </cell>
          <cell r="M200">
            <v>19260</v>
          </cell>
          <cell r="N200">
            <v>11963</v>
          </cell>
          <cell r="O200">
            <v>17724</v>
          </cell>
          <cell r="P200">
            <v>16478</v>
          </cell>
          <cell r="Q200">
            <v>19135</v>
          </cell>
          <cell r="R200">
            <v>2727</v>
          </cell>
          <cell r="S200">
            <v>6611</v>
          </cell>
          <cell r="T200">
            <v>31030</v>
          </cell>
          <cell r="V200">
            <v>28260</v>
          </cell>
          <cell r="Y200">
            <v>-0.2</v>
          </cell>
          <cell r="Z200">
            <v>0</v>
          </cell>
          <cell r="AA200">
            <v>-0.2</v>
          </cell>
          <cell r="AB200">
            <v>0</v>
          </cell>
          <cell r="AC200">
            <v>-0.1</v>
          </cell>
          <cell r="AD200">
            <v>0</v>
          </cell>
          <cell r="AE200">
            <v>0</v>
          </cell>
          <cell r="AF200">
            <v>0</v>
          </cell>
          <cell r="AG200">
            <v>0</v>
          </cell>
          <cell r="AH200">
            <v>0</v>
          </cell>
          <cell r="AI200">
            <v>-0.1</v>
          </cell>
          <cell r="AJ200">
            <v>0.2</v>
          </cell>
          <cell r="AK200">
            <v>0.1</v>
          </cell>
          <cell r="AL200">
            <v>0.1</v>
          </cell>
          <cell r="AM200">
            <v>0</v>
          </cell>
          <cell r="AN200">
            <v>0.2</v>
          </cell>
          <cell r="AO200">
            <v>0</v>
          </cell>
          <cell r="AP200">
            <v>0</v>
          </cell>
          <cell r="AQ200">
            <v>0</v>
          </cell>
          <cell r="AR200">
            <v>0</v>
          </cell>
          <cell r="AS200">
            <v>0.1</v>
          </cell>
          <cell r="AT200">
            <v>0.1</v>
          </cell>
          <cell r="AU200">
            <v>0.2</v>
          </cell>
          <cell r="AV200">
            <v>0.4</v>
          </cell>
          <cell r="AW200">
            <v>0.1</v>
          </cell>
          <cell r="AX200">
            <v>0.1</v>
          </cell>
          <cell r="AY200">
            <v>0</v>
          </cell>
          <cell r="AZ200">
            <v>0.1</v>
          </cell>
          <cell r="BA200">
            <v>0</v>
          </cell>
          <cell r="BB200">
            <v>0</v>
          </cell>
          <cell r="BC200">
            <v>0</v>
          </cell>
          <cell r="BD200">
            <v>0.2</v>
          </cell>
          <cell r="BE200">
            <v>0</v>
          </cell>
          <cell r="BF200">
            <v>0.1</v>
          </cell>
          <cell r="BG200">
            <v>0.1</v>
          </cell>
          <cell r="BH200">
            <v>0.2</v>
          </cell>
          <cell r="BI200">
            <v>0.1</v>
          </cell>
          <cell r="BJ200">
            <v>0.3</v>
          </cell>
          <cell r="BK200">
            <v>0</v>
          </cell>
          <cell r="BL200">
            <v>0</v>
          </cell>
          <cell r="BM200">
            <v>0</v>
          </cell>
          <cell r="BN200">
            <v>0</v>
          </cell>
          <cell r="BO200">
            <v>0.1</v>
          </cell>
          <cell r="BP200">
            <v>0.1</v>
          </cell>
          <cell r="BQ200">
            <v>0</v>
          </cell>
          <cell r="BR200">
            <v>-0.3</v>
          </cell>
          <cell r="BS200">
            <v>0</v>
          </cell>
          <cell r="BT200">
            <v>0</v>
          </cell>
          <cell r="BU200">
            <v>0</v>
          </cell>
          <cell r="BV200">
            <v>0.1</v>
          </cell>
          <cell r="BW200">
            <v>0</v>
          </cell>
          <cell r="BY200">
            <v>0.1</v>
          </cell>
          <cell r="BZ200">
            <v>1.2</v>
          </cell>
          <cell r="CA200">
            <v>0</v>
          </cell>
          <cell r="CB200">
            <v>0</v>
          </cell>
          <cell r="CC200">
            <v>0</v>
          </cell>
          <cell r="CD200">
            <v>0</v>
          </cell>
          <cell r="CE200">
            <v>0</v>
          </cell>
          <cell r="CF200">
            <v>0</v>
          </cell>
          <cell r="CG200">
            <v>0</v>
          </cell>
          <cell r="CH200">
            <v>0</v>
          </cell>
          <cell r="CI200">
            <v>0</v>
          </cell>
          <cell r="CJ200">
            <v>0</v>
          </cell>
          <cell r="CK200">
            <v>0</v>
          </cell>
          <cell r="CL200">
            <v>-0.3</v>
          </cell>
          <cell r="CM200">
            <v>0</v>
          </cell>
          <cell r="CN200">
            <v>0</v>
          </cell>
          <cell r="CO200">
            <v>0</v>
          </cell>
          <cell r="CP200">
            <v>0</v>
          </cell>
          <cell r="CQ200">
            <v>0</v>
          </cell>
          <cell r="CR200">
            <v>0</v>
          </cell>
          <cell r="CS200">
            <v>0</v>
          </cell>
          <cell r="CT200">
            <v>0</v>
          </cell>
          <cell r="CV200">
            <v>0</v>
          </cell>
        </row>
        <row r="201">
          <cell r="B201">
            <v>3736</v>
          </cell>
          <cell r="C201">
            <v>4288</v>
          </cell>
          <cell r="D201">
            <v>7980</v>
          </cell>
          <cell r="E201">
            <v>17532</v>
          </cell>
          <cell r="G201">
            <v>27557</v>
          </cell>
          <cell r="J201">
            <v>8103</v>
          </cell>
          <cell r="L201">
            <v>14996</v>
          </cell>
          <cell r="M201">
            <v>16938</v>
          </cell>
          <cell r="N201">
            <v>10988</v>
          </cell>
          <cell r="O201">
            <v>18387</v>
          </cell>
          <cell r="P201">
            <v>16584</v>
          </cell>
          <cell r="Q201">
            <v>17922</v>
          </cell>
          <cell r="R201">
            <v>2707</v>
          </cell>
          <cell r="S201">
            <v>6562</v>
          </cell>
          <cell r="T201">
            <v>31136</v>
          </cell>
          <cell r="V201">
            <v>25470</v>
          </cell>
          <cell r="Y201">
            <v>0</v>
          </cell>
          <cell r="Z201">
            <v>0</v>
          </cell>
          <cell r="AA201">
            <v>0.1</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-0.1</v>
          </cell>
          <cell r="AS201">
            <v>0</v>
          </cell>
          <cell r="AT201">
            <v>0.1</v>
          </cell>
          <cell r="AU201">
            <v>0.1</v>
          </cell>
          <cell r="AV201">
            <v>0.2</v>
          </cell>
          <cell r="AW201">
            <v>0</v>
          </cell>
          <cell r="AX201">
            <v>0.1</v>
          </cell>
          <cell r="AY201">
            <v>0</v>
          </cell>
          <cell r="AZ201">
            <v>0</v>
          </cell>
          <cell r="BA201">
            <v>0</v>
          </cell>
          <cell r="BB201">
            <v>0</v>
          </cell>
          <cell r="BC201">
            <v>0.1</v>
          </cell>
          <cell r="BD201">
            <v>0.1</v>
          </cell>
          <cell r="BE201">
            <v>0</v>
          </cell>
          <cell r="BF201">
            <v>0.1</v>
          </cell>
          <cell r="BG201">
            <v>0.1</v>
          </cell>
          <cell r="BH201">
            <v>0.2</v>
          </cell>
          <cell r="BI201">
            <v>0</v>
          </cell>
          <cell r="BJ201">
            <v>0.2</v>
          </cell>
          <cell r="BK201">
            <v>0</v>
          </cell>
          <cell r="BL201">
            <v>0</v>
          </cell>
          <cell r="BM201">
            <v>0.1</v>
          </cell>
          <cell r="BN201">
            <v>0</v>
          </cell>
          <cell r="BO201">
            <v>-0.1</v>
          </cell>
          <cell r="BP201">
            <v>-0.1</v>
          </cell>
          <cell r="BQ201">
            <v>0.1</v>
          </cell>
          <cell r="BR201">
            <v>0</v>
          </cell>
          <cell r="BS201">
            <v>0</v>
          </cell>
          <cell r="BT201">
            <v>0.1</v>
          </cell>
          <cell r="BU201">
            <v>0</v>
          </cell>
          <cell r="BV201">
            <v>0.1</v>
          </cell>
          <cell r="BW201">
            <v>0</v>
          </cell>
          <cell r="BY201">
            <v>0.1</v>
          </cell>
          <cell r="BZ201">
            <v>1.5</v>
          </cell>
          <cell r="CA201">
            <v>0</v>
          </cell>
          <cell r="CB201">
            <v>0</v>
          </cell>
          <cell r="CC201">
            <v>0</v>
          </cell>
          <cell r="CD201">
            <v>0</v>
          </cell>
          <cell r="CE201">
            <v>0</v>
          </cell>
          <cell r="CF201">
            <v>0</v>
          </cell>
          <cell r="CG201">
            <v>0</v>
          </cell>
          <cell r="CH201">
            <v>0</v>
          </cell>
          <cell r="CI201">
            <v>0</v>
          </cell>
          <cell r="CJ201">
            <v>0</v>
          </cell>
          <cell r="CK201">
            <v>0</v>
          </cell>
          <cell r="CL201">
            <v>0.5</v>
          </cell>
          <cell r="CM201">
            <v>0</v>
          </cell>
          <cell r="CN201">
            <v>0</v>
          </cell>
          <cell r="CO201">
            <v>0</v>
          </cell>
          <cell r="CP201">
            <v>0</v>
          </cell>
          <cell r="CQ201">
            <v>0</v>
          </cell>
          <cell r="CR201">
            <v>0</v>
          </cell>
          <cell r="CS201">
            <v>0</v>
          </cell>
          <cell r="CT201">
            <v>0</v>
          </cell>
          <cell r="CV201">
            <v>0</v>
          </cell>
        </row>
        <row r="202">
          <cell r="B202">
            <v>3814</v>
          </cell>
          <cell r="C202">
            <v>4472</v>
          </cell>
          <cell r="D202">
            <v>8232</v>
          </cell>
          <cell r="E202">
            <v>17942</v>
          </cell>
          <cell r="G202">
            <v>29020</v>
          </cell>
          <cell r="J202">
            <v>8541</v>
          </cell>
          <cell r="L202">
            <v>17430</v>
          </cell>
          <cell r="M202">
            <v>19585</v>
          </cell>
          <cell r="N202">
            <v>12149</v>
          </cell>
          <cell r="O202">
            <v>18180</v>
          </cell>
          <cell r="P202">
            <v>16696</v>
          </cell>
          <cell r="Q202">
            <v>18938</v>
          </cell>
          <cell r="R202">
            <v>2754</v>
          </cell>
          <cell r="S202">
            <v>6350</v>
          </cell>
          <cell r="T202">
            <v>31257</v>
          </cell>
          <cell r="V202">
            <v>25708</v>
          </cell>
          <cell r="Y202">
            <v>0</v>
          </cell>
          <cell r="Z202">
            <v>0</v>
          </cell>
          <cell r="AA202">
            <v>0</v>
          </cell>
          <cell r="AB202">
            <v>0</v>
          </cell>
          <cell r="AC202">
            <v>0</v>
          </cell>
          <cell r="AD202">
            <v>0</v>
          </cell>
          <cell r="AE202">
            <v>0</v>
          </cell>
          <cell r="AF202">
            <v>0</v>
          </cell>
          <cell r="AG202">
            <v>0</v>
          </cell>
          <cell r="AH202">
            <v>0.1</v>
          </cell>
          <cell r="AI202">
            <v>-0.1</v>
          </cell>
          <cell r="AJ202">
            <v>0</v>
          </cell>
          <cell r="AK202">
            <v>-0.1</v>
          </cell>
          <cell r="AL202">
            <v>0</v>
          </cell>
          <cell r="AM202">
            <v>0.1</v>
          </cell>
          <cell r="AN202">
            <v>-0.1</v>
          </cell>
          <cell r="AO202">
            <v>0</v>
          </cell>
          <cell r="AP202">
            <v>0</v>
          </cell>
          <cell r="AQ202">
            <v>0</v>
          </cell>
          <cell r="AR202">
            <v>0</v>
          </cell>
          <cell r="AS202">
            <v>-0.1</v>
          </cell>
          <cell r="AT202">
            <v>0</v>
          </cell>
          <cell r="AU202">
            <v>-0.1</v>
          </cell>
          <cell r="AV202">
            <v>-0.2</v>
          </cell>
          <cell r="AW202">
            <v>0</v>
          </cell>
          <cell r="AX202">
            <v>0</v>
          </cell>
          <cell r="AY202">
            <v>0</v>
          </cell>
          <cell r="AZ202">
            <v>0</v>
          </cell>
          <cell r="BA202">
            <v>0</v>
          </cell>
          <cell r="BB202">
            <v>0</v>
          </cell>
          <cell r="BC202">
            <v>0</v>
          </cell>
          <cell r="BD202">
            <v>0</v>
          </cell>
          <cell r="BE202">
            <v>0</v>
          </cell>
          <cell r="BF202">
            <v>0</v>
          </cell>
          <cell r="BG202">
            <v>0</v>
          </cell>
          <cell r="BH202">
            <v>0.1</v>
          </cell>
          <cell r="BI202">
            <v>0</v>
          </cell>
          <cell r="BJ202">
            <v>0.2</v>
          </cell>
          <cell r="BK202">
            <v>0</v>
          </cell>
          <cell r="BL202">
            <v>0</v>
          </cell>
          <cell r="BM202">
            <v>-0.1</v>
          </cell>
          <cell r="BN202">
            <v>0</v>
          </cell>
          <cell r="BO202">
            <v>0.3</v>
          </cell>
          <cell r="BP202">
            <v>0.3</v>
          </cell>
          <cell r="BQ202">
            <v>0</v>
          </cell>
          <cell r="BR202">
            <v>0</v>
          </cell>
          <cell r="BS202">
            <v>0</v>
          </cell>
          <cell r="BT202">
            <v>0.1</v>
          </cell>
          <cell r="BU202">
            <v>0</v>
          </cell>
          <cell r="BV202">
            <v>-0.2</v>
          </cell>
          <cell r="BW202">
            <v>0</v>
          </cell>
          <cell r="BY202">
            <v>-0.1</v>
          </cell>
          <cell r="BZ202">
            <v>0.6</v>
          </cell>
          <cell r="CA202">
            <v>0</v>
          </cell>
          <cell r="CB202">
            <v>0</v>
          </cell>
          <cell r="CC202">
            <v>0</v>
          </cell>
          <cell r="CD202">
            <v>0</v>
          </cell>
          <cell r="CE202">
            <v>0</v>
          </cell>
          <cell r="CF202">
            <v>0</v>
          </cell>
          <cell r="CG202">
            <v>0</v>
          </cell>
          <cell r="CH202">
            <v>0</v>
          </cell>
          <cell r="CI202">
            <v>0</v>
          </cell>
          <cell r="CJ202">
            <v>0</v>
          </cell>
          <cell r="CK202">
            <v>0</v>
          </cell>
          <cell r="CL202">
            <v>-0.3</v>
          </cell>
          <cell r="CM202">
            <v>0</v>
          </cell>
          <cell r="CN202">
            <v>0</v>
          </cell>
          <cell r="CO202">
            <v>0</v>
          </cell>
          <cell r="CP202">
            <v>0</v>
          </cell>
          <cell r="CQ202">
            <v>0</v>
          </cell>
          <cell r="CR202">
            <v>0</v>
          </cell>
          <cell r="CS202">
            <v>0</v>
          </cell>
          <cell r="CT202">
            <v>0</v>
          </cell>
          <cell r="CV202">
            <v>0</v>
          </cell>
        </row>
        <row r="203">
          <cell r="B203">
            <v>3890</v>
          </cell>
          <cell r="C203">
            <v>4292</v>
          </cell>
          <cell r="D203">
            <v>8139</v>
          </cell>
          <cell r="E203">
            <v>18378</v>
          </cell>
          <cell r="G203">
            <v>29111</v>
          </cell>
          <cell r="J203">
            <v>8135</v>
          </cell>
          <cell r="L203">
            <v>17726</v>
          </cell>
          <cell r="M203">
            <v>19764</v>
          </cell>
          <cell r="N203">
            <v>12315</v>
          </cell>
          <cell r="O203">
            <v>18288</v>
          </cell>
          <cell r="P203">
            <v>16796</v>
          </cell>
          <cell r="Q203">
            <v>19475</v>
          </cell>
          <cell r="R203">
            <v>2682</v>
          </cell>
          <cell r="S203">
            <v>6853</v>
          </cell>
          <cell r="T203">
            <v>31373</v>
          </cell>
          <cell r="V203">
            <v>26469</v>
          </cell>
          <cell r="Y203">
            <v>0</v>
          </cell>
          <cell r="Z203">
            <v>0</v>
          </cell>
          <cell r="AA203">
            <v>0.1</v>
          </cell>
          <cell r="AB203">
            <v>0.1</v>
          </cell>
          <cell r="AC203">
            <v>0</v>
          </cell>
          <cell r="AD203">
            <v>0</v>
          </cell>
          <cell r="AE203">
            <v>-0.1</v>
          </cell>
          <cell r="AF203">
            <v>0</v>
          </cell>
          <cell r="AG203">
            <v>0</v>
          </cell>
          <cell r="AH203">
            <v>0</v>
          </cell>
          <cell r="AI203">
            <v>0.1</v>
          </cell>
          <cell r="AJ203">
            <v>-0.1</v>
          </cell>
          <cell r="AK203">
            <v>0.1</v>
          </cell>
          <cell r="AL203">
            <v>0</v>
          </cell>
          <cell r="AM203">
            <v>0</v>
          </cell>
          <cell r="AN203">
            <v>0.1</v>
          </cell>
          <cell r="AO203">
            <v>0.1</v>
          </cell>
          <cell r="AP203">
            <v>0</v>
          </cell>
          <cell r="AQ203">
            <v>0</v>
          </cell>
          <cell r="AR203">
            <v>0.1</v>
          </cell>
          <cell r="AS203">
            <v>0.1</v>
          </cell>
          <cell r="AT203">
            <v>0</v>
          </cell>
          <cell r="AU203">
            <v>0.2</v>
          </cell>
          <cell r="AV203">
            <v>0.3</v>
          </cell>
          <cell r="AW203">
            <v>0</v>
          </cell>
          <cell r="AX203">
            <v>0.1</v>
          </cell>
          <cell r="AY203">
            <v>0</v>
          </cell>
          <cell r="AZ203">
            <v>0</v>
          </cell>
          <cell r="BA203">
            <v>0</v>
          </cell>
          <cell r="BB203">
            <v>0</v>
          </cell>
          <cell r="BC203">
            <v>0</v>
          </cell>
          <cell r="BD203">
            <v>0</v>
          </cell>
          <cell r="BE203">
            <v>0</v>
          </cell>
          <cell r="BF203">
            <v>0</v>
          </cell>
          <cell r="BG203">
            <v>0</v>
          </cell>
          <cell r="BH203">
            <v>0.1</v>
          </cell>
          <cell r="BI203">
            <v>0</v>
          </cell>
          <cell r="BJ203">
            <v>0.1</v>
          </cell>
          <cell r="BK203">
            <v>0</v>
          </cell>
          <cell r="BL203">
            <v>0</v>
          </cell>
          <cell r="BM203">
            <v>-0.1</v>
          </cell>
          <cell r="BN203">
            <v>0</v>
          </cell>
          <cell r="BO203">
            <v>0</v>
          </cell>
          <cell r="BP203">
            <v>0</v>
          </cell>
          <cell r="BQ203">
            <v>0.1</v>
          </cell>
          <cell r="BR203">
            <v>0.1</v>
          </cell>
          <cell r="BS203">
            <v>0</v>
          </cell>
          <cell r="BT203">
            <v>0.1</v>
          </cell>
          <cell r="BU203">
            <v>0</v>
          </cell>
          <cell r="BV203">
            <v>0.2</v>
          </cell>
          <cell r="BW203">
            <v>0</v>
          </cell>
          <cell r="BY203">
            <v>0.1</v>
          </cell>
          <cell r="BZ203">
            <v>1.1000000000000001</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V203">
            <v>0</v>
          </cell>
        </row>
        <row r="204">
          <cell r="B204">
            <v>3937</v>
          </cell>
          <cell r="C204">
            <v>5023</v>
          </cell>
          <cell r="D204">
            <v>8894</v>
          </cell>
          <cell r="E204">
            <v>18835</v>
          </cell>
          <cell r="G204">
            <v>29432</v>
          </cell>
          <cell r="J204">
            <v>9084</v>
          </cell>
          <cell r="L204">
            <v>17462</v>
          </cell>
          <cell r="M204">
            <v>19648</v>
          </cell>
          <cell r="N204">
            <v>12779</v>
          </cell>
          <cell r="O204">
            <v>18532</v>
          </cell>
          <cell r="P204">
            <v>16888</v>
          </cell>
          <cell r="Q204">
            <v>19669</v>
          </cell>
          <cell r="R204">
            <v>2711</v>
          </cell>
          <cell r="S204">
            <v>6615</v>
          </cell>
          <cell r="T204">
            <v>31539</v>
          </cell>
          <cell r="V204">
            <v>28630</v>
          </cell>
          <cell r="Y204">
            <v>0</v>
          </cell>
          <cell r="Z204">
            <v>0</v>
          </cell>
          <cell r="AA204">
            <v>0</v>
          </cell>
          <cell r="AB204">
            <v>-0.1</v>
          </cell>
          <cell r="AC204">
            <v>0</v>
          </cell>
          <cell r="AD204">
            <v>0.1</v>
          </cell>
          <cell r="AE204">
            <v>0</v>
          </cell>
          <cell r="AF204">
            <v>0</v>
          </cell>
          <cell r="AG204">
            <v>0</v>
          </cell>
          <cell r="AH204">
            <v>0</v>
          </cell>
          <cell r="AI204">
            <v>0</v>
          </cell>
          <cell r="AJ204">
            <v>0</v>
          </cell>
          <cell r="AK204">
            <v>0.1</v>
          </cell>
          <cell r="AL204">
            <v>0</v>
          </cell>
          <cell r="AM204">
            <v>-0.1</v>
          </cell>
          <cell r="AN204">
            <v>0.1</v>
          </cell>
          <cell r="AO204">
            <v>0</v>
          </cell>
          <cell r="AP204">
            <v>0</v>
          </cell>
          <cell r="AQ204">
            <v>0</v>
          </cell>
          <cell r="AR204">
            <v>0</v>
          </cell>
          <cell r="AS204">
            <v>0</v>
          </cell>
          <cell r="AT204">
            <v>0</v>
          </cell>
          <cell r="AU204">
            <v>0</v>
          </cell>
          <cell r="AV204">
            <v>-0.1</v>
          </cell>
          <cell r="AW204">
            <v>0.1</v>
          </cell>
          <cell r="AX204">
            <v>0.1</v>
          </cell>
          <cell r="AY204">
            <v>0</v>
          </cell>
          <cell r="AZ204">
            <v>0</v>
          </cell>
          <cell r="BA204">
            <v>0</v>
          </cell>
          <cell r="BB204">
            <v>0</v>
          </cell>
          <cell r="BC204">
            <v>0.1</v>
          </cell>
          <cell r="BD204">
            <v>0.1</v>
          </cell>
          <cell r="BE204">
            <v>0</v>
          </cell>
          <cell r="BF204">
            <v>0.1</v>
          </cell>
          <cell r="BG204">
            <v>0.1</v>
          </cell>
          <cell r="BH204">
            <v>0.1</v>
          </cell>
          <cell r="BI204">
            <v>-0.1</v>
          </cell>
          <cell r="BJ204">
            <v>0</v>
          </cell>
          <cell r="BK204">
            <v>0</v>
          </cell>
          <cell r="BL204">
            <v>0.1</v>
          </cell>
          <cell r="BM204">
            <v>0.1</v>
          </cell>
          <cell r="BN204">
            <v>0</v>
          </cell>
          <cell r="BO204">
            <v>-0.2</v>
          </cell>
          <cell r="BP204">
            <v>-0.1</v>
          </cell>
          <cell r="BQ204">
            <v>0</v>
          </cell>
          <cell r="BR204">
            <v>0</v>
          </cell>
          <cell r="BS204">
            <v>0</v>
          </cell>
          <cell r="BT204">
            <v>0.1</v>
          </cell>
          <cell r="BU204">
            <v>0</v>
          </cell>
          <cell r="BV204">
            <v>-0.1</v>
          </cell>
          <cell r="BW204">
            <v>0</v>
          </cell>
          <cell r="BY204">
            <v>0.1</v>
          </cell>
          <cell r="BZ204">
            <v>0.5</v>
          </cell>
          <cell r="CA204">
            <v>0</v>
          </cell>
          <cell r="CB204">
            <v>0</v>
          </cell>
          <cell r="CC204">
            <v>0</v>
          </cell>
          <cell r="CD204">
            <v>0</v>
          </cell>
          <cell r="CE204">
            <v>0</v>
          </cell>
          <cell r="CF204">
            <v>0</v>
          </cell>
          <cell r="CG204">
            <v>0</v>
          </cell>
          <cell r="CH204">
            <v>0</v>
          </cell>
          <cell r="CI204">
            <v>0</v>
          </cell>
          <cell r="CJ204">
            <v>0</v>
          </cell>
          <cell r="CK204">
            <v>0</v>
          </cell>
          <cell r="CL204">
            <v>-0.2</v>
          </cell>
          <cell r="CM204">
            <v>0</v>
          </cell>
          <cell r="CN204">
            <v>0</v>
          </cell>
          <cell r="CO204">
            <v>0</v>
          </cell>
          <cell r="CP204">
            <v>0</v>
          </cell>
          <cell r="CQ204">
            <v>0</v>
          </cell>
          <cell r="CR204">
            <v>0</v>
          </cell>
          <cell r="CS204">
            <v>0</v>
          </cell>
          <cell r="CT204">
            <v>0</v>
          </cell>
          <cell r="CV204">
            <v>0</v>
          </cell>
        </row>
        <row r="205">
          <cell r="B205">
            <v>3953</v>
          </cell>
          <cell r="C205">
            <v>4324</v>
          </cell>
          <cell r="D205">
            <v>8241</v>
          </cell>
          <cell r="E205">
            <v>19089</v>
          </cell>
          <cell r="G205">
            <v>28493</v>
          </cell>
          <cell r="J205">
            <v>7397</v>
          </cell>
          <cell r="L205">
            <v>15450</v>
          </cell>
          <cell r="M205">
            <v>17685</v>
          </cell>
          <cell r="N205">
            <v>11833</v>
          </cell>
          <cell r="O205">
            <v>18747</v>
          </cell>
          <cell r="P205">
            <v>16978</v>
          </cell>
          <cell r="Q205">
            <v>19600</v>
          </cell>
          <cell r="R205">
            <v>2752</v>
          </cell>
          <cell r="S205">
            <v>6134</v>
          </cell>
          <cell r="T205">
            <v>31741</v>
          </cell>
          <cell r="V205">
            <v>25687</v>
          </cell>
          <cell r="Y205">
            <v>0.3</v>
          </cell>
          <cell r="Z205">
            <v>0</v>
          </cell>
          <cell r="AA205">
            <v>0.3</v>
          </cell>
          <cell r="AB205">
            <v>0</v>
          </cell>
          <cell r="AC205">
            <v>0</v>
          </cell>
          <cell r="AD205">
            <v>0</v>
          </cell>
          <cell r="AE205">
            <v>0</v>
          </cell>
          <cell r="AF205">
            <v>0.1</v>
          </cell>
          <cell r="AG205">
            <v>0</v>
          </cell>
          <cell r="AH205">
            <v>0.1</v>
          </cell>
          <cell r="AI205">
            <v>0</v>
          </cell>
          <cell r="AJ205">
            <v>0</v>
          </cell>
          <cell r="AK205">
            <v>0.1</v>
          </cell>
          <cell r="AL205">
            <v>0.1</v>
          </cell>
          <cell r="AM205">
            <v>0</v>
          </cell>
          <cell r="AN205">
            <v>0.3</v>
          </cell>
          <cell r="AO205">
            <v>0</v>
          </cell>
          <cell r="AP205">
            <v>0</v>
          </cell>
          <cell r="AQ205">
            <v>0</v>
          </cell>
          <cell r="AR205">
            <v>0</v>
          </cell>
          <cell r="AS205">
            <v>0</v>
          </cell>
          <cell r="AT205">
            <v>0.2</v>
          </cell>
          <cell r="AU205">
            <v>0.1</v>
          </cell>
          <cell r="AV205">
            <v>0.3</v>
          </cell>
          <cell r="AW205">
            <v>0</v>
          </cell>
          <cell r="AX205">
            <v>0</v>
          </cell>
          <cell r="AY205">
            <v>0</v>
          </cell>
          <cell r="AZ205">
            <v>0</v>
          </cell>
          <cell r="BA205">
            <v>0</v>
          </cell>
          <cell r="BB205">
            <v>0</v>
          </cell>
          <cell r="BC205">
            <v>0</v>
          </cell>
          <cell r="BD205">
            <v>0.1</v>
          </cell>
          <cell r="BE205">
            <v>0</v>
          </cell>
          <cell r="BF205">
            <v>0</v>
          </cell>
          <cell r="BG205">
            <v>0</v>
          </cell>
          <cell r="BH205">
            <v>0.1</v>
          </cell>
          <cell r="BI205">
            <v>-0.1</v>
          </cell>
          <cell r="BJ205">
            <v>0</v>
          </cell>
          <cell r="BK205">
            <v>0.1</v>
          </cell>
          <cell r="BL205">
            <v>-0.2</v>
          </cell>
          <cell r="BM205">
            <v>-0.1</v>
          </cell>
          <cell r="BN205">
            <v>0</v>
          </cell>
          <cell r="BO205">
            <v>0</v>
          </cell>
          <cell r="BP205">
            <v>0.1</v>
          </cell>
          <cell r="BQ205">
            <v>0.1</v>
          </cell>
          <cell r="BR205">
            <v>0.1</v>
          </cell>
          <cell r="BS205">
            <v>0</v>
          </cell>
          <cell r="BT205">
            <v>0.1</v>
          </cell>
          <cell r="BU205">
            <v>0</v>
          </cell>
          <cell r="BV205">
            <v>-0.1</v>
          </cell>
          <cell r="BW205">
            <v>0.1</v>
          </cell>
          <cell r="BY205">
            <v>0</v>
          </cell>
          <cell r="BZ205">
            <v>1.2</v>
          </cell>
          <cell r="CA205">
            <v>0</v>
          </cell>
          <cell r="CB205">
            <v>0</v>
          </cell>
          <cell r="CC205">
            <v>0</v>
          </cell>
          <cell r="CD205">
            <v>0</v>
          </cell>
          <cell r="CE205">
            <v>0</v>
          </cell>
          <cell r="CF205">
            <v>0</v>
          </cell>
          <cell r="CG205">
            <v>0</v>
          </cell>
          <cell r="CH205">
            <v>0</v>
          </cell>
          <cell r="CI205">
            <v>0</v>
          </cell>
          <cell r="CJ205">
            <v>0</v>
          </cell>
          <cell r="CK205">
            <v>0</v>
          </cell>
          <cell r="CL205">
            <v>0.4</v>
          </cell>
          <cell r="CM205">
            <v>0</v>
          </cell>
          <cell r="CN205">
            <v>0</v>
          </cell>
          <cell r="CO205">
            <v>0</v>
          </cell>
          <cell r="CP205">
            <v>0</v>
          </cell>
          <cell r="CQ205">
            <v>0</v>
          </cell>
          <cell r="CR205">
            <v>0</v>
          </cell>
          <cell r="CS205">
            <v>0</v>
          </cell>
          <cell r="CT205">
            <v>0</v>
          </cell>
          <cell r="CV205">
            <v>0</v>
          </cell>
        </row>
        <row r="206">
          <cell r="B206">
            <v>3989</v>
          </cell>
          <cell r="C206">
            <v>4704</v>
          </cell>
          <cell r="D206">
            <v>8646</v>
          </cell>
          <cell r="E206">
            <v>19433</v>
          </cell>
          <cell r="G206">
            <v>29318</v>
          </cell>
          <cell r="J206">
            <v>8428</v>
          </cell>
          <cell r="L206">
            <v>17426</v>
          </cell>
          <cell r="M206">
            <v>19879</v>
          </cell>
          <cell r="N206">
            <v>12827</v>
          </cell>
          <cell r="O206">
            <v>18326</v>
          </cell>
          <cell r="P206">
            <v>17065</v>
          </cell>
          <cell r="Q206">
            <v>20390</v>
          </cell>
          <cell r="R206">
            <v>2842</v>
          </cell>
          <cell r="S206">
            <v>6580</v>
          </cell>
          <cell r="T206">
            <v>31983</v>
          </cell>
          <cell r="V206">
            <v>25952</v>
          </cell>
          <cell r="Y206">
            <v>0.1</v>
          </cell>
          <cell r="Z206">
            <v>0</v>
          </cell>
          <cell r="AA206">
            <v>0.1</v>
          </cell>
          <cell r="AB206">
            <v>0</v>
          </cell>
          <cell r="AC206">
            <v>0</v>
          </cell>
          <cell r="AD206">
            <v>0</v>
          </cell>
          <cell r="AE206">
            <v>0</v>
          </cell>
          <cell r="AF206">
            <v>0</v>
          </cell>
          <cell r="AG206">
            <v>0</v>
          </cell>
          <cell r="AH206">
            <v>0</v>
          </cell>
          <cell r="AI206">
            <v>0</v>
          </cell>
          <cell r="AJ206">
            <v>0</v>
          </cell>
          <cell r="AK206">
            <v>0</v>
          </cell>
          <cell r="AL206">
            <v>0.1</v>
          </cell>
          <cell r="AM206">
            <v>0</v>
          </cell>
          <cell r="AN206">
            <v>0.1</v>
          </cell>
          <cell r="AO206">
            <v>0</v>
          </cell>
          <cell r="AP206">
            <v>0</v>
          </cell>
          <cell r="AQ206">
            <v>0</v>
          </cell>
          <cell r="AR206">
            <v>0</v>
          </cell>
          <cell r="AS206">
            <v>0.1</v>
          </cell>
          <cell r="AT206">
            <v>-0.2</v>
          </cell>
          <cell r="AU206">
            <v>0.3</v>
          </cell>
          <cell r="AV206">
            <v>0.3</v>
          </cell>
          <cell r="AW206">
            <v>0.1</v>
          </cell>
          <cell r="AX206">
            <v>0</v>
          </cell>
          <cell r="AY206">
            <v>-0.1</v>
          </cell>
          <cell r="AZ206">
            <v>0</v>
          </cell>
          <cell r="BA206">
            <v>0</v>
          </cell>
          <cell r="BB206">
            <v>0</v>
          </cell>
          <cell r="BC206">
            <v>0.2</v>
          </cell>
          <cell r="BD206">
            <v>0.2</v>
          </cell>
          <cell r="BE206">
            <v>0</v>
          </cell>
          <cell r="BF206">
            <v>0</v>
          </cell>
          <cell r="BG206">
            <v>0</v>
          </cell>
          <cell r="BH206">
            <v>0.1</v>
          </cell>
          <cell r="BI206">
            <v>-0.1</v>
          </cell>
          <cell r="BJ206">
            <v>0</v>
          </cell>
          <cell r="BK206">
            <v>0</v>
          </cell>
          <cell r="BL206">
            <v>0.1</v>
          </cell>
          <cell r="BM206">
            <v>0.1</v>
          </cell>
          <cell r="BN206">
            <v>0</v>
          </cell>
          <cell r="BO206">
            <v>0.1</v>
          </cell>
          <cell r="BP206">
            <v>0.1</v>
          </cell>
          <cell r="BQ206">
            <v>0.1</v>
          </cell>
          <cell r="BR206">
            <v>-0.1</v>
          </cell>
          <cell r="BS206">
            <v>0</v>
          </cell>
          <cell r="BT206">
            <v>0.1</v>
          </cell>
          <cell r="BU206">
            <v>0</v>
          </cell>
          <cell r="BV206">
            <v>0</v>
          </cell>
          <cell r="BW206">
            <v>0.1</v>
          </cell>
          <cell r="BY206">
            <v>-0.1</v>
          </cell>
          <cell r="BZ206">
            <v>0.2</v>
          </cell>
          <cell r="CA206">
            <v>0</v>
          </cell>
          <cell r="CB206">
            <v>0</v>
          </cell>
          <cell r="CC206">
            <v>0</v>
          </cell>
          <cell r="CD206">
            <v>0</v>
          </cell>
          <cell r="CE206">
            <v>0</v>
          </cell>
          <cell r="CF206">
            <v>0</v>
          </cell>
          <cell r="CG206">
            <v>0</v>
          </cell>
          <cell r="CH206">
            <v>0</v>
          </cell>
          <cell r="CI206">
            <v>0</v>
          </cell>
          <cell r="CJ206">
            <v>0</v>
          </cell>
          <cell r="CK206">
            <v>0</v>
          </cell>
          <cell r="CL206">
            <v>-0.3</v>
          </cell>
          <cell r="CM206">
            <v>0</v>
          </cell>
          <cell r="CN206">
            <v>0</v>
          </cell>
          <cell r="CO206">
            <v>0</v>
          </cell>
          <cell r="CP206">
            <v>0</v>
          </cell>
          <cell r="CQ206">
            <v>0</v>
          </cell>
          <cell r="CR206">
            <v>0</v>
          </cell>
          <cell r="CS206">
            <v>0</v>
          </cell>
          <cell r="CT206">
            <v>0</v>
          </cell>
          <cell r="CV206">
            <v>0</v>
          </cell>
        </row>
        <row r="207">
          <cell r="B207">
            <v>4028</v>
          </cell>
          <cell r="C207">
            <v>4487</v>
          </cell>
          <cell r="D207">
            <v>8469</v>
          </cell>
          <cell r="E207">
            <v>19998</v>
          </cell>
          <cell r="G207">
            <v>29382</v>
          </cell>
          <cell r="J207">
            <v>8673</v>
          </cell>
          <cell r="L207">
            <v>18470</v>
          </cell>
          <cell r="M207">
            <v>20498</v>
          </cell>
          <cell r="N207">
            <v>12734</v>
          </cell>
          <cell r="O207">
            <v>19143</v>
          </cell>
          <cell r="P207">
            <v>17242</v>
          </cell>
          <cell r="Q207">
            <v>20833</v>
          </cell>
          <cell r="R207">
            <v>3107</v>
          </cell>
          <cell r="S207">
            <v>6666</v>
          </cell>
          <cell r="T207">
            <v>32271</v>
          </cell>
          <cell r="V207">
            <v>26317</v>
          </cell>
          <cell r="Y207">
            <v>0.2</v>
          </cell>
          <cell r="Z207">
            <v>0</v>
          </cell>
          <cell r="AA207">
            <v>0.2</v>
          </cell>
          <cell r="AB207">
            <v>0</v>
          </cell>
          <cell r="AC207">
            <v>0</v>
          </cell>
          <cell r="AD207">
            <v>0.1</v>
          </cell>
          <cell r="AE207">
            <v>0</v>
          </cell>
          <cell r="AF207">
            <v>0.1</v>
          </cell>
          <cell r="AG207">
            <v>0</v>
          </cell>
          <cell r="AH207">
            <v>0.1</v>
          </cell>
          <cell r="AI207">
            <v>0</v>
          </cell>
          <cell r="AJ207">
            <v>0</v>
          </cell>
          <cell r="AK207">
            <v>0</v>
          </cell>
          <cell r="AL207">
            <v>-0.1</v>
          </cell>
          <cell r="AM207">
            <v>-0.1</v>
          </cell>
          <cell r="AN207">
            <v>-0.2</v>
          </cell>
          <cell r="AO207">
            <v>0.1</v>
          </cell>
          <cell r="AP207">
            <v>0</v>
          </cell>
          <cell r="AQ207">
            <v>0</v>
          </cell>
          <cell r="AR207">
            <v>0.1</v>
          </cell>
          <cell r="AS207">
            <v>0</v>
          </cell>
          <cell r="AT207">
            <v>0.1</v>
          </cell>
          <cell r="AU207">
            <v>0</v>
          </cell>
          <cell r="AV207">
            <v>0.1</v>
          </cell>
          <cell r="AW207">
            <v>0</v>
          </cell>
          <cell r="AX207">
            <v>0</v>
          </cell>
          <cell r="AY207">
            <v>0</v>
          </cell>
          <cell r="AZ207">
            <v>-0.1</v>
          </cell>
          <cell r="BA207">
            <v>0</v>
          </cell>
          <cell r="BB207">
            <v>0</v>
          </cell>
          <cell r="BC207">
            <v>-0.2</v>
          </cell>
          <cell r="BD207">
            <v>-0.3</v>
          </cell>
          <cell r="BE207">
            <v>0</v>
          </cell>
          <cell r="BF207">
            <v>0</v>
          </cell>
          <cell r="BG207">
            <v>0</v>
          </cell>
          <cell r="BH207">
            <v>0.2</v>
          </cell>
          <cell r="BI207">
            <v>-0.1</v>
          </cell>
          <cell r="BJ207">
            <v>0</v>
          </cell>
          <cell r="BK207">
            <v>0</v>
          </cell>
          <cell r="BL207">
            <v>0.1</v>
          </cell>
          <cell r="BM207">
            <v>0.1</v>
          </cell>
          <cell r="BN207">
            <v>0</v>
          </cell>
          <cell r="BO207">
            <v>0.2</v>
          </cell>
          <cell r="BP207">
            <v>0.2</v>
          </cell>
          <cell r="BQ207">
            <v>0</v>
          </cell>
          <cell r="BR207">
            <v>0.3</v>
          </cell>
          <cell r="BS207">
            <v>0.1</v>
          </cell>
          <cell r="BT207">
            <v>0.1</v>
          </cell>
          <cell r="BU207">
            <v>0</v>
          </cell>
          <cell r="BV207">
            <v>0</v>
          </cell>
          <cell r="BW207">
            <v>0.1</v>
          </cell>
          <cell r="BY207">
            <v>0</v>
          </cell>
          <cell r="BZ207">
            <v>0.8</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V207">
            <v>0</v>
          </cell>
        </row>
        <row r="208">
          <cell r="B208">
            <v>4049</v>
          </cell>
          <cell r="C208">
            <v>4998</v>
          </cell>
          <cell r="D208">
            <v>8994</v>
          </cell>
          <cell r="E208">
            <v>20620</v>
          </cell>
          <cell r="G208">
            <v>29371</v>
          </cell>
          <cell r="J208">
            <v>9429</v>
          </cell>
          <cell r="L208">
            <v>18661</v>
          </cell>
          <cell r="M208">
            <v>21001</v>
          </cell>
          <cell r="N208">
            <v>11539</v>
          </cell>
          <cell r="O208">
            <v>18812</v>
          </cell>
          <cell r="P208">
            <v>17420</v>
          </cell>
          <cell r="Q208">
            <v>21058</v>
          </cell>
          <cell r="R208">
            <v>3225</v>
          </cell>
          <cell r="S208">
            <v>6881</v>
          </cell>
          <cell r="T208">
            <v>32484</v>
          </cell>
          <cell r="V208">
            <v>28075</v>
          </cell>
          <cell r="Y208">
            <v>0.1</v>
          </cell>
          <cell r="Z208">
            <v>0</v>
          </cell>
          <cell r="AA208">
            <v>0.1</v>
          </cell>
          <cell r="AB208">
            <v>0</v>
          </cell>
          <cell r="AC208">
            <v>0.1</v>
          </cell>
          <cell r="AD208">
            <v>-0.1</v>
          </cell>
          <cell r="AE208">
            <v>0</v>
          </cell>
          <cell r="AF208">
            <v>0</v>
          </cell>
          <cell r="AG208">
            <v>0</v>
          </cell>
          <cell r="AH208">
            <v>0</v>
          </cell>
          <cell r="AI208">
            <v>0</v>
          </cell>
          <cell r="AJ208">
            <v>-0.1</v>
          </cell>
          <cell r="AK208">
            <v>-0.1</v>
          </cell>
          <cell r="AL208">
            <v>-0.1</v>
          </cell>
          <cell r="AM208">
            <v>-0.1</v>
          </cell>
          <cell r="AN208">
            <v>-0.4</v>
          </cell>
          <cell r="AO208">
            <v>0</v>
          </cell>
          <cell r="AP208">
            <v>0</v>
          </cell>
          <cell r="AQ208">
            <v>0</v>
          </cell>
          <cell r="AR208">
            <v>-0.1</v>
          </cell>
          <cell r="AS208">
            <v>0</v>
          </cell>
          <cell r="AT208">
            <v>0</v>
          </cell>
          <cell r="AU208">
            <v>0.2</v>
          </cell>
          <cell r="AV208">
            <v>0.2</v>
          </cell>
          <cell r="AW208">
            <v>-0.1</v>
          </cell>
          <cell r="AX208">
            <v>0</v>
          </cell>
          <cell r="AY208">
            <v>0</v>
          </cell>
          <cell r="AZ208">
            <v>0</v>
          </cell>
          <cell r="BA208">
            <v>0</v>
          </cell>
          <cell r="BB208">
            <v>0</v>
          </cell>
          <cell r="BC208">
            <v>0.2</v>
          </cell>
          <cell r="BD208">
            <v>0.2</v>
          </cell>
          <cell r="BE208">
            <v>0</v>
          </cell>
          <cell r="BF208">
            <v>0</v>
          </cell>
          <cell r="BG208">
            <v>0</v>
          </cell>
          <cell r="BH208">
            <v>0.1</v>
          </cell>
          <cell r="BI208">
            <v>-0.2</v>
          </cell>
          <cell r="BJ208">
            <v>0</v>
          </cell>
          <cell r="BK208">
            <v>0</v>
          </cell>
          <cell r="BL208">
            <v>0</v>
          </cell>
          <cell r="BM208">
            <v>0</v>
          </cell>
          <cell r="BN208">
            <v>0</v>
          </cell>
          <cell r="BO208">
            <v>0</v>
          </cell>
          <cell r="BP208">
            <v>0</v>
          </cell>
          <cell r="BQ208">
            <v>-0.4</v>
          </cell>
          <cell r="BR208">
            <v>0.1</v>
          </cell>
          <cell r="BS208">
            <v>0.1</v>
          </cell>
          <cell r="BT208">
            <v>0.1</v>
          </cell>
          <cell r="BU208">
            <v>0</v>
          </cell>
          <cell r="BV208">
            <v>0</v>
          </cell>
          <cell r="BW208">
            <v>0.1</v>
          </cell>
          <cell r="BY208">
            <v>0</v>
          </cell>
          <cell r="BZ208">
            <v>-0.5</v>
          </cell>
          <cell r="CA208">
            <v>0</v>
          </cell>
          <cell r="CB208">
            <v>0</v>
          </cell>
          <cell r="CC208">
            <v>0</v>
          </cell>
          <cell r="CD208">
            <v>0</v>
          </cell>
          <cell r="CE208">
            <v>0</v>
          </cell>
          <cell r="CF208">
            <v>0</v>
          </cell>
          <cell r="CG208">
            <v>0</v>
          </cell>
          <cell r="CH208">
            <v>0</v>
          </cell>
          <cell r="CI208">
            <v>0</v>
          </cell>
          <cell r="CJ208">
            <v>0</v>
          </cell>
          <cell r="CK208">
            <v>0</v>
          </cell>
          <cell r="CL208">
            <v>-0.3</v>
          </cell>
          <cell r="CM208">
            <v>0</v>
          </cell>
          <cell r="CN208">
            <v>0</v>
          </cell>
          <cell r="CO208">
            <v>0</v>
          </cell>
          <cell r="CP208">
            <v>0</v>
          </cell>
          <cell r="CQ208">
            <v>0</v>
          </cell>
          <cell r="CR208">
            <v>0</v>
          </cell>
          <cell r="CS208">
            <v>0</v>
          </cell>
          <cell r="CT208">
            <v>0</v>
          </cell>
          <cell r="CV208">
            <v>0</v>
          </cell>
        </row>
        <row r="209">
          <cell r="B209">
            <v>3968</v>
          </cell>
          <cell r="C209">
            <v>4412</v>
          </cell>
          <cell r="D209">
            <v>8338</v>
          </cell>
          <cell r="E209">
            <v>20989</v>
          </cell>
          <cell r="G209">
            <v>28275</v>
          </cell>
          <cell r="J209">
            <v>8128</v>
          </cell>
          <cell r="L209">
            <v>15845</v>
          </cell>
          <cell r="M209">
            <v>18558</v>
          </cell>
          <cell r="N209">
            <v>10817</v>
          </cell>
          <cell r="O209">
            <v>20138</v>
          </cell>
          <cell r="P209">
            <v>17606</v>
          </cell>
          <cell r="Q209">
            <v>20983</v>
          </cell>
          <cell r="R209">
            <v>2786</v>
          </cell>
          <cell r="S209">
            <v>6430</v>
          </cell>
          <cell r="T209">
            <v>32608</v>
          </cell>
          <cell r="V209">
            <v>25169</v>
          </cell>
          <cell r="Y209">
            <v>-0.2</v>
          </cell>
          <cell r="Z209">
            <v>0</v>
          </cell>
          <cell r="AA209">
            <v>-0.2</v>
          </cell>
          <cell r="AB209">
            <v>0</v>
          </cell>
          <cell r="AC209">
            <v>0</v>
          </cell>
          <cell r="AD209">
            <v>0.1</v>
          </cell>
          <cell r="AE209">
            <v>0</v>
          </cell>
          <cell r="AF209">
            <v>0</v>
          </cell>
          <cell r="AG209">
            <v>0.1</v>
          </cell>
          <cell r="AH209">
            <v>0.1</v>
          </cell>
          <cell r="AI209">
            <v>0</v>
          </cell>
          <cell r="AJ209">
            <v>-0.1</v>
          </cell>
          <cell r="AK209">
            <v>-0.1</v>
          </cell>
          <cell r="AL209">
            <v>-0.1</v>
          </cell>
          <cell r="AM209">
            <v>-0.1</v>
          </cell>
          <cell r="AN209">
            <v>-0.3</v>
          </cell>
          <cell r="AO209">
            <v>0</v>
          </cell>
          <cell r="AP209">
            <v>0</v>
          </cell>
          <cell r="AQ209">
            <v>0.1</v>
          </cell>
          <cell r="AR209">
            <v>0.2</v>
          </cell>
          <cell r="AS209">
            <v>0</v>
          </cell>
          <cell r="AT209">
            <v>-0.1</v>
          </cell>
          <cell r="AU209">
            <v>-0.1</v>
          </cell>
          <cell r="AV209">
            <v>-0.2</v>
          </cell>
          <cell r="AW209">
            <v>0</v>
          </cell>
          <cell r="AX209">
            <v>0</v>
          </cell>
          <cell r="AY209">
            <v>0.1</v>
          </cell>
          <cell r="AZ209">
            <v>0</v>
          </cell>
          <cell r="BA209">
            <v>0</v>
          </cell>
          <cell r="BB209">
            <v>0</v>
          </cell>
          <cell r="BC209">
            <v>-0.1</v>
          </cell>
          <cell r="BD209">
            <v>-0.2</v>
          </cell>
          <cell r="BE209">
            <v>0</v>
          </cell>
          <cell r="BF209">
            <v>0</v>
          </cell>
          <cell r="BG209">
            <v>0</v>
          </cell>
          <cell r="BH209">
            <v>0.1</v>
          </cell>
          <cell r="BI209">
            <v>-0.2</v>
          </cell>
          <cell r="BJ209">
            <v>-0.1</v>
          </cell>
          <cell r="BK209">
            <v>0</v>
          </cell>
          <cell r="BL209">
            <v>0</v>
          </cell>
          <cell r="BM209">
            <v>-0.1</v>
          </cell>
          <cell r="BN209">
            <v>0.1</v>
          </cell>
          <cell r="BO209">
            <v>-0.2</v>
          </cell>
          <cell r="BP209">
            <v>0</v>
          </cell>
          <cell r="BQ209">
            <v>-0.1</v>
          </cell>
          <cell r="BR209">
            <v>0</v>
          </cell>
          <cell r="BS209">
            <v>0.1</v>
          </cell>
          <cell r="BT209">
            <v>0.1</v>
          </cell>
          <cell r="BU209">
            <v>0</v>
          </cell>
          <cell r="BV209">
            <v>0</v>
          </cell>
          <cell r="BW209">
            <v>0</v>
          </cell>
          <cell r="BY209">
            <v>0</v>
          </cell>
          <cell r="BZ209">
            <v>1</v>
          </cell>
          <cell r="CA209">
            <v>0</v>
          </cell>
          <cell r="CB209">
            <v>0</v>
          </cell>
          <cell r="CC209">
            <v>0</v>
          </cell>
          <cell r="CD209">
            <v>0</v>
          </cell>
          <cell r="CE209">
            <v>0</v>
          </cell>
          <cell r="CF209">
            <v>0</v>
          </cell>
          <cell r="CG209">
            <v>0</v>
          </cell>
          <cell r="CH209">
            <v>0</v>
          </cell>
          <cell r="CI209">
            <v>0</v>
          </cell>
          <cell r="CJ209">
            <v>0</v>
          </cell>
          <cell r="CK209">
            <v>0</v>
          </cell>
          <cell r="CL209">
            <v>0.5</v>
          </cell>
          <cell r="CM209">
            <v>0.1</v>
          </cell>
          <cell r="CN209">
            <v>0</v>
          </cell>
          <cell r="CO209">
            <v>0</v>
          </cell>
          <cell r="CP209">
            <v>0</v>
          </cell>
          <cell r="CQ209">
            <v>0</v>
          </cell>
          <cell r="CR209">
            <v>0</v>
          </cell>
          <cell r="CS209">
            <v>0.1</v>
          </cell>
          <cell r="CT209">
            <v>0</v>
          </cell>
          <cell r="CV209">
            <v>0</v>
          </cell>
        </row>
        <row r="210">
          <cell r="B210">
            <v>3949</v>
          </cell>
          <cell r="C210">
            <v>4684</v>
          </cell>
          <cell r="D210">
            <v>8578</v>
          </cell>
          <cell r="E210">
            <v>21055</v>
          </cell>
          <cell r="G210">
            <v>29517</v>
          </cell>
          <cell r="J210">
            <v>8490</v>
          </cell>
          <cell r="L210">
            <v>17866</v>
          </cell>
          <cell r="M210">
            <v>21197</v>
          </cell>
          <cell r="N210">
            <v>11292</v>
          </cell>
          <cell r="O210">
            <v>20227</v>
          </cell>
          <cell r="P210">
            <v>17753</v>
          </cell>
          <cell r="Q210">
            <v>21495</v>
          </cell>
          <cell r="R210">
            <v>2784</v>
          </cell>
          <cell r="S210">
            <v>6923</v>
          </cell>
          <cell r="T210">
            <v>32641</v>
          </cell>
          <cell r="V210">
            <v>25937</v>
          </cell>
          <cell r="Y210">
            <v>-0.1</v>
          </cell>
          <cell r="Z210">
            <v>0</v>
          </cell>
          <cell r="AA210">
            <v>-0.1</v>
          </cell>
          <cell r="AB210">
            <v>0</v>
          </cell>
          <cell r="AC210">
            <v>-0.1</v>
          </cell>
          <cell r="AD210">
            <v>0.1</v>
          </cell>
          <cell r="AE210">
            <v>0</v>
          </cell>
          <cell r="AF210">
            <v>0</v>
          </cell>
          <cell r="AG210">
            <v>0</v>
          </cell>
          <cell r="AH210">
            <v>0</v>
          </cell>
          <cell r="AI210">
            <v>0.1</v>
          </cell>
          <cell r="AJ210">
            <v>0.1</v>
          </cell>
          <cell r="AK210">
            <v>0</v>
          </cell>
          <cell r="AL210">
            <v>0</v>
          </cell>
          <cell r="AM210">
            <v>0</v>
          </cell>
          <cell r="AN210">
            <v>0.1</v>
          </cell>
          <cell r="AO210">
            <v>0</v>
          </cell>
          <cell r="AP210">
            <v>0</v>
          </cell>
          <cell r="AQ210">
            <v>-0.1</v>
          </cell>
          <cell r="AR210">
            <v>0</v>
          </cell>
          <cell r="AS210">
            <v>-0.1</v>
          </cell>
          <cell r="AT210">
            <v>0.1</v>
          </cell>
          <cell r="AU210">
            <v>-0.2</v>
          </cell>
          <cell r="AV210">
            <v>-0.2</v>
          </cell>
          <cell r="AW210">
            <v>0</v>
          </cell>
          <cell r="AX210">
            <v>0.1</v>
          </cell>
          <cell r="AY210">
            <v>-0.1</v>
          </cell>
          <cell r="AZ210">
            <v>0</v>
          </cell>
          <cell r="BA210">
            <v>0</v>
          </cell>
          <cell r="BB210">
            <v>0</v>
          </cell>
          <cell r="BC210">
            <v>0</v>
          </cell>
          <cell r="BD210">
            <v>0</v>
          </cell>
          <cell r="BE210">
            <v>0</v>
          </cell>
          <cell r="BF210">
            <v>0</v>
          </cell>
          <cell r="BG210">
            <v>0</v>
          </cell>
          <cell r="BH210">
            <v>0</v>
          </cell>
          <cell r="BI210">
            <v>0.2</v>
          </cell>
          <cell r="BJ210">
            <v>0.2</v>
          </cell>
          <cell r="BK210">
            <v>-0.1</v>
          </cell>
          <cell r="BL210">
            <v>0.1</v>
          </cell>
          <cell r="BM210">
            <v>0</v>
          </cell>
          <cell r="BN210">
            <v>0.1</v>
          </cell>
          <cell r="BO210">
            <v>0.1</v>
          </cell>
          <cell r="BP210">
            <v>0.2</v>
          </cell>
          <cell r="BQ210">
            <v>0.1</v>
          </cell>
          <cell r="BR210">
            <v>0</v>
          </cell>
          <cell r="BS210">
            <v>0</v>
          </cell>
          <cell r="BT210">
            <v>0.1</v>
          </cell>
          <cell r="BU210">
            <v>0</v>
          </cell>
          <cell r="BV210">
            <v>0.1</v>
          </cell>
          <cell r="BW210">
            <v>0</v>
          </cell>
          <cell r="BY210">
            <v>0</v>
          </cell>
          <cell r="BZ210">
            <v>0.6</v>
          </cell>
          <cell r="CA210">
            <v>0</v>
          </cell>
          <cell r="CB210">
            <v>0</v>
          </cell>
          <cell r="CC210">
            <v>0</v>
          </cell>
          <cell r="CD210">
            <v>0</v>
          </cell>
          <cell r="CE210">
            <v>0</v>
          </cell>
          <cell r="CF210">
            <v>0</v>
          </cell>
          <cell r="CG210">
            <v>0</v>
          </cell>
          <cell r="CH210">
            <v>0</v>
          </cell>
          <cell r="CI210">
            <v>0</v>
          </cell>
          <cell r="CJ210">
            <v>0</v>
          </cell>
          <cell r="CK210">
            <v>0</v>
          </cell>
          <cell r="CL210">
            <v>-0.3</v>
          </cell>
          <cell r="CM210">
            <v>0</v>
          </cell>
          <cell r="CN210">
            <v>0</v>
          </cell>
          <cell r="CO210">
            <v>0</v>
          </cell>
          <cell r="CP210">
            <v>0</v>
          </cell>
          <cell r="CQ210">
            <v>0</v>
          </cell>
          <cell r="CR210">
            <v>0</v>
          </cell>
          <cell r="CS210">
            <v>0</v>
          </cell>
          <cell r="CT210">
            <v>0</v>
          </cell>
          <cell r="CV210">
            <v>0</v>
          </cell>
        </row>
        <row r="211">
          <cell r="B211">
            <v>3983</v>
          </cell>
          <cell r="C211">
            <v>4452</v>
          </cell>
          <cell r="D211">
            <v>8398</v>
          </cell>
          <cell r="E211">
            <v>20972</v>
          </cell>
          <cell r="G211">
            <v>29146</v>
          </cell>
          <cell r="J211">
            <v>9067</v>
          </cell>
          <cell r="L211">
            <v>18124</v>
          </cell>
          <cell r="M211">
            <v>21476</v>
          </cell>
          <cell r="N211">
            <v>11476</v>
          </cell>
          <cell r="O211">
            <v>19350</v>
          </cell>
          <cell r="P211">
            <v>17773</v>
          </cell>
          <cell r="Q211">
            <v>22130</v>
          </cell>
          <cell r="R211">
            <v>3114</v>
          </cell>
          <cell r="S211">
            <v>6564</v>
          </cell>
          <cell r="T211">
            <v>32558</v>
          </cell>
          <cell r="V211">
            <v>26233</v>
          </cell>
          <cell r="Y211">
            <v>0.2</v>
          </cell>
          <cell r="Z211">
            <v>0</v>
          </cell>
          <cell r="AA211">
            <v>0.2</v>
          </cell>
          <cell r="AB211">
            <v>0</v>
          </cell>
          <cell r="AC211">
            <v>0</v>
          </cell>
          <cell r="AD211">
            <v>0.1</v>
          </cell>
          <cell r="AE211">
            <v>0</v>
          </cell>
          <cell r="AF211">
            <v>0.2</v>
          </cell>
          <cell r="AG211">
            <v>-0.1</v>
          </cell>
          <cell r="AH211">
            <v>0.2</v>
          </cell>
          <cell r="AI211">
            <v>0</v>
          </cell>
          <cell r="AJ211">
            <v>0</v>
          </cell>
          <cell r="AK211">
            <v>-0.1</v>
          </cell>
          <cell r="AL211">
            <v>0.1</v>
          </cell>
          <cell r="AM211">
            <v>-0.1</v>
          </cell>
          <cell r="AN211">
            <v>0</v>
          </cell>
          <cell r="AO211">
            <v>0</v>
          </cell>
          <cell r="AP211">
            <v>0</v>
          </cell>
          <cell r="AQ211">
            <v>0</v>
          </cell>
          <cell r="AR211">
            <v>-0.1</v>
          </cell>
          <cell r="AS211">
            <v>0</v>
          </cell>
          <cell r="AT211">
            <v>0.1</v>
          </cell>
          <cell r="AU211">
            <v>0.1</v>
          </cell>
          <cell r="AV211">
            <v>0.2</v>
          </cell>
          <cell r="AW211">
            <v>0.1</v>
          </cell>
          <cell r="AX211">
            <v>0</v>
          </cell>
          <cell r="AY211">
            <v>0</v>
          </cell>
          <cell r="AZ211">
            <v>0</v>
          </cell>
          <cell r="BA211">
            <v>0</v>
          </cell>
          <cell r="BB211">
            <v>0</v>
          </cell>
          <cell r="BC211">
            <v>0.1</v>
          </cell>
          <cell r="BD211">
            <v>0.1</v>
          </cell>
          <cell r="BE211">
            <v>0</v>
          </cell>
          <cell r="BF211">
            <v>0</v>
          </cell>
          <cell r="BG211">
            <v>0</v>
          </cell>
          <cell r="BH211">
            <v>0</v>
          </cell>
          <cell r="BI211">
            <v>-0.1</v>
          </cell>
          <cell r="BJ211">
            <v>-0.1</v>
          </cell>
          <cell r="BK211">
            <v>0.1</v>
          </cell>
          <cell r="BL211">
            <v>0</v>
          </cell>
          <cell r="BM211">
            <v>0.1</v>
          </cell>
          <cell r="BN211">
            <v>0.1</v>
          </cell>
          <cell r="BO211">
            <v>0</v>
          </cell>
          <cell r="BP211">
            <v>0.1</v>
          </cell>
          <cell r="BQ211">
            <v>0</v>
          </cell>
          <cell r="BR211">
            <v>-0.1</v>
          </cell>
          <cell r="BS211">
            <v>0</v>
          </cell>
          <cell r="BT211">
            <v>0.1</v>
          </cell>
          <cell r="BU211">
            <v>0</v>
          </cell>
          <cell r="BV211">
            <v>-0.1</v>
          </cell>
          <cell r="BW211">
            <v>0</v>
          </cell>
          <cell r="BY211">
            <v>-0.1</v>
          </cell>
          <cell r="BZ211">
            <v>0.3</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V211">
            <v>0</v>
          </cell>
        </row>
        <row r="212">
          <cell r="B212">
            <v>4159</v>
          </cell>
          <cell r="C212">
            <v>5080</v>
          </cell>
          <cell r="D212">
            <v>9166</v>
          </cell>
          <cell r="E212">
            <v>21223</v>
          </cell>
          <cell r="G212">
            <v>29437</v>
          </cell>
          <cell r="J212">
            <v>8978</v>
          </cell>
          <cell r="L212">
            <v>18863</v>
          </cell>
          <cell r="M212">
            <v>22011</v>
          </cell>
          <cell r="N212">
            <v>11552</v>
          </cell>
          <cell r="O212">
            <v>19325</v>
          </cell>
          <cell r="P212">
            <v>17891</v>
          </cell>
          <cell r="Q212">
            <v>22443</v>
          </cell>
          <cell r="R212">
            <v>3064</v>
          </cell>
          <cell r="S212">
            <v>6931</v>
          </cell>
          <cell r="T212">
            <v>32594</v>
          </cell>
          <cell r="V212">
            <v>28061</v>
          </cell>
          <cell r="Y212">
            <v>0</v>
          </cell>
          <cell r="Z212">
            <v>0</v>
          </cell>
          <cell r="AA212">
            <v>0</v>
          </cell>
          <cell r="AB212">
            <v>0</v>
          </cell>
          <cell r="AC212">
            <v>0</v>
          </cell>
          <cell r="AD212">
            <v>0</v>
          </cell>
          <cell r="AE212">
            <v>0</v>
          </cell>
          <cell r="AF212">
            <v>0</v>
          </cell>
          <cell r="AG212">
            <v>0</v>
          </cell>
          <cell r="AH212">
            <v>0</v>
          </cell>
          <cell r="AI212">
            <v>0</v>
          </cell>
          <cell r="AJ212">
            <v>0.1</v>
          </cell>
          <cell r="AK212">
            <v>0</v>
          </cell>
          <cell r="AL212">
            <v>0.2</v>
          </cell>
          <cell r="AM212">
            <v>0.1</v>
          </cell>
          <cell r="AN212">
            <v>0.3</v>
          </cell>
          <cell r="AO212">
            <v>0.1</v>
          </cell>
          <cell r="AP212">
            <v>0</v>
          </cell>
          <cell r="AQ212">
            <v>0.1</v>
          </cell>
          <cell r="AR212">
            <v>0.1</v>
          </cell>
          <cell r="AS212">
            <v>0.1</v>
          </cell>
          <cell r="AT212">
            <v>-0.1</v>
          </cell>
          <cell r="AU212">
            <v>0</v>
          </cell>
          <cell r="AV212">
            <v>0</v>
          </cell>
          <cell r="AW212">
            <v>0.1</v>
          </cell>
          <cell r="AX212">
            <v>0</v>
          </cell>
          <cell r="AY212">
            <v>0</v>
          </cell>
          <cell r="AZ212">
            <v>0</v>
          </cell>
          <cell r="BA212">
            <v>0</v>
          </cell>
          <cell r="BB212">
            <v>0</v>
          </cell>
          <cell r="BC212">
            <v>0</v>
          </cell>
          <cell r="BD212">
            <v>0</v>
          </cell>
          <cell r="BE212">
            <v>0</v>
          </cell>
          <cell r="BF212">
            <v>0.1</v>
          </cell>
          <cell r="BG212">
            <v>0.1</v>
          </cell>
          <cell r="BH212">
            <v>0</v>
          </cell>
          <cell r="BI212">
            <v>-0.1</v>
          </cell>
          <cell r="BJ212">
            <v>-0.1</v>
          </cell>
          <cell r="BK212">
            <v>0</v>
          </cell>
          <cell r="BL212">
            <v>-0.1</v>
          </cell>
          <cell r="BM212">
            <v>-0.1</v>
          </cell>
          <cell r="BN212">
            <v>-0.1</v>
          </cell>
          <cell r="BO212">
            <v>0.1</v>
          </cell>
          <cell r="BP212">
            <v>0</v>
          </cell>
          <cell r="BQ212">
            <v>-0.1</v>
          </cell>
          <cell r="BR212">
            <v>0.1</v>
          </cell>
          <cell r="BS212">
            <v>0</v>
          </cell>
          <cell r="BT212">
            <v>0.1</v>
          </cell>
          <cell r="BU212">
            <v>0</v>
          </cell>
          <cell r="BV212">
            <v>0.1</v>
          </cell>
          <cell r="BW212">
            <v>0</v>
          </cell>
          <cell r="BY212">
            <v>0</v>
          </cell>
          <cell r="BZ212">
            <v>0.7</v>
          </cell>
          <cell r="CA212">
            <v>0</v>
          </cell>
          <cell r="CB212">
            <v>0</v>
          </cell>
          <cell r="CC212">
            <v>0</v>
          </cell>
          <cell r="CD212">
            <v>0</v>
          </cell>
          <cell r="CE212">
            <v>0</v>
          </cell>
          <cell r="CF212">
            <v>0</v>
          </cell>
          <cell r="CG212">
            <v>0</v>
          </cell>
          <cell r="CH212">
            <v>0</v>
          </cell>
          <cell r="CI212">
            <v>0</v>
          </cell>
          <cell r="CJ212">
            <v>0</v>
          </cell>
          <cell r="CK212">
            <v>0</v>
          </cell>
          <cell r="CL212">
            <v>-0.1</v>
          </cell>
          <cell r="CM212">
            <v>0</v>
          </cell>
          <cell r="CN212">
            <v>0</v>
          </cell>
          <cell r="CO212">
            <v>0</v>
          </cell>
          <cell r="CP212">
            <v>0</v>
          </cell>
          <cell r="CQ212">
            <v>0</v>
          </cell>
          <cell r="CR212">
            <v>0</v>
          </cell>
          <cell r="CS212">
            <v>0</v>
          </cell>
          <cell r="CT212">
            <v>0</v>
          </cell>
          <cell r="CV212">
            <v>0</v>
          </cell>
        </row>
        <row r="213">
          <cell r="B213">
            <v>4044</v>
          </cell>
          <cell r="C213">
            <v>4413</v>
          </cell>
          <cell r="D213">
            <v>8435</v>
          </cell>
          <cell r="E213">
            <v>21214</v>
          </cell>
          <cell r="G213">
            <v>28961</v>
          </cell>
          <cell r="J213">
            <v>8375</v>
          </cell>
          <cell r="L213">
            <v>16767</v>
          </cell>
          <cell r="M213">
            <v>20111</v>
          </cell>
          <cell r="N213">
            <v>11193</v>
          </cell>
          <cell r="O213">
            <v>19879</v>
          </cell>
          <cell r="P213">
            <v>17983</v>
          </cell>
          <cell r="Q213">
            <v>22136</v>
          </cell>
          <cell r="R213">
            <v>2847</v>
          </cell>
          <cell r="S213">
            <v>6609</v>
          </cell>
          <cell r="T213">
            <v>32734</v>
          </cell>
          <cell r="V213">
            <v>24885</v>
          </cell>
          <cell r="Y213">
            <v>-0.2</v>
          </cell>
          <cell r="Z213">
            <v>0</v>
          </cell>
          <cell r="AA213">
            <v>-0.2</v>
          </cell>
          <cell r="AB213">
            <v>0</v>
          </cell>
          <cell r="AC213">
            <v>0.1</v>
          </cell>
          <cell r="AD213">
            <v>0.1</v>
          </cell>
          <cell r="AE213">
            <v>0.1</v>
          </cell>
          <cell r="AF213">
            <v>0.2</v>
          </cell>
          <cell r="AG213">
            <v>0</v>
          </cell>
          <cell r="AH213">
            <v>0.2</v>
          </cell>
          <cell r="AI213">
            <v>0.1</v>
          </cell>
          <cell r="AJ213">
            <v>0.1</v>
          </cell>
          <cell r="AK213">
            <v>0.1</v>
          </cell>
          <cell r="AL213">
            <v>-0.1</v>
          </cell>
          <cell r="AM213">
            <v>0</v>
          </cell>
          <cell r="AN213">
            <v>0.1</v>
          </cell>
          <cell r="AO213">
            <v>0</v>
          </cell>
          <cell r="AP213">
            <v>0</v>
          </cell>
          <cell r="AQ213">
            <v>0</v>
          </cell>
          <cell r="AR213">
            <v>-0.1</v>
          </cell>
          <cell r="AS213">
            <v>0.1</v>
          </cell>
          <cell r="AT213">
            <v>0</v>
          </cell>
          <cell r="AU213">
            <v>0</v>
          </cell>
          <cell r="AV213">
            <v>0.1</v>
          </cell>
          <cell r="AW213">
            <v>-0.1</v>
          </cell>
          <cell r="AX213">
            <v>0</v>
          </cell>
          <cell r="AY213">
            <v>0</v>
          </cell>
          <cell r="AZ213">
            <v>0.1</v>
          </cell>
          <cell r="BA213">
            <v>0</v>
          </cell>
          <cell r="BB213">
            <v>0</v>
          </cell>
          <cell r="BC213">
            <v>0.1</v>
          </cell>
          <cell r="BD213">
            <v>0.2</v>
          </cell>
          <cell r="BE213">
            <v>0</v>
          </cell>
          <cell r="BF213">
            <v>0</v>
          </cell>
          <cell r="BG213">
            <v>0</v>
          </cell>
          <cell r="BH213">
            <v>0</v>
          </cell>
          <cell r="BI213">
            <v>0.1</v>
          </cell>
          <cell r="BJ213">
            <v>0.2</v>
          </cell>
          <cell r="BK213">
            <v>0</v>
          </cell>
          <cell r="BL213">
            <v>0</v>
          </cell>
          <cell r="BM213">
            <v>0</v>
          </cell>
          <cell r="BN213">
            <v>0.1</v>
          </cell>
          <cell r="BO213">
            <v>0.1</v>
          </cell>
          <cell r="BP213">
            <v>0.2</v>
          </cell>
          <cell r="BQ213">
            <v>0.1</v>
          </cell>
          <cell r="BR213">
            <v>0.1</v>
          </cell>
          <cell r="BS213">
            <v>0</v>
          </cell>
          <cell r="BT213">
            <v>0</v>
          </cell>
          <cell r="BU213">
            <v>0</v>
          </cell>
          <cell r="BV213">
            <v>0</v>
          </cell>
          <cell r="BW213">
            <v>0</v>
          </cell>
          <cell r="BY213">
            <v>0</v>
          </cell>
          <cell r="BZ213">
            <v>0.5</v>
          </cell>
          <cell r="CA213">
            <v>0</v>
          </cell>
          <cell r="CB213">
            <v>0</v>
          </cell>
          <cell r="CC213">
            <v>0</v>
          </cell>
          <cell r="CD213">
            <v>0</v>
          </cell>
          <cell r="CE213">
            <v>0</v>
          </cell>
          <cell r="CF213">
            <v>0</v>
          </cell>
          <cell r="CG213">
            <v>0</v>
          </cell>
          <cell r="CH213">
            <v>0</v>
          </cell>
          <cell r="CI213">
            <v>0</v>
          </cell>
          <cell r="CJ213">
            <v>0</v>
          </cell>
          <cell r="CK213">
            <v>0</v>
          </cell>
          <cell r="CL213">
            <v>0.3</v>
          </cell>
          <cell r="CM213">
            <v>0</v>
          </cell>
          <cell r="CN213">
            <v>0</v>
          </cell>
          <cell r="CO213">
            <v>0</v>
          </cell>
          <cell r="CP213">
            <v>0</v>
          </cell>
          <cell r="CQ213">
            <v>0</v>
          </cell>
          <cell r="CR213">
            <v>0</v>
          </cell>
          <cell r="CS213">
            <v>0</v>
          </cell>
          <cell r="CT213">
            <v>0</v>
          </cell>
          <cell r="CV213">
            <v>0</v>
          </cell>
        </row>
        <row r="214">
          <cell r="B214">
            <v>4128</v>
          </cell>
          <cell r="C214">
            <v>5002</v>
          </cell>
          <cell r="D214">
            <v>9064</v>
          </cell>
          <cell r="E214">
            <v>21112</v>
          </cell>
          <cell r="G214">
            <v>29598</v>
          </cell>
          <cell r="J214">
            <v>8584</v>
          </cell>
          <cell r="L214">
            <v>18941</v>
          </cell>
          <cell r="M214">
            <v>23062</v>
          </cell>
          <cell r="N214">
            <v>11672</v>
          </cell>
          <cell r="O214">
            <v>20100</v>
          </cell>
          <cell r="P214">
            <v>18051</v>
          </cell>
          <cell r="Q214">
            <v>22352</v>
          </cell>
          <cell r="R214">
            <v>2945</v>
          </cell>
          <cell r="S214">
            <v>6782</v>
          </cell>
          <cell r="T214">
            <v>32980</v>
          </cell>
          <cell r="V214">
            <v>26093</v>
          </cell>
          <cell r="Y214">
            <v>0.1</v>
          </cell>
          <cell r="Z214">
            <v>0</v>
          </cell>
          <cell r="AA214">
            <v>0.1</v>
          </cell>
          <cell r="AB214">
            <v>0</v>
          </cell>
          <cell r="AC214">
            <v>0</v>
          </cell>
          <cell r="AD214">
            <v>0</v>
          </cell>
          <cell r="AE214">
            <v>0</v>
          </cell>
          <cell r="AF214">
            <v>0</v>
          </cell>
          <cell r="AG214">
            <v>0</v>
          </cell>
          <cell r="AH214">
            <v>0</v>
          </cell>
          <cell r="AI214">
            <v>-0.1</v>
          </cell>
          <cell r="AJ214">
            <v>-0.1</v>
          </cell>
          <cell r="AK214">
            <v>0</v>
          </cell>
          <cell r="AL214">
            <v>0.1</v>
          </cell>
          <cell r="AM214">
            <v>-0.1</v>
          </cell>
          <cell r="AN214">
            <v>-0.1</v>
          </cell>
          <cell r="AO214">
            <v>0</v>
          </cell>
          <cell r="AP214">
            <v>0</v>
          </cell>
          <cell r="AQ214">
            <v>0</v>
          </cell>
          <cell r="AR214">
            <v>0</v>
          </cell>
          <cell r="AS214">
            <v>0</v>
          </cell>
          <cell r="AT214">
            <v>0</v>
          </cell>
          <cell r="AU214">
            <v>0.2</v>
          </cell>
          <cell r="AV214">
            <v>0.2</v>
          </cell>
          <cell r="AW214">
            <v>-0.1</v>
          </cell>
          <cell r="AX214">
            <v>0</v>
          </cell>
          <cell r="AY214">
            <v>0</v>
          </cell>
          <cell r="AZ214">
            <v>0</v>
          </cell>
          <cell r="BA214">
            <v>0</v>
          </cell>
          <cell r="BB214">
            <v>0</v>
          </cell>
          <cell r="BC214">
            <v>-0.1</v>
          </cell>
          <cell r="BD214">
            <v>-0.1</v>
          </cell>
          <cell r="BE214">
            <v>0</v>
          </cell>
          <cell r="BF214">
            <v>0</v>
          </cell>
          <cell r="BG214">
            <v>0.1</v>
          </cell>
          <cell r="BH214">
            <v>0</v>
          </cell>
          <cell r="BI214">
            <v>0</v>
          </cell>
          <cell r="BJ214">
            <v>-0.1</v>
          </cell>
          <cell r="BK214">
            <v>0</v>
          </cell>
          <cell r="BL214">
            <v>0</v>
          </cell>
          <cell r="BM214">
            <v>0</v>
          </cell>
          <cell r="BN214">
            <v>0.1</v>
          </cell>
          <cell r="BO214">
            <v>0.1</v>
          </cell>
          <cell r="BP214">
            <v>0.2</v>
          </cell>
          <cell r="BQ214">
            <v>0.1</v>
          </cell>
          <cell r="BR214">
            <v>0.1</v>
          </cell>
          <cell r="BS214">
            <v>0</v>
          </cell>
          <cell r="BT214">
            <v>0</v>
          </cell>
          <cell r="BU214">
            <v>0</v>
          </cell>
          <cell r="BV214">
            <v>0</v>
          </cell>
          <cell r="BW214">
            <v>0.1</v>
          </cell>
          <cell r="BY214">
            <v>0.2</v>
          </cell>
          <cell r="BZ214">
            <v>0.7</v>
          </cell>
          <cell r="CA214">
            <v>0</v>
          </cell>
          <cell r="CB214">
            <v>0</v>
          </cell>
          <cell r="CC214">
            <v>-0.1</v>
          </cell>
          <cell r="CD214">
            <v>0</v>
          </cell>
          <cell r="CE214">
            <v>0</v>
          </cell>
          <cell r="CF214">
            <v>0</v>
          </cell>
          <cell r="CG214">
            <v>-0.1</v>
          </cell>
          <cell r="CH214">
            <v>0</v>
          </cell>
          <cell r="CI214">
            <v>0</v>
          </cell>
          <cell r="CJ214">
            <v>0</v>
          </cell>
          <cell r="CK214">
            <v>0</v>
          </cell>
          <cell r="CL214">
            <v>-0.2</v>
          </cell>
          <cell r="CM214">
            <v>-0.1</v>
          </cell>
          <cell r="CN214">
            <v>0</v>
          </cell>
          <cell r="CO214">
            <v>0</v>
          </cell>
          <cell r="CP214">
            <v>0</v>
          </cell>
          <cell r="CQ214">
            <v>0</v>
          </cell>
          <cell r="CR214">
            <v>0</v>
          </cell>
          <cell r="CS214">
            <v>0</v>
          </cell>
          <cell r="CT214">
            <v>0</v>
          </cell>
          <cell r="CV214">
            <v>0</v>
          </cell>
        </row>
        <row r="215">
          <cell r="B215">
            <v>4169</v>
          </cell>
          <cell r="C215">
            <v>4693</v>
          </cell>
          <cell r="D215">
            <v>8828</v>
          </cell>
          <cell r="E215">
            <v>21137</v>
          </cell>
          <cell r="G215">
            <v>29381</v>
          </cell>
          <cell r="J215">
            <v>8923</v>
          </cell>
          <cell r="L215">
            <v>18883</v>
          </cell>
          <cell r="M215">
            <v>22917</v>
          </cell>
          <cell r="N215">
            <v>12029</v>
          </cell>
          <cell r="O215">
            <v>20280</v>
          </cell>
          <cell r="P215">
            <v>18048</v>
          </cell>
          <cell r="Q215">
            <v>22575</v>
          </cell>
          <cell r="R215">
            <v>2968</v>
          </cell>
          <cell r="S215">
            <v>6936</v>
          </cell>
          <cell r="T215">
            <v>33334</v>
          </cell>
          <cell r="V215">
            <v>26740</v>
          </cell>
          <cell r="Y215">
            <v>0.1</v>
          </cell>
          <cell r="Z215">
            <v>0</v>
          </cell>
          <cell r="AA215">
            <v>0.1</v>
          </cell>
          <cell r="AB215">
            <v>0</v>
          </cell>
          <cell r="AC215">
            <v>0.1</v>
          </cell>
          <cell r="AD215">
            <v>0</v>
          </cell>
          <cell r="AE215">
            <v>0</v>
          </cell>
          <cell r="AF215">
            <v>0</v>
          </cell>
          <cell r="AG215">
            <v>0</v>
          </cell>
          <cell r="AH215">
            <v>0</v>
          </cell>
          <cell r="AI215">
            <v>0</v>
          </cell>
          <cell r="AJ215">
            <v>0</v>
          </cell>
          <cell r="AK215">
            <v>0</v>
          </cell>
          <cell r="AL215">
            <v>0</v>
          </cell>
          <cell r="AM215">
            <v>0</v>
          </cell>
          <cell r="AN215">
            <v>-0.1</v>
          </cell>
          <cell r="AO215">
            <v>0</v>
          </cell>
          <cell r="AP215">
            <v>0</v>
          </cell>
          <cell r="AQ215">
            <v>0</v>
          </cell>
          <cell r="AR215">
            <v>0</v>
          </cell>
          <cell r="AS215">
            <v>0</v>
          </cell>
          <cell r="AT215">
            <v>-0.1</v>
          </cell>
          <cell r="AU215">
            <v>0</v>
          </cell>
          <cell r="AV215">
            <v>-0.2</v>
          </cell>
          <cell r="AW215">
            <v>0</v>
          </cell>
          <cell r="AX215">
            <v>0</v>
          </cell>
          <cell r="AY215">
            <v>0</v>
          </cell>
          <cell r="AZ215">
            <v>0</v>
          </cell>
          <cell r="BA215">
            <v>0</v>
          </cell>
          <cell r="BB215">
            <v>0</v>
          </cell>
          <cell r="BC215">
            <v>0</v>
          </cell>
          <cell r="BD215">
            <v>0.1</v>
          </cell>
          <cell r="BE215">
            <v>0</v>
          </cell>
          <cell r="BF215">
            <v>0</v>
          </cell>
          <cell r="BG215">
            <v>0</v>
          </cell>
          <cell r="BH215">
            <v>0</v>
          </cell>
          <cell r="BI215">
            <v>0</v>
          </cell>
          <cell r="BJ215">
            <v>0</v>
          </cell>
          <cell r="BK215">
            <v>0</v>
          </cell>
          <cell r="BL215">
            <v>0</v>
          </cell>
          <cell r="BM215">
            <v>0</v>
          </cell>
          <cell r="BN215">
            <v>0</v>
          </cell>
          <cell r="BO215">
            <v>-0.1</v>
          </cell>
          <cell r="BP215">
            <v>0</v>
          </cell>
          <cell r="BQ215">
            <v>0.1</v>
          </cell>
          <cell r="BR215">
            <v>-0.1</v>
          </cell>
          <cell r="BS215">
            <v>0</v>
          </cell>
          <cell r="BT215">
            <v>0</v>
          </cell>
          <cell r="BU215">
            <v>0</v>
          </cell>
          <cell r="BV215">
            <v>0</v>
          </cell>
          <cell r="BW215">
            <v>0.1</v>
          </cell>
          <cell r="BY215">
            <v>0</v>
          </cell>
          <cell r="BZ215">
            <v>0.6</v>
          </cell>
          <cell r="CA215">
            <v>0</v>
          </cell>
          <cell r="CB215">
            <v>0</v>
          </cell>
          <cell r="CC215">
            <v>0</v>
          </cell>
          <cell r="CD215">
            <v>0</v>
          </cell>
          <cell r="CE215">
            <v>0</v>
          </cell>
          <cell r="CF215">
            <v>0</v>
          </cell>
          <cell r="CG215">
            <v>0</v>
          </cell>
          <cell r="CH215">
            <v>0</v>
          </cell>
          <cell r="CI215">
            <v>0</v>
          </cell>
          <cell r="CJ215">
            <v>0</v>
          </cell>
          <cell r="CK215">
            <v>0.1</v>
          </cell>
          <cell r="CL215">
            <v>0</v>
          </cell>
          <cell r="CM215">
            <v>0</v>
          </cell>
          <cell r="CN215">
            <v>0</v>
          </cell>
          <cell r="CO215">
            <v>0</v>
          </cell>
          <cell r="CP215">
            <v>0</v>
          </cell>
          <cell r="CQ215">
            <v>0</v>
          </cell>
          <cell r="CR215">
            <v>0</v>
          </cell>
          <cell r="CS215">
            <v>0</v>
          </cell>
          <cell r="CT215">
            <v>0</v>
          </cell>
          <cell r="CV215">
            <v>0</v>
          </cell>
        </row>
        <row r="216">
          <cell r="B216">
            <v>4186</v>
          </cell>
          <cell r="C216">
            <v>5155</v>
          </cell>
          <cell r="D216">
            <v>9268</v>
          </cell>
          <cell r="E216">
            <v>21505</v>
          </cell>
          <cell r="G216">
            <v>30191</v>
          </cell>
          <cell r="J216">
            <v>8936</v>
          </cell>
          <cell r="L216">
            <v>20214</v>
          </cell>
          <cell r="M216">
            <v>24762</v>
          </cell>
          <cell r="N216">
            <v>12836</v>
          </cell>
          <cell r="O216">
            <v>20077</v>
          </cell>
          <cell r="P216">
            <v>18098</v>
          </cell>
          <cell r="Q216">
            <v>22688</v>
          </cell>
          <cell r="R216">
            <v>3121</v>
          </cell>
          <cell r="S216">
            <v>6861</v>
          </cell>
          <cell r="T216">
            <v>33611</v>
          </cell>
          <cell r="V216">
            <v>28532</v>
          </cell>
          <cell r="Y216">
            <v>0.1</v>
          </cell>
          <cell r="Z216">
            <v>0</v>
          </cell>
          <cell r="AA216">
            <v>0.1</v>
          </cell>
          <cell r="AB216">
            <v>-0.1</v>
          </cell>
          <cell r="AC216">
            <v>-0.1</v>
          </cell>
          <cell r="AD216">
            <v>0.1</v>
          </cell>
          <cell r="AE216">
            <v>0</v>
          </cell>
          <cell r="AF216">
            <v>-0.1</v>
          </cell>
          <cell r="AG216">
            <v>0</v>
          </cell>
          <cell r="AH216">
            <v>-0.1</v>
          </cell>
          <cell r="AI216">
            <v>0</v>
          </cell>
          <cell r="AJ216">
            <v>0.1</v>
          </cell>
          <cell r="AK216">
            <v>0</v>
          </cell>
          <cell r="AL216">
            <v>0</v>
          </cell>
          <cell r="AM216">
            <v>0</v>
          </cell>
          <cell r="AN216">
            <v>0</v>
          </cell>
          <cell r="AO216">
            <v>0</v>
          </cell>
          <cell r="AP216">
            <v>0</v>
          </cell>
          <cell r="AQ216">
            <v>0</v>
          </cell>
          <cell r="AR216">
            <v>0</v>
          </cell>
          <cell r="AS216">
            <v>-0.1</v>
          </cell>
          <cell r="AT216">
            <v>0.1</v>
          </cell>
          <cell r="AU216">
            <v>0.1</v>
          </cell>
          <cell r="AV216">
            <v>0.1</v>
          </cell>
          <cell r="AW216">
            <v>0</v>
          </cell>
          <cell r="AX216">
            <v>0</v>
          </cell>
          <cell r="AY216">
            <v>0</v>
          </cell>
          <cell r="AZ216">
            <v>0</v>
          </cell>
          <cell r="BA216">
            <v>0</v>
          </cell>
          <cell r="BB216">
            <v>0</v>
          </cell>
          <cell r="BC216">
            <v>0.1</v>
          </cell>
          <cell r="BD216">
            <v>0</v>
          </cell>
          <cell r="BE216">
            <v>0</v>
          </cell>
          <cell r="BF216">
            <v>0</v>
          </cell>
          <cell r="BG216">
            <v>0</v>
          </cell>
          <cell r="BH216">
            <v>0.1</v>
          </cell>
          <cell r="BI216">
            <v>0</v>
          </cell>
          <cell r="BJ216">
            <v>0.1</v>
          </cell>
          <cell r="BK216">
            <v>0</v>
          </cell>
          <cell r="BL216">
            <v>0</v>
          </cell>
          <cell r="BM216">
            <v>0</v>
          </cell>
          <cell r="BN216">
            <v>0.1</v>
          </cell>
          <cell r="BO216">
            <v>0.2</v>
          </cell>
          <cell r="BP216">
            <v>0.3</v>
          </cell>
          <cell r="BQ216">
            <v>0.1</v>
          </cell>
          <cell r="BR216">
            <v>0.1</v>
          </cell>
          <cell r="BS216">
            <v>0</v>
          </cell>
          <cell r="BT216">
            <v>0.1</v>
          </cell>
          <cell r="BU216">
            <v>0</v>
          </cell>
          <cell r="BV216">
            <v>0</v>
          </cell>
          <cell r="BW216">
            <v>0.1</v>
          </cell>
          <cell r="BY216">
            <v>0</v>
          </cell>
          <cell r="BZ216">
            <v>1</v>
          </cell>
          <cell r="CA216">
            <v>0</v>
          </cell>
          <cell r="CB216">
            <v>0.1</v>
          </cell>
          <cell r="CC216">
            <v>0</v>
          </cell>
          <cell r="CD216">
            <v>0</v>
          </cell>
          <cell r="CE216">
            <v>0</v>
          </cell>
          <cell r="CF216">
            <v>0</v>
          </cell>
          <cell r="CG216">
            <v>0</v>
          </cell>
          <cell r="CH216">
            <v>0</v>
          </cell>
          <cell r="CI216">
            <v>0</v>
          </cell>
          <cell r="CJ216">
            <v>0</v>
          </cell>
          <cell r="CK216">
            <v>0</v>
          </cell>
          <cell r="CL216">
            <v>-0.1</v>
          </cell>
          <cell r="CM216">
            <v>0</v>
          </cell>
          <cell r="CN216">
            <v>0</v>
          </cell>
          <cell r="CO216">
            <v>0</v>
          </cell>
          <cell r="CP216">
            <v>0</v>
          </cell>
          <cell r="CQ216">
            <v>0</v>
          </cell>
          <cell r="CR216">
            <v>0</v>
          </cell>
          <cell r="CS216">
            <v>-0.1</v>
          </cell>
          <cell r="CT216">
            <v>0</v>
          </cell>
          <cell r="CV216">
            <v>0</v>
          </cell>
        </row>
        <row r="217">
          <cell r="B217">
            <v>4037</v>
          </cell>
          <cell r="C217">
            <v>4828</v>
          </cell>
          <cell r="D217">
            <v>8810</v>
          </cell>
          <cell r="E217">
            <v>21578</v>
          </cell>
          <cell r="G217">
            <v>29527</v>
          </cell>
          <cell r="J217">
            <v>8499</v>
          </cell>
          <cell r="L217">
            <v>17378</v>
          </cell>
          <cell r="M217">
            <v>21609</v>
          </cell>
          <cell r="N217">
            <v>12037</v>
          </cell>
          <cell r="O217">
            <v>20344</v>
          </cell>
          <cell r="P217">
            <v>18172</v>
          </cell>
          <cell r="Q217">
            <v>22819</v>
          </cell>
          <cell r="R217">
            <v>3112</v>
          </cell>
          <cell r="S217">
            <v>6461</v>
          </cell>
          <cell r="T217">
            <v>33818</v>
          </cell>
          <cell r="V217">
            <v>25349</v>
          </cell>
          <cell r="Y217">
            <v>0</v>
          </cell>
          <cell r="Z217">
            <v>0</v>
          </cell>
          <cell r="AA217">
            <v>0</v>
          </cell>
          <cell r="AB217">
            <v>0</v>
          </cell>
          <cell r="AC217">
            <v>-0.1</v>
          </cell>
          <cell r="AD217">
            <v>0</v>
          </cell>
          <cell r="AE217">
            <v>0</v>
          </cell>
          <cell r="AF217">
            <v>-0.1</v>
          </cell>
          <cell r="AG217">
            <v>0</v>
          </cell>
          <cell r="AH217">
            <v>-0.1</v>
          </cell>
          <cell r="AI217">
            <v>0</v>
          </cell>
          <cell r="AJ217">
            <v>-0.1</v>
          </cell>
          <cell r="AK217">
            <v>0</v>
          </cell>
          <cell r="AL217">
            <v>0</v>
          </cell>
          <cell r="AM217">
            <v>0</v>
          </cell>
          <cell r="AN217">
            <v>-0.1</v>
          </cell>
          <cell r="AO217">
            <v>0</v>
          </cell>
          <cell r="AP217">
            <v>0</v>
          </cell>
          <cell r="AQ217">
            <v>0</v>
          </cell>
          <cell r="AR217">
            <v>0</v>
          </cell>
          <cell r="AS217">
            <v>-0.1</v>
          </cell>
          <cell r="AT217">
            <v>0.2</v>
          </cell>
          <cell r="AU217">
            <v>0</v>
          </cell>
          <cell r="AV217">
            <v>0.1</v>
          </cell>
          <cell r="AW217">
            <v>0.1</v>
          </cell>
          <cell r="AX217">
            <v>0</v>
          </cell>
          <cell r="AY217">
            <v>0</v>
          </cell>
          <cell r="AZ217">
            <v>0</v>
          </cell>
          <cell r="BA217">
            <v>0</v>
          </cell>
          <cell r="BB217">
            <v>0</v>
          </cell>
          <cell r="BC217">
            <v>0.1</v>
          </cell>
          <cell r="BD217">
            <v>0</v>
          </cell>
          <cell r="BE217">
            <v>0</v>
          </cell>
          <cell r="BF217">
            <v>0</v>
          </cell>
          <cell r="BG217">
            <v>0</v>
          </cell>
          <cell r="BH217">
            <v>0</v>
          </cell>
          <cell r="BI217">
            <v>0.1</v>
          </cell>
          <cell r="BJ217">
            <v>0.1</v>
          </cell>
          <cell r="BK217">
            <v>0</v>
          </cell>
          <cell r="BL217">
            <v>0</v>
          </cell>
          <cell r="BM217">
            <v>0</v>
          </cell>
          <cell r="BN217">
            <v>0</v>
          </cell>
          <cell r="BO217">
            <v>-0.1</v>
          </cell>
          <cell r="BP217">
            <v>-0.1</v>
          </cell>
          <cell r="BQ217">
            <v>0</v>
          </cell>
          <cell r="BR217">
            <v>0.2</v>
          </cell>
          <cell r="BS217">
            <v>0</v>
          </cell>
          <cell r="BT217">
            <v>0.1</v>
          </cell>
          <cell r="BU217">
            <v>0</v>
          </cell>
          <cell r="BV217">
            <v>0</v>
          </cell>
          <cell r="BW217">
            <v>0.1</v>
          </cell>
          <cell r="BY217">
            <v>0</v>
          </cell>
          <cell r="BZ217">
            <v>-0.2</v>
          </cell>
          <cell r="CA217">
            <v>-0.1</v>
          </cell>
          <cell r="CB217">
            <v>0</v>
          </cell>
          <cell r="CC217">
            <v>0</v>
          </cell>
          <cell r="CD217">
            <v>-0.1</v>
          </cell>
          <cell r="CE217">
            <v>-0.1</v>
          </cell>
          <cell r="CF217">
            <v>0</v>
          </cell>
          <cell r="CG217">
            <v>0</v>
          </cell>
          <cell r="CH217">
            <v>0</v>
          </cell>
          <cell r="CI217">
            <v>0</v>
          </cell>
          <cell r="CJ217">
            <v>0</v>
          </cell>
          <cell r="CK217">
            <v>0</v>
          </cell>
          <cell r="CL217">
            <v>0.2</v>
          </cell>
          <cell r="CM217">
            <v>0</v>
          </cell>
          <cell r="CN217">
            <v>0</v>
          </cell>
          <cell r="CO217">
            <v>0</v>
          </cell>
          <cell r="CP217">
            <v>0</v>
          </cell>
          <cell r="CQ217">
            <v>0</v>
          </cell>
          <cell r="CR217">
            <v>0</v>
          </cell>
          <cell r="CS217">
            <v>0</v>
          </cell>
          <cell r="CT217">
            <v>0</v>
          </cell>
          <cell r="CV217">
            <v>0</v>
          </cell>
        </row>
        <row r="218">
          <cell r="B218">
            <v>4139</v>
          </cell>
          <cell r="C218">
            <v>5273</v>
          </cell>
          <cell r="D218">
            <v>9324</v>
          </cell>
          <cell r="E218">
            <v>21644</v>
          </cell>
          <cell r="G218">
            <v>30475</v>
          </cell>
          <cell r="J218">
            <v>9004</v>
          </cell>
          <cell r="L218">
            <v>19671</v>
          </cell>
          <cell r="M218">
            <v>24260</v>
          </cell>
          <cell r="N218">
            <v>11955</v>
          </cell>
          <cell r="O218">
            <v>20278</v>
          </cell>
          <cell r="P218">
            <v>18269</v>
          </cell>
          <cell r="Q218">
            <v>23071</v>
          </cell>
          <cell r="R218">
            <v>3111</v>
          </cell>
          <cell r="S218">
            <v>6939</v>
          </cell>
          <cell r="T218">
            <v>33956</v>
          </cell>
          <cell r="V218">
            <v>26543</v>
          </cell>
          <cell r="Y218">
            <v>0.1</v>
          </cell>
          <cell r="Z218">
            <v>0</v>
          </cell>
          <cell r="AA218">
            <v>0.1</v>
          </cell>
          <cell r="AB218">
            <v>0</v>
          </cell>
          <cell r="AC218">
            <v>0</v>
          </cell>
          <cell r="AD218">
            <v>0.1</v>
          </cell>
          <cell r="AE218">
            <v>0</v>
          </cell>
          <cell r="AF218">
            <v>0.1</v>
          </cell>
          <cell r="AG218">
            <v>0.1</v>
          </cell>
          <cell r="AH218">
            <v>0.2</v>
          </cell>
          <cell r="AI218">
            <v>0.1</v>
          </cell>
          <cell r="AJ218">
            <v>0.1</v>
          </cell>
          <cell r="AK218">
            <v>0.1</v>
          </cell>
          <cell r="AL218">
            <v>-0.1</v>
          </cell>
          <cell r="AM218">
            <v>0</v>
          </cell>
          <cell r="AN218">
            <v>0.2</v>
          </cell>
          <cell r="AO218">
            <v>0</v>
          </cell>
          <cell r="AP218">
            <v>0</v>
          </cell>
          <cell r="AQ218">
            <v>0</v>
          </cell>
          <cell r="AR218">
            <v>0</v>
          </cell>
          <cell r="AS218">
            <v>0</v>
          </cell>
          <cell r="AT218">
            <v>0.2</v>
          </cell>
          <cell r="AU218">
            <v>0</v>
          </cell>
          <cell r="AV218">
            <v>0.2</v>
          </cell>
          <cell r="AW218">
            <v>0</v>
          </cell>
          <cell r="AX218">
            <v>0</v>
          </cell>
          <cell r="AY218">
            <v>0.1</v>
          </cell>
          <cell r="AZ218">
            <v>0</v>
          </cell>
          <cell r="BA218">
            <v>0</v>
          </cell>
          <cell r="BB218">
            <v>0.1</v>
          </cell>
          <cell r="BC218">
            <v>0.1</v>
          </cell>
          <cell r="BD218">
            <v>0.2</v>
          </cell>
          <cell r="BE218">
            <v>0</v>
          </cell>
          <cell r="BF218">
            <v>0</v>
          </cell>
          <cell r="BG218">
            <v>0</v>
          </cell>
          <cell r="BH218">
            <v>0</v>
          </cell>
          <cell r="BI218">
            <v>0</v>
          </cell>
          <cell r="BJ218">
            <v>0.1</v>
          </cell>
          <cell r="BK218">
            <v>0</v>
          </cell>
          <cell r="BL218">
            <v>0.1</v>
          </cell>
          <cell r="BM218">
            <v>0.1</v>
          </cell>
          <cell r="BN218">
            <v>0</v>
          </cell>
          <cell r="BO218">
            <v>0.1</v>
          </cell>
          <cell r="BP218">
            <v>0.1</v>
          </cell>
          <cell r="BQ218">
            <v>-0.1</v>
          </cell>
          <cell r="BR218">
            <v>0</v>
          </cell>
          <cell r="BS218">
            <v>0</v>
          </cell>
          <cell r="BT218">
            <v>0</v>
          </cell>
          <cell r="BU218">
            <v>0</v>
          </cell>
          <cell r="BV218">
            <v>0.1</v>
          </cell>
          <cell r="BW218">
            <v>0</v>
          </cell>
          <cell r="BY218">
            <v>0.1</v>
          </cell>
          <cell r="BZ218">
            <v>1.1000000000000001</v>
          </cell>
          <cell r="CA218">
            <v>0</v>
          </cell>
          <cell r="CB218">
            <v>-0.1</v>
          </cell>
          <cell r="CC218">
            <v>0</v>
          </cell>
          <cell r="CD218">
            <v>0</v>
          </cell>
          <cell r="CE218">
            <v>0</v>
          </cell>
          <cell r="CF218">
            <v>0</v>
          </cell>
          <cell r="CG218">
            <v>0</v>
          </cell>
          <cell r="CH218">
            <v>0</v>
          </cell>
          <cell r="CI218">
            <v>0</v>
          </cell>
          <cell r="CJ218">
            <v>0</v>
          </cell>
          <cell r="CK218">
            <v>0</v>
          </cell>
          <cell r="CL218">
            <v>-0.1</v>
          </cell>
          <cell r="CM218">
            <v>-0.1</v>
          </cell>
          <cell r="CN218">
            <v>0</v>
          </cell>
          <cell r="CO218">
            <v>0</v>
          </cell>
          <cell r="CP218">
            <v>0</v>
          </cell>
          <cell r="CQ218">
            <v>0</v>
          </cell>
          <cell r="CR218">
            <v>0</v>
          </cell>
          <cell r="CS218">
            <v>0</v>
          </cell>
          <cell r="CT218">
            <v>0</v>
          </cell>
          <cell r="CV218">
            <v>0</v>
          </cell>
        </row>
        <row r="219">
          <cell r="B219">
            <v>4204</v>
          </cell>
          <cell r="C219">
            <v>4923</v>
          </cell>
          <cell r="D219">
            <v>9075</v>
          </cell>
          <cell r="E219">
            <v>21936</v>
          </cell>
          <cell r="G219">
            <v>30615</v>
          </cell>
          <cell r="J219">
            <v>9299</v>
          </cell>
          <cell r="L219">
            <v>19704</v>
          </cell>
          <cell r="M219">
            <v>24275</v>
          </cell>
          <cell r="N219">
            <v>11828</v>
          </cell>
          <cell r="O219">
            <v>20574</v>
          </cell>
          <cell r="P219">
            <v>18377</v>
          </cell>
          <cell r="Q219">
            <v>23461</v>
          </cell>
          <cell r="R219">
            <v>3177</v>
          </cell>
          <cell r="S219">
            <v>7037</v>
          </cell>
          <cell r="T219">
            <v>33999</v>
          </cell>
          <cell r="V219">
            <v>27399</v>
          </cell>
          <cell r="Y219">
            <v>0</v>
          </cell>
          <cell r="Z219">
            <v>0</v>
          </cell>
          <cell r="AA219">
            <v>0</v>
          </cell>
          <cell r="AB219">
            <v>0.1</v>
          </cell>
          <cell r="AC219">
            <v>0</v>
          </cell>
          <cell r="AD219">
            <v>0.1</v>
          </cell>
          <cell r="AE219">
            <v>0</v>
          </cell>
          <cell r="AF219">
            <v>0.1</v>
          </cell>
          <cell r="AG219">
            <v>0</v>
          </cell>
          <cell r="AH219">
            <v>0.1</v>
          </cell>
          <cell r="AI219">
            <v>0</v>
          </cell>
          <cell r="AJ219">
            <v>0</v>
          </cell>
          <cell r="AK219">
            <v>0</v>
          </cell>
          <cell r="AL219">
            <v>0.1</v>
          </cell>
          <cell r="AM219">
            <v>0</v>
          </cell>
          <cell r="AN219">
            <v>0.1</v>
          </cell>
          <cell r="AO219">
            <v>0</v>
          </cell>
          <cell r="AP219">
            <v>0</v>
          </cell>
          <cell r="AQ219">
            <v>0</v>
          </cell>
          <cell r="AR219">
            <v>0</v>
          </cell>
          <cell r="AS219">
            <v>0</v>
          </cell>
          <cell r="AT219">
            <v>0.4</v>
          </cell>
          <cell r="AU219">
            <v>0.1</v>
          </cell>
          <cell r="AV219">
            <v>0.5</v>
          </cell>
          <cell r="AW219">
            <v>0.1</v>
          </cell>
          <cell r="AX219">
            <v>0.1</v>
          </cell>
          <cell r="AY219">
            <v>0.1</v>
          </cell>
          <cell r="AZ219">
            <v>0</v>
          </cell>
          <cell r="BA219">
            <v>0</v>
          </cell>
          <cell r="BB219">
            <v>0</v>
          </cell>
          <cell r="BC219">
            <v>-0.1</v>
          </cell>
          <cell r="BD219">
            <v>-0.1</v>
          </cell>
          <cell r="BE219">
            <v>0</v>
          </cell>
          <cell r="BF219">
            <v>0</v>
          </cell>
          <cell r="BG219">
            <v>0</v>
          </cell>
          <cell r="BH219">
            <v>0.1</v>
          </cell>
          <cell r="BI219">
            <v>0</v>
          </cell>
          <cell r="BJ219">
            <v>0.1</v>
          </cell>
          <cell r="BK219">
            <v>0</v>
          </cell>
          <cell r="BL219">
            <v>0</v>
          </cell>
          <cell r="BM219">
            <v>0</v>
          </cell>
          <cell r="BN219">
            <v>0.1</v>
          </cell>
          <cell r="BO219">
            <v>0</v>
          </cell>
          <cell r="BP219">
            <v>0.1</v>
          </cell>
          <cell r="BQ219">
            <v>-0.1</v>
          </cell>
          <cell r="BR219">
            <v>0</v>
          </cell>
          <cell r="BS219">
            <v>0</v>
          </cell>
          <cell r="BT219">
            <v>0</v>
          </cell>
          <cell r="BU219">
            <v>0</v>
          </cell>
          <cell r="BV219">
            <v>0</v>
          </cell>
          <cell r="BW219">
            <v>0</v>
          </cell>
          <cell r="BY219">
            <v>0</v>
          </cell>
          <cell r="BZ219">
            <v>1.3</v>
          </cell>
          <cell r="CA219">
            <v>0.1</v>
          </cell>
          <cell r="CB219">
            <v>0.1</v>
          </cell>
          <cell r="CC219">
            <v>0</v>
          </cell>
          <cell r="CD219">
            <v>0</v>
          </cell>
          <cell r="CE219">
            <v>0</v>
          </cell>
          <cell r="CF219">
            <v>0</v>
          </cell>
          <cell r="CG219">
            <v>0</v>
          </cell>
          <cell r="CH219">
            <v>-0.1</v>
          </cell>
          <cell r="CI219">
            <v>0</v>
          </cell>
          <cell r="CJ219">
            <v>0</v>
          </cell>
          <cell r="CK219">
            <v>0</v>
          </cell>
          <cell r="CL219">
            <v>0</v>
          </cell>
          <cell r="CM219">
            <v>-0.1</v>
          </cell>
          <cell r="CN219">
            <v>0</v>
          </cell>
          <cell r="CO219">
            <v>0</v>
          </cell>
          <cell r="CP219">
            <v>0</v>
          </cell>
          <cell r="CQ219">
            <v>0</v>
          </cell>
          <cell r="CR219">
            <v>0</v>
          </cell>
          <cell r="CS219">
            <v>0</v>
          </cell>
          <cell r="CT219">
            <v>0</v>
          </cell>
          <cell r="CV219">
            <v>0</v>
          </cell>
        </row>
        <row r="220">
          <cell r="B220">
            <v>4300</v>
          </cell>
          <cell r="C220">
            <v>5154</v>
          </cell>
          <cell r="D220">
            <v>9390</v>
          </cell>
          <cell r="E220">
            <v>22439</v>
          </cell>
          <cell r="G220">
            <v>31617</v>
          </cell>
          <cell r="J220">
            <v>9603</v>
          </cell>
          <cell r="L220">
            <v>19994</v>
          </cell>
          <cell r="M220">
            <v>24962</v>
          </cell>
          <cell r="N220">
            <v>12585</v>
          </cell>
          <cell r="O220">
            <v>21080</v>
          </cell>
          <cell r="P220">
            <v>18449</v>
          </cell>
          <cell r="Q220">
            <v>23247</v>
          </cell>
          <cell r="R220">
            <v>3293</v>
          </cell>
          <cell r="S220">
            <v>7296</v>
          </cell>
          <cell r="T220">
            <v>34088</v>
          </cell>
          <cell r="V220">
            <v>28861</v>
          </cell>
          <cell r="Y220">
            <v>-0.1</v>
          </cell>
          <cell r="Z220">
            <v>0</v>
          </cell>
          <cell r="AA220">
            <v>-0.1</v>
          </cell>
          <cell r="AB220">
            <v>0</v>
          </cell>
          <cell r="AC220">
            <v>0.1</v>
          </cell>
          <cell r="AD220">
            <v>0.1</v>
          </cell>
          <cell r="AE220">
            <v>0</v>
          </cell>
          <cell r="AF220">
            <v>0.1</v>
          </cell>
          <cell r="AG220">
            <v>0</v>
          </cell>
          <cell r="AH220">
            <v>0.1</v>
          </cell>
          <cell r="AI220">
            <v>0</v>
          </cell>
          <cell r="AJ220">
            <v>-0.1</v>
          </cell>
          <cell r="AK220">
            <v>0.1</v>
          </cell>
          <cell r="AL220">
            <v>-0.1</v>
          </cell>
          <cell r="AM220">
            <v>-0.1</v>
          </cell>
          <cell r="AN220">
            <v>-0.1</v>
          </cell>
          <cell r="AO220">
            <v>0</v>
          </cell>
          <cell r="AP220">
            <v>0</v>
          </cell>
          <cell r="AQ220">
            <v>0</v>
          </cell>
          <cell r="AR220">
            <v>0</v>
          </cell>
          <cell r="AS220">
            <v>0</v>
          </cell>
          <cell r="AT220">
            <v>0.1</v>
          </cell>
          <cell r="AU220">
            <v>-0.2</v>
          </cell>
          <cell r="AV220">
            <v>-0.1</v>
          </cell>
          <cell r="AW220">
            <v>0</v>
          </cell>
          <cell r="AX220">
            <v>0</v>
          </cell>
          <cell r="AY220">
            <v>-0.1</v>
          </cell>
          <cell r="AZ220">
            <v>0</v>
          </cell>
          <cell r="BA220">
            <v>0</v>
          </cell>
          <cell r="BB220">
            <v>0</v>
          </cell>
          <cell r="BC220">
            <v>0.1</v>
          </cell>
          <cell r="BD220">
            <v>0.1</v>
          </cell>
          <cell r="BE220">
            <v>0</v>
          </cell>
          <cell r="BF220">
            <v>0</v>
          </cell>
          <cell r="BG220">
            <v>0</v>
          </cell>
          <cell r="BH220">
            <v>0.1</v>
          </cell>
          <cell r="BI220">
            <v>0</v>
          </cell>
          <cell r="BJ220">
            <v>0.1</v>
          </cell>
          <cell r="BK220">
            <v>0</v>
          </cell>
          <cell r="BL220">
            <v>0.1</v>
          </cell>
          <cell r="BM220">
            <v>0</v>
          </cell>
          <cell r="BN220">
            <v>0.1</v>
          </cell>
          <cell r="BO220">
            <v>-0.1</v>
          </cell>
          <cell r="BP220">
            <v>0</v>
          </cell>
          <cell r="BQ220">
            <v>0.1</v>
          </cell>
          <cell r="BR220">
            <v>0.1</v>
          </cell>
          <cell r="BS220">
            <v>0</v>
          </cell>
          <cell r="BT220">
            <v>0</v>
          </cell>
          <cell r="BU220">
            <v>0</v>
          </cell>
          <cell r="BV220">
            <v>0.1</v>
          </cell>
          <cell r="BW220">
            <v>0</v>
          </cell>
          <cell r="BY220">
            <v>0</v>
          </cell>
          <cell r="BZ220">
            <v>1.1000000000000001</v>
          </cell>
          <cell r="CA220">
            <v>0</v>
          </cell>
          <cell r="CB220">
            <v>0</v>
          </cell>
          <cell r="CC220">
            <v>0</v>
          </cell>
          <cell r="CD220">
            <v>0</v>
          </cell>
          <cell r="CE220">
            <v>0</v>
          </cell>
          <cell r="CF220">
            <v>0</v>
          </cell>
          <cell r="CG220">
            <v>0</v>
          </cell>
          <cell r="CH220">
            <v>0</v>
          </cell>
          <cell r="CI220">
            <v>0</v>
          </cell>
          <cell r="CJ220">
            <v>0</v>
          </cell>
          <cell r="CK220">
            <v>0</v>
          </cell>
          <cell r="CL220">
            <v>0</v>
          </cell>
          <cell r="CM220">
            <v>0.1</v>
          </cell>
          <cell r="CN220">
            <v>0</v>
          </cell>
          <cell r="CO220">
            <v>0</v>
          </cell>
          <cell r="CP220">
            <v>0</v>
          </cell>
          <cell r="CQ220">
            <v>0</v>
          </cell>
          <cell r="CR220">
            <v>0</v>
          </cell>
          <cell r="CS220">
            <v>-0.1</v>
          </cell>
          <cell r="CT220">
            <v>0</v>
          </cell>
          <cell r="CV220">
            <v>0</v>
          </cell>
        </row>
        <row r="221">
          <cell r="B221">
            <v>4206</v>
          </cell>
          <cell r="C221">
            <v>4685</v>
          </cell>
          <cell r="D221">
            <v>8858</v>
          </cell>
          <cell r="E221">
            <v>22769</v>
          </cell>
          <cell r="G221">
            <v>31180</v>
          </cell>
          <cell r="J221">
            <v>9279</v>
          </cell>
          <cell r="L221">
            <v>18440</v>
          </cell>
          <cell r="M221">
            <v>22854</v>
          </cell>
          <cell r="N221">
            <v>12069</v>
          </cell>
          <cell r="O221">
            <v>21190</v>
          </cell>
          <cell r="P221">
            <v>18521</v>
          </cell>
          <cell r="Q221">
            <v>23085</v>
          </cell>
          <cell r="R221">
            <v>3044</v>
          </cell>
          <cell r="S221">
            <v>7116</v>
          </cell>
          <cell r="T221">
            <v>34189</v>
          </cell>
          <cell r="V221">
            <v>25888</v>
          </cell>
          <cell r="Y221">
            <v>0.1</v>
          </cell>
          <cell r="Z221">
            <v>0</v>
          </cell>
          <cell r="AA221">
            <v>0.1</v>
          </cell>
          <cell r="AB221">
            <v>0</v>
          </cell>
          <cell r="AC221">
            <v>-0.1</v>
          </cell>
          <cell r="AD221">
            <v>0</v>
          </cell>
          <cell r="AE221">
            <v>0</v>
          </cell>
          <cell r="AF221">
            <v>0</v>
          </cell>
          <cell r="AG221">
            <v>0</v>
          </cell>
          <cell r="AH221">
            <v>0</v>
          </cell>
          <cell r="AI221">
            <v>-0.1</v>
          </cell>
          <cell r="AJ221">
            <v>0</v>
          </cell>
          <cell r="AK221">
            <v>0</v>
          </cell>
          <cell r="AL221">
            <v>0.1</v>
          </cell>
          <cell r="AM221">
            <v>0</v>
          </cell>
          <cell r="AN221">
            <v>0</v>
          </cell>
          <cell r="AO221">
            <v>0</v>
          </cell>
          <cell r="AP221">
            <v>0</v>
          </cell>
          <cell r="AQ221">
            <v>0</v>
          </cell>
          <cell r="AR221">
            <v>0</v>
          </cell>
          <cell r="AS221">
            <v>0</v>
          </cell>
          <cell r="AT221">
            <v>0.4</v>
          </cell>
          <cell r="AU221">
            <v>0</v>
          </cell>
          <cell r="AV221">
            <v>0.3</v>
          </cell>
          <cell r="AW221">
            <v>0.1</v>
          </cell>
          <cell r="AX221">
            <v>0</v>
          </cell>
          <cell r="AY221">
            <v>0</v>
          </cell>
          <cell r="AZ221">
            <v>0</v>
          </cell>
          <cell r="BA221">
            <v>0</v>
          </cell>
          <cell r="BB221">
            <v>0</v>
          </cell>
          <cell r="BC221">
            <v>0.1</v>
          </cell>
          <cell r="BD221">
            <v>0.1</v>
          </cell>
          <cell r="BE221">
            <v>0</v>
          </cell>
          <cell r="BF221">
            <v>0</v>
          </cell>
          <cell r="BG221">
            <v>0</v>
          </cell>
          <cell r="BH221">
            <v>0.1</v>
          </cell>
          <cell r="BI221">
            <v>0</v>
          </cell>
          <cell r="BJ221">
            <v>0.1</v>
          </cell>
          <cell r="BK221">
            <v>0</v>
          </cell>
          <cell r="BL221">
            <v>0.1</v>
          </cell>
          <cell r="BM221">
            <v>0.1</v>
          </cell>
          <cell r="BN221">
            <v>-0.1</v>
          </cell>
          <cell r="BO221">
            <v>0.3</v>
          </cell>
          <cell r="BP221">
            <v>0.2</v>
          </cell>
          <cell r="BQ221">
            <v>0.1</v>
          </cell>
          <cell r="BR221">
            <v>0.1</v>
          </cell>
          <cell r="BS221">
            <v>0</v>
          </cell>
          <cell r="BT221">
            <v>0</v>
          </cell>
          <cell r="BU221">
            <v>0</v>
          </cell>
          <cell r="BV221">
            <v>0</v>
          </cell>
          <cell r="BW221">
            <v>0</v>
          </cell>
          <cell r="BY221">
            <v>0</v>
          </cell>
          <cell r="BZ221">
            <v>1</v>
          </cell>
          <cell r="CA221">
            <v>0</v>
          </cell>
          <cell r="CB221">
            <v>0</v>
          </cell>
          <cell r="CC221">
            <v>0</v>
          </cell>
          <cell r="CD221">
            <v>0</v>
          </cell>
          <cell r="CE221">
            <v>0</v>
          </cell>
          <cell r="CF221">
            <v>0</v>
          </cell>
          <cell r="CG221">
            <v>0</v>
          </cell>
          <cell r="CH221">
            <v>0</v>
          </cell>
          <cell r="CI221">
            <v>0</v>
          </cell>
          <cell r="CJ221">
            <v>0</v>
          </cell>
          <cell r="CK221">
            <v>0</v>
          </cell>
          <cell r="CL221">
            <v>0</v>
          </cell>
          <cell r="CM221">
            <v>0.1</v>
          </cell>
          <cell r="CN221">
            <v>0</v>
          </cell>
          <cell r="CO221">
            <v>0</v>
          </cell>
          <cell r="CP221">
            <v>0</v>
          </cell>
          <cell r="CQ221">
            <v>0</v>
          </cell>
          <cell r="CR221">
            <v>0</v>
          </cell>
          <cell r="CS221">
            <v>0.1</v>
          </cell>
          <cell r="CT221">
            <v>0</v>
          </cell>
          <cell r="CV221">
            <v>0</v>
          </cell>
        </row>
        <row r="222">
          <cell r="B222">
            <v>4210</v>
          </cell>
          <cell r="C222">
            <v>5205</v>
          </cell>
          <cell r="D222">
            <v>9337</v>
          </cell>
          <cell r="E222">
            <v>23114</v>
          </cell>
          <cell r="G222">
            <v>32221</v>
          </cell>
          <cell r="J222">
            <v>9800</v>
          </cell>
          <cell r="L222">
            <v>20446</v>
          </cell>
          <cell r="M222">
            <v>25854</v>
          </cell>
          <cell r="N222">
            <v>12118</v>
          </cell>
          <cell r="O222">
            <v>20729</v>
          </cell>
          <cell r="P222">
            <v>18592</v>
          </cell>
          <cell r="Q222">
            <v>23785</v>
          </cell>
          <cell r="R222">
            <v>3102</v>
          </cell>
          <cell r="S222">
            <v>6984</v>
          </cell>
          <cell r="T222">
            <v>34301</v>
          </cell>
          <cell r="V222">
            <v>26683</v>
          </cell>
          <cell r="Y222">
            <v>-0.1</v>
          </cell>
          <cell r="Z222">
            <v>0</v>
          </cell>
          <cell r="AA222">
            <v>-0.1</v>
          </cell>
          <cell r="AB222">
            <v>0</v>
          </cell>
          <cell r="AC222">
            <v>0.1</v>
          </cell>
          <cell r="AD222">
            <v>0</v>
          </cell>
          <cell r="AE222">
            <v>0</v>
          </cell>
          <cell r="AF222">
            <v>0.1</v>
          </cell>
          <cell r="AG222">
            <v>0.1</v>
          </cell>
          <cell r="AH222">
            <v>0.1</v>
          </cell>
          <cell r="AI222">
            <v>0</v>
          </cell>
          <cell r="AJ222">
            <v>-0.1</v>
          </cell>
          <cell r="AK222">
            <v>-0.1</v>
          </cell>
          <cell r="AL222">
            <v>0</v>
          </cell>
          <cell r="AM222">
            <v>0</v>
          </cell>
          <cell r="AN222">
            <v>-0.3</v>
          </cell>
          <cell r="AO222">
            <v>0</v>
          </cell>
          <cell r="AP222">
            <v>0</v>
          </cell>
          <cell r="AQ222">
            <v>0</v>
          </cell>
          <cell r="AR222">
            <v>0</v>
          </cell>
          <cell r="AS222">
            <v>-0.1</v>
          </cell>
          <cell r="AT222">
            <v>0.2</v>
          </cell>
          <cell r="AU222">
            <v>0</v>
          </cell>
          <cell r="AV222">
            <v>0.1</v>
          </cell>
          <cell r="AW222">
            <v>0.1</v>
          </cell>
          <cell r="AX222">
            <v>0.1</v>
          </cell>
          <cell r="AY222">
            <v>0</v>
          </cell>
          <cell r="AZ222">
            <v>0</v>
          </cell>
          <cell r="BA222">
            <v>0</v>
          </cell>
          <cell r="BB222">
            <v>0</v>
          </cell>
          <cell r="BC222">
            <v>0.1</v>
          </cell>
          <cell r="BD222">
            <v>0.1</v>
          </cell>
          <cell r="BE222">
            <v>0</v>
          </cell>
          <cell r="BF222">
            <v>0</v>
          </cell>
          <cell r="BG222">
            <v>0</v>
          </cell>
          <cell r="BH222">
            <v>0.1</v>
          </cell>
          <cell r="BI222">
            <v>0</v>
          </cell>
          <cell r="BJ222">
            <v>0.1</v>
          </cell>
          <cell r="BK222">
            <v>0</v>
          </cell>
          <cell r="BL222">
            <v>0</v>
          </cell>
          <cell r="BM222">
            <v>0.1</v>
          </cell>
          <cell r="BN222">
            <v>0.1</v>
          </cell>
          <cell r="BO222">
            <v>0</v>
          </cell>
          <cell r="BP222">
            <v>0.2</v>
          </cell>
          <cell r="BQ222">
            <v>-0.1</v>
          </cell>
          <cell r="BR222">
            <v>-0.1</v>
          </cell>
          <cell r="BS222">
            <v>0</v>
          </cell>
          <cell r="BT222">
            <v>0.1</v>
          </cell>
          <cell r="BU222">
            <v>0</v>
          </cell>
          <cell r="BV222">
            <v>-0.1</v>
          </cell>
          <cell r="BW222">
            <v>0</v>
          </cell>
          <cell r="BY222">
            <v>0</v>
          </cell>
          <cell r="BZ222">
            <v>1</v>
          </cell>
          <cell r="CA222">
            <v>-0.1</v>
          </cell>
          <cell r="CB222">
            <v>-0.2</v>
          </cell>
          <cell r="CC222">
            <v>-0.1</v>
          </cell>
          <cell r="CD222">
            <v>0</v>
          </cell>
          <cell r="CE222">
            <v>0</v>
          </cell>
          <cell r="CF222">
            <v>0</v>
          </cell>
          <cell r="CG222">
            <v>0</v>
          </cell>
          <cell r="CH222">
            <v>0.1</v>
          </cell>
          <cell r="CI222">
            <v>0</v>
          </cell>
          <cell r="CJ222">
            <v>0</v>
          </cell>
          <cell r="CK222">
            <v>0</v>
          </cell>
          <cell r="CL222">
            <v>-0.1</v>
          </cell>
          <cell r="CM222">
            <v>-0.1</v>
          </cell>
          <cell r="CN222">
            <v>0</v>
          </cell>
          <cell r="CO222">
            <v>0</v>
          </cell>
          <cell r="CP222">
            <v>0</v>
          </cell>
          <cell r="CQ222">
            <v>0</v>
          </cell>
          <cell r="CR222">
            <v>0.1</v>
          </cell>
          <cell r="CS222">
            <v>0</v>
          </cell>
          <cell r="CT222">
            <v>0</v>
          </cell>
          <cell r="CV222">
            <v>0</v>
          </cell>
        </row>
        <row r="223">
          <cell r="B223">
            <v>4226</v>
          </cell>
          <cell r="C223">
            <v>4857</v>
          </cell>
          <cell r="D223">
            <v>9034</v>
          </cell>
          <cell r="E223">
            <v>23220</v>
          </cell>
          <cell r="G223">
            <v>32111</v>
          </cell>
          <cell r="J223">
            <v>10024</v>
          </cell>
          <cell r="L223">
            <v>19985</v>
          </cell>
          <cell r="M223">
            <v>25253</v>
          </cell>
          <cell r="N223">
            <v>12157</v>
          </cell>
          <cell r="O223">
            <v>20586</v>
          </cell>
          <cell r="P223">
            <v>18666</v>
          </cell>
          <cell r="Q223">
            <v>24367</v>
          </cell>
          <cell r="R223">
            <v>3070</v>
          </cell>
          <cell r="S223">
            <v>6939</v>
          </cell>
          <cell r="T223">
            <v>34410</v>
          </cell>
          <cell r="V223">
            <v>27923</v>
          </cell>
          <cell r="Y223">
            <v>0</v>
          </cell>
          <cell r="Z223">
            <v>0</v>
          </cell>
          <cell r="AA223">
            <v>0</v>
          </cell>
          <cell r="AB223">
            <v>0.1</v>
          </cell>
          <cell r="AC223">
            <v>0.1</v>
          </cell>
          <cell r="AD223">
            <v>0</v>
          </cell>
          <cell r="AE223">
            <v>0</v>
          </cell>
          <cell r="AF223">
            <v>0.2</v>
          </cell>
          <cell r="AG223">
            <v>0</v>
          </cell>
          <cell r="AH223">
            <v>0.2</v>
          </cell>
          <cell r="AI223">
            <v>0.1</v>
          </cell>
          <cell r="AJ223">
            <v>0</v>
          </cell>
          <cell r="AK223">
            <v>0</v>
          </cell>
          <cell r="AL223">
            <v>0</v>
          </cell>
          <cell r="AM223">
            <v>0</v>
          </cell>
          <cell r="AN223">
            <v>0.1</v>
          </cell>
          <cell r="AO223">
            <v>0</v>
          </cell>
          <cell r="AP223">
            <v>0</v>
          </cell>
          <cell r="AQ223">
            <v>0</v>
          </cell>
          <cell r="AR223">
            <v>0</v>
          </cell>
          <cell r="AS223">
            <v>0</v>
          </cell>
          <cell r="AT223">
            <v>0</v>
          </cell>
          <cell r="AU223">
            <v>0.1</v>
          </cell>
          <cell r="AV223">
            <v>0.1</v>
          </cell>
          <cell r="AW223">
            <v>0.1</v>
          </cell>
          <cell r="AX223">
            <v>0</v>
          </cell>
          <cell r="AY223">
            <v>0</v>
          </cell>
          <cell r="AZ223">
            <v>0</v>
          </cell>
          <cell r="BA223">
            <v>0</v>
          </cell>
          <cell r="BB223">
            <v>0</v>
          </cell>
          <cell r="BC223">
            <v>0</v>
          </cell>
          <cell r="BD223">
            <v>-0.1</v>
          </cell>
          <cell r="BE223">
            <v>0</v>
          </cell>
          <cell r="BF223">
            <v>0</v>
          </cell>
          <cell r="BG223">
            <v>0</v>
          </cell>
          <cell r="BH223">
            <v>0</v>
          </cell>
          <cell r="BI223">
            <v>0</v>
          </cell>
          <cell r="BJ223">
            <v>0</v>
          </cell>
          <cell r="BK223">
            <v>0</v>
          </cell>
          <cell r="BL223">
            <v>0</v>
          </cell>
          <cell r="BM223">
            <v>0</v>
          </cell>
          <cell r="BN223">
            <v>0</v>
          </cell>
          <cell r="BO223">
            <v>-0.1</v>
          </cell>
          <cell r="BP223">
            <v>-0.1</v>
          </cell>
          <cell r="BQ223">
            <v>0</v>
          </cell>
          <cell r="BR223">
            <v>0</v>
          </cell>
          <cell r="BS223">
            <v>0</v>
          </cell>
          <cell r="BT223">
            <v>0.1</v>
          </cell>
          <cell r="BU223">
            <v>0</v>
          </cell>
          <cell r="BV223">
            <v>0</v>
          </cell>
          <cell r="BW223">
            <v>0</v>
          </cell>
          <cell r="BY223">
            <v>0.1</v>
          </cell>
          <cell r="BZ223">
            <v>0.4</v>
          </cell>
          <cell r="CA223">
            <v>0.1</v>
          </cell>
          <cell r="CB223">
            <v>0.2</v>
          </cell>
          <cell r="CC223">
            <v>0</v>
          </cell>
          <cell r="CD223">
            <v>0</v>
          </cell>
          <cell r="CE223">
            <v>0</v>
          </cell>
          <cell r="CF223">
            <v>-0.1</v>
          </cell>
          <cell r="CG223">
            <v>0</v>
          </cell>
          <cell r="CH223">
            <v>0</v>
          </cell>
          <cell r="CI223">
            <v>0</v>
          </cell>
          <cell r="CJ223">
            <v>0</v>
          </cell>
          <cell r="CK223">
            <v>0</v>
          </cell>
          <cell r="CL223">
            <v>0</v>
          </cell>
          <cell r="CM223">
            <v>-0.1</v>
          </cell>
          <cell r="CN223">
            <v>0</v>
          </cell>
          <cell r="CO223">
            <v>0</v>
          </cell>
          <cell r="CP223">
            <v>0</v>
          </cell>
          <cell r="CQ223">
            <v>-0.1</v>
          </cell>
          <cell r="CR223">
            <v>0</v>
          </cell>
          <cell r="CS223">
            <v>0.1</v>
          </cell>
          <cell r="CT223">
            <v>0</v>
          </cell>
          <cell r="CV223">
            <v>0</v>
          </cell>
        </row>
        <row r="224">
          <cell r="B224">
            <v>4479</v>
          </cell>
          <cell r="C224">
            <v>4805</v>
          </cell>
          <cell r="D224">
            <v>9261</v>
          </cell>
          <cell r="E224">
            <v>23210</v>
          </cell>
          <cell r="G224">
            <v>32948</v>
          </cell>
          <cell r="J224">
            <v>10443</v>
          </cell>
          <cell r="L224">
            <v>21452</v>
          </cell>
          <cell r="M224">
            <v>26843</v>
          </cell>
          <cell r="N224">
            <v>12399</v>
          </cell>
          <cell r="O224">
            <v>20952</v>
          </cell>
          <cell r="P224">
            <v>18731</v>
          </cell>
          <cell r="Q224">
            <v>24329</v>
          </cell>
          <cell r="R224">
            <v>3255</v>
          </cell>
          <cell r="S224">
            <v>6914</v>
          </cell>
          <cell r="T224">
            <v>34507</v>
          </cell>
          <cell r="V224">
            <v>29227</v>
          </cell>
          <cell r="Y224">
            <v>0</v>
          </cell>
          <cell r="Z224">
            <v>0</v>
          </cell>
          <cell r="AA224">
            <v>0</v>
          </cell>
          <cell r="AB224">
            <v>0.1</v>
          </cell>
          <cell r="AC224">
            <v>-0.1</v>
          </cell>
          <cell r="AD224">
            <v>0</v>
          </cell>
          <cell r="AE224">
            <v>0</v>
          </cell>
          <cell r="AF224">
            <v>0.1</v>
          </cell>
          <cell r="AG224">
            <v>-0.1</v>
          </cell>
          <cell r="AH224">
            <v>0.1</v>
          </cell>
          <cell r="AI224">
            <v>0</v>
          </cell>
          <cell r="AJ224">
            <v>0</v>
          </cell>
          <cell r="AK224">
            <v>-0.1</v>
          </cell>
          <cell r="AL224">
            <v>0</v>
          </cell>
          <cell r="AM224">
            <v>0</v>
          </cell>
          <cell r="AN224">
            <v>-0.1</v>
          </cell>
          <cell r="AO224">
            <v>0</v>
          </cell>
          <cell r="AP224">
            <v>0</v>
          </cell>
          <cell r="AQ224">
            <v>0</v>
          </cell>
          <cell r="AR224">
            <v>0</v>
          </cell>
          <cell r="AS224">
            <v>0.1</v>
          </cell>
          <cell r="AT224">
            <v>0</v>
          </cell>
          <cell r="AU224">
            <v>0.1</v>
          </cell>
          <cell r="AV224">
            <v>0.1</v>
          </cell>
          <cell r="AW224">
            <v>0</v>
          </cell>
          <cell r="AX224">
            <v>0</v>
          </cell>
          <cell r="AY224">
            <v>0</v>
          </cell>
          <cell r="AZ224">
            <v>0</v>
          </cell>
          <cell r="BA224">
            <v>0</v>
          </cell>
          <cell r="BB224">
            <v>0</v>
          </cell>
          <cell r="BC224">
            <v>0</v>
          </cell>
          <cell r="BD224">
            <v>0</v>
          </cell>
          <cell r="BE224">
            <v>0</v>
          </cell>
          <cell r="BF224">
            <v>-0.1</v>
          </cell>
          <cell r="BG224">
            <v>0</v>
          </cell>
          <cell r="BH224">
            <v>0</v>
          </cell>
          <cell r="BI224">
            <v>0.1</v>
          </cell>
          <cell r="BJ224">
            <v>0.1</v>
          </cell>
          <cell r="BK224">
            <v>0</v>
          </cell>
          <cell r="BL224">
            <v>0</v>
          </cell>
          <cell r="BM224">
            <v>0</v>
          </cell>
          <cell r="BN224">
            <v>0</v>
          </cell>
          <cell r="BO224">
            <v>0.2</v>
          </cell>
          <cell r="BP224">
            <v>0.2</v>
          </cell>
          <cell r="BQ224">
            <v>0</v>
          </cell>
          <cell r="BR224">
            <v>0.1</v>
          </cell>
          <cell r="BS224">
            <v>0</v>
          </cell>
          <cell r="BT224">
            <v>0.1</v>
          </cell>
          <cell r="BU224">
            <v>0</v>
          </cell>
          <cell r="BV224">
            <v>0</v>
          </cell>
          <cell r="BW224">
            <v>0</v>
          </cell>
          <cell r="BY224">
            <v>0</v>
          </cell>
          <cell r="BZ224">
            <v>0.6</v>
          </cell>
          <cell r="CA224">
            <v>0.1</v>
          </cell>
          <cell r="CB224">
            <v>0</v>
          </cell>
          <cell r="CC224">
            <v>0</v>
          </cell>
          <cell r="CD224">
            <v>0</v>
          </cell>
          <cell r="CE224">
            <v>0</v>
          </cell>
          <cell r="CF224">
            <v>0</v>
          </cell>
          <cell r="CG224">
            <v>0</v>
          </cell>
          <cell r="CH224">
            <v>0</v>
          </cell>
          <cell r="CI224">
            <v>0</v>
          </cell>
          <cell r="CJ224">
            <v>0</v>
          </cell>
          <cell r="CK224">
            <v>0</v>
          </cell>
          <cell r="CL224">
            <v>0</v>
          </cell>
          <cell r="CM224">
            <v>0.1</v>
          </cell>
          <cell r="CN224">
            <v>0</v>
          </cell>
          <cell r="CO224">
            <v>0.1</v>
          </cell>
          <cell r="CP224">
            <v>0</v>
          </cell>
          <cell r="CQ224">
            <v>0</v>
          </cell>
          <cell r="CR224">
            <v>-0.1</v>
          </cell>
          <cell r="CS224">
            <v>-0.2</v>
          </cell>
          <cell r="CT224">
            <v>0</v>
          </cell>
          <cell r="CV224">
            <v>0</v>
          </cell>
        </row>
        <row r="225">
          <cell r="B225">
            <v>4309</v>
          </cell>
          <cell r="C225">
            <v>4531</v>
          </cell>
          <cell r="D225">
            <v>8826</v>
          </cell>
          <cell r="E225">
            <v>22944</v>
          </cell>
          <cell r="G225">
            <v>31891</v>
          </cell>
          <cell r="J225">
            <v>10083</v>
          </cell>
          <cell r="L225">
            <v>18455</v>
          </cell>
          <cell r="M225">
            <v>23901</v>
          </cell>
          <cell r="N225">
            <v>11643</v>
          </cell>
          <cell r="O225">
            <v>21429</v>
          </cell>
          <cell r="P225">
            <v>18804</v>
          </cell>
          <cell r="Q225">
            <v>24135</v>
          </cell>
          <cell r="R225">
            <v>3103</v>
          </cell>
          <cell r="S225">
            <v>6661</v>
          </cell>
          <cell r="T225">
            <v>34589</v>
          </cell>
          <cell r="V225">
            <v>26527</v>
          </cell>
          <cell r="Y225">
            <v>0.1</v>
          </cell>
          <cell r="Z225">
            <v>0</v>
          </cell>
          <cell r="AA225">
            <v>0.1</v>
          </cell>
          <cell r="AB225">
            <v>0</v>
          </cell>
          <cell r="AC225">
            <v>-0.1</v>
          </cell>
          <cell r="AD225">
            <v>0.1</v>
          </cell>
          <cell r="AE225">
            <v>0</v>
          </cell>
          <cell r="AF225">
            <v>0</v>
          </cell>
          <cell r="AG225">
            <v>-0.1</v>
          </cell>
          <cell r="AH225">
            <v>0</v>
          </cell>
          <cell r="AI225">
            <v>0</v>
          </cell>
          <cell r="AJ225">
            <v>0</v>
          </cell>
          <cell r="AK225">
            <v>0</v>
          </cell>
          <cell r="AL225">
            <v>-0.1</v>
          </cell>
          <cell r="AM225">
            <v>0</v>
          </cell>
          <cell r="AN225">
            <v>0</v>
          </cell>
          <cell r="AO225">
            <v>0</v>
          </cell>
          <cell r="AP225">
            <v>0</v>
          </cell>
          <cell r="AQ225">
            <v>0</v>
          </cell>
          <cell r="AR225">
            <v>0</v>
          </cell>
          <cell r="AS225">
            <v>0</v>
          </cell>
          <cell r="AT225">
            <v>-0.2</v>
          </cell>
          <cell r="AU225">
            <v>0</v>
          </cell>
          <cell r="AV225">
            <v>-0.2</v>
          </cell>
          <cell r="AW225">
            <v>0</v>
          </cell>
          <cell r="AX225">
            <v>0.1</v>
          </cell>
          <cell r="AY225">
            <v>0</v>
          </cell>
          <cell r="AZ225">
            <v>0.1</v>
          </cell>
          <cell r="BA225">
            <v>0</v>
          </cell>
          <cell r="BB225">
            <v>0</v>
          </cell>
          <cell r="BC225">
            <v>0</v>
          </cell>
          <cell r="BD225">
            <v>0.1</v>
          </cell>
          <cell r="BE225">
            <v>0</v>
          </cell>
          <cell r="BF225">
            <v>0</v>
          </cell>
          <cell r="BG225">
            <v>0</v>
          </cell>
          <cell r="BH225">
            <v>-0.1</v>
          </cell>
          <cell r="BI225">
            <v>0.1</v>
          </cell>
          <cell r="BJ225">
            <v>0</v>
          </cell>
          <cell r="BK225">
            <v>0</v>
          </cell>
          <cell r="BL225">
            <v>0.1</v>
          </cell>
          <cell r="BM225">
            <v>0.1</v>
          </cell>
          <cell r="BN225">
            <v>0.1</v>
          </cell>
          <cell r="BO225">
            <v>-0.1</v>
          </cell>
          <cell r="BP225">
            <v>0</v>
          </cell>
          <cell r="BQ225">
            <v>0</v>
          </cell>
          <cell r="BR225">
            <v>0</v>
          </cell>
          <cell r="BS225">
            <v>0</v>
          </cell>
          <cell r="BT225">
            <v>0</v>
          </cell>
          <cell r="BU225">
            <v>0</v>
          </cell>
          <cell r="BV225">
            <v>0</v>
          </cell>
          <cell r="BW225">
            <v>0</v>
          </cell>
          <cell r="BY225">
            <v>0.1</v>
          </cell>
          <cell r="BZ225">
            <v>0.3</v>
          </cell>
          <cell r="CA225">
            <v>-0.1</v>
          </cell>
          <cell r="CB225">
            <v>0</v>
          </cell>
          <cell r="CC225">
            <v>0</v>
          </cell>
          <cell r="CD225">
            <v>0</v>
          </cell>
          <cell r="CE225">
            <v>0</v>
          </cell>
          <cell r="CF225">
            <v>0</v>
          </cell>
          <cell r="CG225">
            <v>0</v>
          </cell>
          <cell r="CH225">
            <v>0.1</v>
          </cell>
          <cell r="CI225">
            <v>0</v>
          </cell>
          <cell r="CJ225">
            <v>0</v>
          </cell>
          <cell r="CK225">
            <v>0</v>
          </cell>
          <cell r="CL225">
            <v>0.1</v>
          </cell>
          <cell r="CM225">
            <v>0.1</v>
          </cell>
          <cell r="CN225">
            <v>0</v>
          </cell>
          <cell r="CO225">
            <v>0</v>
          </cell>
          <cell r="CP225">
            <v>0</v>
          </cell>
          <cell r="CQ225">
            <v>0</v>
          </cell>
          <cell r="CR225">
            <v>0</v>
          </cell>
          <cell r="CS225">
            <v>0.1</v>
          </cell>
          <cell r="CT225">
            <v>0</v>
          </cell>
          <cell r="CV225">
            <v>0</v>
          </cell>
        </row>
        <row r="226">
          <cell r="B226">
            <v>4584</v>
          </cell>
          <cell r="C226">
            <v>4927</v>
          </cell>
          <cell r="D226">
            <v>9488</v>
          </cell>
          <cell r="E226">
            <v>23153</v>
          </cell>
          <cell r="G226">
            <v>32927</v>
          </cell>
          <cell r="J226">
            <v>10406</v>
          </cell>
          <cell r="L226">
            <v>20251</v>
          </cell>
          <cell r="M226">
            <v>26339</v>
          </cell>
          <cell r="N226">
            <v>12029</v>
          </cell>
          <cell r="O226">
            <v>21806</v>
          </cell>
          <cell r="P226">
            <v>18885</v>
          </cell>
          <cell r="Q226">
            <v>24785</v>
          </cell>
          <cell r="R226">
            <v>3188</v>
          </cell>
          <cell r="S226">
            <v>7048</v>
          </cell>
          <cell r="T226">
            <v>34656</v>
          </cell>
          <cell r="V226">
            <v>26821</v>
          </cell>
          <cell r="Y226">
            <v>0.1</v>
          </cell>
          <cell r="Z226">
            <v>0</v>
          </cell>
          <cell r="AA226">
            <v>0.1</v>
          </cell>
          <cell r="AB226">
            <v>0</v>
          </cell>
          <cell r="AC226">
            <v>0</v>
          </cell>
          <cell r="AD226">
            <v>0.1</v>
          </cell>
          <cell r="AE226">
            <v>0</v>
          </cell>
          <cell r="AF226">
            <v>0.2</v>
          </cell>
          <cell r="AG226">
            <v>0</v>
          </cell>
          <cell r="AH226">
            <v>0.1</v>
          </cell>
          <cell r="AI226">
            <v>-0.1</v>
          </cell>
          <cell r="AJ226">
            <v>0</v>
          </cell>
          <cell r="AK226">
            <v>0</v>
          </cell>
          <cell r="AL226">
            <v>0</v>
          </cell>
          <cell r="AM226">
            <v>0</v>
          </cell>
          <cell r="AN226">
            <v>-0.1</v>
          </cell>
          <cell r="AO226">
            <v>0</v>
          </cell>
          <cell r="AP226">
            <v>0</v>
          </cell>
          <cell r="AQ226">
            <v>0</v>
          </cell>
          <cell r="AR226">
            <v>0</v>
          </cell>
          <cell r="AS226">
            <v>0</v>
          </cell>
          <cell r="AT226">
            <v>0</v>
          </cell>
          <cell r="AU226">
            <v>0.1</v>
          </cell>
          <cell r="AV226">
            <v>0.1</v>
          </cell>
          <cell r="AW226">
            <v>0</v>
          </cell>
          <cell r="AX226">
            <v>0</v>
          </cell>
          <cell r="AY226">
            <v>0</v>
          </cell>
          <cell r="AZ226">
            <v>-0.1</v>
          </cell>
          <cell r="BA226">
            <v>0</v>
          </cell>
          <cell r="BB226">
            <v>0</v>
          </cell>
          <cell r="BC226">
            <v>0</v>
          </cell>
          <cell r="BD226">
            <v>-0.1</v>
          </cell>
          <cell r="BE226">
            <v>0.1</v>
          </cell>
          <cell r="BF226">
            <v>0</v>
          </cell>
          <cell r="BG226">
            <v>0</v>
          </cell>
          <cell r="BH226">
            <v>0.1</v>
          </cell>
          <cell r="BI226">
            <v>0</v>
          </cell>
          <cell r="BJ226">
            <v>0.1</v>
          </cell>
          <cell r="BK226">
            <v>0</v>
          </cell>
          <cell r="BL226">
            <v>0</v>
          </cell>
          <cell r="BM226">
            <v>0</v>
          </cell>
          <cell r="BN226">
            <v>0</v>
          </cell>
          <cell r="BO226">
            <v>0</v>
          </cell>
          <cell r="BP226">
            <v>0</v>
          </cell>
          <cell r="BQ226">
            <v>0</v>
          </cell>
          <cell r="BR226">
            <v>0.1</v>
          </cell>
          <cell r="BS226">
            <v>0</v>
          </cell>
          <cell r="BT226">
            <v>0</v>
          </cell>
          <cell r="BU226">
            <v>0</v>
          </cell>
          <cell r="BV226">
            <v>0</v>
          </cell>
          <cell r="BW226">
            <v>0</v>
          </cell>
          <cell r="BY226">
            <v>-0.1</v>
          </cell>
          <cell r="BZ226">
            <v>0.5</v>
          </cell>
          <cell r="CA226">
            <v>-0.1</v>
          </cell>
          <cell r="CB226">
            <v>-0.4</v>
          </cell>
          <cell r="CC226">
            <v>0</v>
          </cell>
          <cell r="CD226">
            <v>0.1</v>
          </cell>
          <cell r="CE226">
            <v>0.1</v>
          </cell>
          <cell r="CF226">
            <v>0</v>
          </cell>
          <cell r="CG226">
            <v>0</v>
          </cell>
          <cell r="CH226">
            <v>-0.1</v>
          </cell>
          <cell r="CI226">
            <v>0</v>
          </cell>
          <cell r="CJ226">
            <v>0</v>
          </cell>
          <cell r="CK226">
            <v>-0.1</v>
          </cell>
          <cell r="CL226">
            <v>-0.1</v>
          </cell>
          <cell r="CM226">
            <v>-0.2</v>
          </cell>
          <cell r="CN226">
            <v>-0.1</v>
          </cell>
          <cell r="CO226">
            <v>0</v>
          </cell>
          <cell r="CP226">
            <v>0</v>
          </cell>
          <cell r="CQ226">
            <v>0</v>
          </cell>
          <cell r="CR226">
            <v>0</v>
          </cell>
          <cell r="CS226">
            <v>0</v>
          </cell>
          <cell r="CT226">
            <v>0</v>
          </cell>
          <cell r="CV226">
            <v>0</v>
          </cell>
        </row>
        <row r="227">
          <cell r="B227">
            <v>4598</v>
          </cell>
          <cell r="C227">
            <v>4689</v>
          </cell>
          <cell r="D227">
            <v>9278</v>
          </cell>
          <cell r="E227">
            <v>23176</v>
          </cell>
          <cell r="G227">
            <v>32712</v>
          </cell>
          <cell r="J227">
            <v>10469</v>
          </cell>
          <cell r="L227">
            <v>20395</v>
          </cell>
          <cell r="M227">
            <v>26080</v>
          </cell>
          <cell r="N227">
            <v>12323</v>
          </cell>
          <cell r="O227">
            <v>21604</v>
          </cell>
          <cell r="P227">
            <v>19025</v>
          </cell>
          <cell r="Q227">
            <v>25274</v>
          </cell>
          <cell r="R227">
            <v>3324</v>
          </cell>
          <cell r="S227">
            <v>7462</v>
          </cell>
          <cell r="T227">
            <v>34697</v>
          </cell>
          <cell r="V227">
            <v>27712</v>
          </cell>
          <cell r="Y227">
            <v>-0.2</v>
          </cell>
          <cell r="Z227">
            <v>0</v>
          </cell>
          <cell r="AA227">
            <v>-0.2</v>
          </cell>
          <cell r="AB227">
            <v>0</v>
          </cell>
          <cell r="AC227">
            <v>0.1</v>
          </cell>
          <cell r="AD227">
            <v>0.1</v>
          </cell>
          <cell r="AE227">
            <v>0</v>
          </cell>
          <cell r="AF227">
            <v>0.2</v>
          </cell>
          <cell r="AG227">
            <v>0</v>
          </cell>
          <cell r="AH227">
            <v>0.2</v>
          </cell>
          <cell r="AI227">
            <v>0</v>
          </cell>
          <cell r="AJ227">
            <v>0</v>
          </cell>
          <cell r="AK227">
            <v>0.1</v>
          </cell>
          <cell r="AL227">
            <v>0</v>
          </cell>
          <cell r="AM227">
            <v>0</v>
          </cell>
          <cell r="AN227">
            <v>0</v>
          </cell>
          <cell r="AO227">
            <v>0</v>
          </cell>
          <cell r="AP227">
            <v>0</v>
          </cell>
          <cell r="AQ227">
            <v>0</v>
          </cell>
          <cell r="AR227">
            <v>0</v>
          </cell>
          <cell r="AS227">
            <v>0</v>
          </cell>
          <cell r="AT227">
            <v>0.2</v>
          </cell>
          <cell r="AU227">
            <v>-0.1</v>
          </cell>
          <cell r="AV227">
            <v>0.1</v>
          </cell>
          <cell r="AW227">
            <v>-0.1</v>
          </cell>
          <cell r="AX227">
            <v>0</v>
          </cell>
          <cell r="AY227">
            <v>0</v>
          </cell>
          <cell r="AZ227">
            <v>0</v>
          </cell>
          <cell r="BA227">
            <v>0</v>
          </cell>
          <cell r="BB227">
            <v>0</v>
          </cell>
          <cell r="BC227">
            <v>0.1</v>
          </cell>
          <cell r="BD227">
            <v>0.1</v>
          </cell>
          <cell r="BE227">
            <v>0</v>
          </cell>
          <cell r="BF227">
            <v>0</v>
          </cell>
          <cell r="BG227">
            <v>0</v>
          </cell>
          <cell r="BH227">
            <v>0</v>
          </cell>
          <cell r="BI227">
            <v>0</v>
          </cell>
          <cell r="BJ227">
            <v>0</v>
          </cell>
          <cell r="BK227">
            <v>0</v>
          </cell>
          <cell r="BL227">
            <v>0</v>
          </cell>
          <cell r="BM227">
            <v>0</v>
          </cell>
          <cell r="BN227">
            <v>0</v>
          </cell>
          <cell r="BO227">
            <v>0</v>
          </cell>
          <cell r="BP227">
            <v>0</v>
          </cell>
          <cell r="BQ227">
            <v>0.1</v>
          </cell>
          <cell r="BR227">
            <v>0.1</v>
          </cell>
          <cell r="BS227">
            <v>0</v>
          </cell>
          <cell r="BT227">
            <v>0.1</v>
          </cell>
          <cell r="BU227">
            <v>0</v>
          </cell>
          <cell r="BV227">
            <v>0.1</v>
          </cell>
          <cell r="BW227">
            <v>0</v>
          </cell>
          <cell r="BY227">
            <v>0</v>
          </cell>
          <cell r="BZ227">
            <v>0.7</v>
          </cell>
          <cell r="CA227">
            <v>0.1</v>
          </cell>
          <cell r="CB227">
            <v>0.4</v>
          </cell>
          <cell r="CC227">
            <v>-0.1</v>
          </cell>
          <cell r="CD227">
            <v>0</v>
          </cell>
          <cell r="CE227">
            <v>0</v>
          </cell>
          <cell r="CF227">
            <v>0</v>
          </cell>
          <cell r="CG227">
            <v>0</v>
          </cell>
          <cell r="CH227">
            <v>0</v>
          </cell>
          <cell r="CI227">
            <v>0</v>
          </cell>
          <cell r="CJ227">
            <v>0</v>
          </cell>
          <cell r="CK227">
            <v>0</v>
          </cell>
          <cell r="CL227">
            <v>0</v>
          </cell>
          <cell r="CM227">
            <v>-0.1</v>
          </cell>
          <cell r="CN227">
            <v>0</v>
          </cell>
          <cell r="CO227">
            <v>-0.1</v>
          </cell>
          <cell r="CP227">
            <v>0</v>
          </cell>
          <cell r="CQ227">
            <v>0</v>
          </cell>
          <cell r="CR227">
            <v>0.1</v>
          </cell>
          <cell r="CS227">
            <v>0.2</v>
          </cell>
          <cell r="CT227">
            <v>0</v>
          </cell>
          <cell r="CV227">
            <v>0</v>
          </cell>
        </row>
        <row r="228">
          <cell r="B228">
            <v>4761</v>
          </cell>
          <cell r="C228">
            <v>4813</v>
          </cell>
          <cell r="D228">
            <v>9566</v>
          </cell>
          <cell r="E228">
            <v>23473</v>
          </cell>
          <cell r="G228">
            <v>33551</v>
          </cell>
          <cell r="J228">
            <v>11257</v>
          </cell>
          <cell r="L228">
            <v>21294</v>
          </cell>
          <cell r="M228">
            <v>26865</v>
          </cell>
          <cell r="N228">
            <v>12997</v>
          </cell>
          <cell r="O228">
            <v>21630</v>
          </cell>
          <cell r="P228">
            <v>19149</v>
          </cell>
          <cell r="Q228">
            <v>25441</v>
          </cell>
          <cell r="R228">
            <v>3338</v>
          </cell>
          <cell r="S228">
            <v>7194</v>
          </cell>
          <cell r="T228">
            <v>34736</v>
          </cell>
          <cell r="V228">
            <v>29360</v>
          </cell>
          <cell r="Y228">
            <v>0.1</v>
          </cell>
          <cell r="Z228">
            <v>0</v>
          </cell>
          <cell r="AA228">
            <v>0.1</v>
          </cell>
          <cell r="AB228">
            <v>0</v>
          </cell>
          <cell r="AC228">
            <v>0</v>
          </cell>
          <cell r="AD228">
            <v>0.1</v>
          </cell>
          <cell r="AE228">
            <v>0</v>
          </cell>
          <cell r="AF228">
            <v>0.1</v>
          </cell>
          <cell r="AG228">
            <v>0</v>
          </cell>
          <cell r="AH228">
            <v>0.1</v>
          </cell>
          <cell r="AI228">
            <v>0.1</v>
          </cell>
          <cell r="AJ228">
            <v>0</v>
          </cell>
          <cell r="AK228">
            <v>0</v>
          </cell>
          <cell r="AL228">
            <v>0</v>
          </cell>
          <cell r="AM228">
            <v>0</v>
          </cell>
          <cell r="AN228">
            <v>0.1</v>
          </cell>
          <cell r="AO228">
            <v>0</v>
          </cell>
          <cell r="AP228">
            <v>0</v>
          </cell>
          <cell r="AQ228">
            <v>0</v>
          </cell>
          <cell r="AR228">
            <v>0</v>
          </cell>
          <cell r="AS228">
            <v>0</v>
          </cell>
          <cell r="AT228">
            <v>0.1</v>
          </cell>
          <cell r="AU228">
            <v>0</v>
          </cell>
          <cell r="AV228">
            <v>0.1</v>
          </cell>
          <cell r="AW228">
            <v>0</v>
          </cell>
          <cell r="AX228">
            <v>0</v>
          </cell>
          <cell r="AY228">
            <v>0</v>
          </cell>
          <cell r="AZ228">
            <v>0</v>
          </cell>
          <cell r="BA228">
            <v>0</v>
          </cell>
          <cell r="BB228">
            <v>0</v>
          </cell>
          <cell r="BC228">
            <v>0</v>
          </cell>
          <cell r="BD228">
            <v>0</v>
          </cell>
          <cell r="BE228">
            <v>0</v>
          </cell>
          <cell r="BF228">
            <v>0</v>
          </cell>
          <cell r="BG228">
            <v>0</v>
          </cell>
          <cell r="BH228">
            <v>0.1</v>
          </cell>
          <cell r="BI228">
            <v>0</v>
          </cell>
          <cell r="BJ228">
            <v>0.1</v>
          </cell>
          <cell r="BK228">
            <v>0</v>
          </cell>
          <cell r="BL228">
            <v>0.1</v>
          </cell>
          <cell r="BM228">
            <v>0.1</v>
          </cell>
          <cell r="BN228">
            <v>-0.1</v>
          </cell>
          <cell r="BO228">
            <v>0.1</v>
          </cell>
          <cell r="BP228">
            <v>0</v>
          </cell>
          <cell r="BQ228">
            <v>0.1</v>
          </cell>
          <cell r="BR228">
            <v>0</v>
          </cell>
          <cell r="BS228">
            <v>0</v>
          </cell>
          <cell r="BT228">
            <v>0.1</v>
          </cell>
          <cell r="BU228">
            <v>0</v>
          </cell>
          <cell r="BV228">
            <v>0</v>
          </cell>
          <cell r="BW228">
            <v>0</v>
          </cell>
          <cell r="BY228">
            <v>0.1</v>
          </cell>
          <cell r="BZ228">
            <v>0.8</v>
          </cell>
          <cell r="CA228">
            <v>-0.1</v>
          </cell>
          <cell r="CB228">
            <v>0</v>
          </cell>
          <cell r="CC228">
            <v>0.1</v>
          </cell>
          <cell r="CD228">
            <v>0</v>
          </cell>
          <cell r="CE228">
            <v>-0.1</v>
          </cell>
          <cell r="CF228">
            <v>0.1</v>
          </cell>
          <cell r="CG228">
            <v>0</v>
          </cell>
          <cell r="CH228">
            <v>0</v>
          </cell>
          <cell r="CI228">
            <v>0</v>
          </cell>
          <cell r="CJ228">
            <v>0</v>
          </cell>
          <cell r="CK228">
            <v>0</v>
          </cell>
          <cell r="CL228">
            <v>0</v>
          </cell>
          <cell r="CM228">
            <v>0.1</v>
          </cell>
          <cell r="CN228">
            <v>0</v>
          </cell>
          <cell r="CO228">
            <v>0</v>
          </cell>
          <cell r="CP228">
            <v>0</v>
          </cell>
          <cell r="CQ228">
            <v>0</v>
          </cell>
          <cell r="CR228">
            <v>-0.2</v>
          </cell>
          <cell r="CS228">
            <v>-0.3</v>
          </cell>
          <cell r="CT228">
            <v>0</v>
          </cell>
          <cell r="CV228">
            <v>0</v>
          </cell>
        </row>
        <row r="229">
          <cell r="B229">
            <v>4716</v>
          </cell>
          <cell r="C229">
            <v>4588</v>
          </cell>
          <cell r="D229">
            <v>9305</v>
          </cell>
          <cell r="E229">
            <v>23627</v>
          </cell>
          <cell r="G229">
            <v>32958</v>
          </cell>
          <cell r="J229">
            <v>11018</v>
          </cell>
          <cell r="L229">
            <v>18056</v>
          </cell>
          <cell r="M229">
            <v>23608</v>
          </cell>
          <cell r="N229">
            <v>12476</v>
          </cell>
          <cell r="O229">
            <v>22175</v>
          </cell>
          <cell r="P229">
            <v>19263</v>
          </cell>
          <cell r="Q229">
            <v>25761</v>
          </cell>
          <cell r="R229">
            <v>3247</v>
          </cell>
          <cell r="S229">
            <v>6792</v>
          </cell>
          <cell r="T229">
            <v>34769</v>
          </cell>
          <cell r="V229">
            <v>26575</v>
          </cell>
          <cell r="Y229">
            <v>-0.1</v>
          </cell>
          <cell r="Z229">
            <v>0</v>
          </cell>
          <cell r="AA229">
            <v>-0.1</v>
          </cell>
          <cell r="AB229">
            <v>0.1</v>
          </cell>
          <cell r="AC229">
            <v>0.1</v>
          </cell>
          <cell r="AD229">
            <v>0.1</v>
          </cell>
          <cell r="AE229">
            <v>0</v>
          </cell>
          <cell r="AF229">
            <v>0.3</v>
          </cell>
          <cell r="AG229">
            <v>0</v>
          </cell>
          <cell r="AH229">
            <v>0.3</v>
          </cell>
          <cell r="AI229">
            <v>-0.1</v>
          </cell>
          <cell r="AJ229">
            <v>0</v>
          </cell>
          <cell r="AK229">
            <v>-0.1</v>
          </cell>
          <cell r="AL229">
            <v>0</v>
          </cell>
          <cell r="AM229">
            <v>0</v>
          </cell>
          <cell r="AN229">
            <v>-0.2</v>
          </cell>
          <cell r="AO229">
            <v>0</v>
          </cell>
          <cell r="AP229">
            <v>0</v>
          </cell>
          <cell r="AQ229">
            <v>0</v>
          </cell>
          <cell r="AR229">
            <v>0</v>
          </cell>
          <cell r="AS229">
            <v>0</v>
          </cell>
          <cell r="AT229">
            <v>-0.1</v>
          </cell>
          <cell r="AU229">
            <v>0.3</v>
          </cell>
          <cell r="AV229">
            <v>0.2</v>
          </cell>
          <cell r="AW229">
            <v>0</v>
          </cell>
          <cell r="AX229">
            <v>0</v>
          </cell>
          <cell r="AY229">
            <v>0</v>
          </cell>
          <cell r="AZ229">
            <v>0</v>
          </cell>
          <cell r="BA229">
            <v>0</v>
          </cell>
          <cell r="BB229">
            <v>0</v>
          </cell>
          <cell r="BC229">
            <v>-0.1</v>
          </cell>
          <cell r="BD229">
            <v>-0.1</v>
          </cell>
          <cell r="BE229">
            <v>0</v>
          </cell>
          <cell r="BF229">
            <v>0</v>
          </cell>
          <cell r="BG229">
            <v>0</v>
          </cell>
          <cell r="BH229">
            <v>0</v>
          </cell>
          <cell r="BI229">
            <v>0.1</v>
          </cell>
          <cell r="BJ229">
            <v>0.1</v>
          </cell>
          <cell r="BK229">
            <v>0</v>
          </cell>
          <cell r="BL229">
            <v>0.1</v>
          </cell>
          <cell r="BM229">
            <v>0.1</v>
          </cell>
          <cell r="BN229">
            <v>0</v>
          </cell>
          <cell r="BO229">
            <v>-0.1</v>
          </cell>
          <cell r="BP229">
            <v>-0.1</v>
          </cell>
          <cell r="BQ229">
            <v>0.1</v>
          </cell>
          <cell r="BR229">
            <v>-0.1</v>
          </cell>
          <cell r="BS229">
            <v>0</v>
          </cell>
          <cell r="BT229">
            <v>0.1</v>
          </cell>
          <cell r="BU229">
            <v>0</v>
          </cell>
          <cell r="BV229">
            <v>0</v>
          </cell>
          <cell r="BW229">
            <v>0</v>
          </cell>
          <cell r="BY229">
            <v>0</v>
          </cell>
          <cell r="BZ229">
            <v>0.7</v>
          </cell>
          <cell r="CA229">
            <v>0</v>
          </cell>
          <cell r="CB229">
            <v>0</v>
          </cell>
          <cell r="CC229">
            <v>0</v>
          </cell>
          <cell r="CD229">
            <v>0</v>
          </cell>
          <cell r="CE229">
            <v>0</v>
          </cell>
          <cell r="CF229">
            <v>0</v>
          </cell>
          <cell r="CG229">
            <v>0</v>
          </cell>
          <cell r="CH229">
            <v>0.1</v>
          </cell>
          <cell r="CI229">
            <v>0</v>
          </cell>
          <cell r="CJ229">
            <v>0</v>
          </cell>
          <cell r="CK229">
            <v>-0.1</v>
          </cell>
          <cell r="CL229">
            <v>0</v>
          </cell>
          <cell r="CM229">
            <v>0.2</v>
          </cell>
          <cell r="CN229">
            <v>0</v>
          </cell>
          <cell r="CO229">
            <v>0</v>
          </cell>
          <cell r="CP229">
            <v>0</v>
          </cell>
          <cell r="CQ229">
            <v>0</v>
          </cell>
          <cell r="CR229">
            <v>0.1</v>
          </cell>
          <cell r="CS229">
            <v>0.2</v>
          </cell>
          <cell r="CT229">
            <v>0</v>
          </cell>
          <cell r="CV229">
            <v>0</v>
          </cell>
        </row>
        <row r="230">
          <cell r="B230">
            <v>4882</v>
          </cell>
          <cell r="C230">
            <v>5097</v>
          </cell>
          <cell r="D230">
            <v>9962</v>
          </cell>
          <cell r="E230">
            <v>23895</v>
          </cell>
          <cell r="G230">
            <v>33727</v>
          </cell>
          <cell r="J230">
            <v>11627</v>
          </cell>
          <cell r="L230">
            <v>19848</v>
          </cell>
          <cell r="M230">
            <v>26244</v>
          </cell>
          <cell r="N230">
            <v>12893</v>
          </cell>
          <cell r="O230">
            <v>21910</v>
          </cell>
          <cell r="P230">
            <v>19367</v>
          </cell>
          <cell r="Q230">
            <v>26275</v>
          </cell>
          <cell r="R230">
            <v>3210</v>
          </cell>
          <cell r="S230">
            <v>7234</v>
          </cell>
          <cell r="T230">
            <v>34795</v>
          </cell>
          <cell r="V230">
            <v>27192</v>
          </cell>
          <cell r="Y230">
            <v>0</v>
          </cell>
          <cell r="Z230">
            <v>0</v>
          </cell>
          <cell r="AA230">
            <v>0</v>
          </cell>
          <cell r="AB230">
            <v>0</v>
          </cell>
          <cell r="AC230">
            <v>0</v>
          </cell>
          <cell r="AD230">
            <v>0.1</v>
          </cell>
          <cell r="AE230">
            <v>0</v>
          </cell>
          <cell r="AF230">
            <v>0.1</v>
          </cell>
          <cell r="AG230">
            <v>0</v>
          </cell>
          <cell r="AH230">
            <v>0.1</v>
          </cell>
          <cell r="AI230">
            <v>0.1</v>
          </cell>
          <cell r="AJ230">
            <v>0</v>
          </cell>
          <cell r="AK230">
            <v>0</v>
          </cell>
          <cell r="AL230">
            <v>0</v>
          </cell>
          <cell r="AM230">
            <v>0</v>
          </cell>
          <cell r="AN230">
            <v>0.1</v>
          </cell>
          <cell r="AO230">
            <v>0</v>
          </cell>
          <cell r="AP230">
            <v>0</v>
          </cell>
          <cell r="AQ230">
            <v>0</v>
          </cell>
          <cell r="AR230">
            <v>0</v>
          </cell>
          <cell r="AS230">
            <v>0</v>
          </cell>
          <cell r="AT230">
            <v>0</v>
          </cell>
          <cell r="AU230">
            <v>0.1</v>
          </cell>
          <cell r="AV230">
            <v>0.1</v>
          </cell>
          <cell r="AW230">
            <v>0</v>
          </cell>
          <cell r="AX230">
            <v>0</v>
          </cell>
          <cell r="AY230">
            <v>0.1</v>
          </cell>
          <cell r="AZ230">
            <v>0</v>
          </cell>
          <cell r="BA230">
            <v>0</v>
          </cell>
          <cell r="BB230">
            <v>0</v>
          </cell>
          <cell r="BC230">
            <v>-0.1</v>
          </cell>
          <cell r="BD230">
            <v>-0.1</v>
          </cell>
          <cell r="BE230">
            <v>0</v>
          </cell>
          <cell r="BF230">
            <v>0</v>
          </cell>
          <cell r="BG230">
            <v>0.1</v>
          </cell>
          <cell r="BH230">
            <v>0.1</v>
          </cell>
          <cell r="BI230">
            <v>-0.1</v>
          </cell>
          <cell r="BJ230">
            <v>0</v>
          </cell>
          <cell r="BK230">
            <v>0</v>
          </cell>
          <cell r="BL230">
            <v>0.1</v>
          </cell>
          <cell r="BM230">
            <v>0.1</v>
          </cell>
          <cell r="BN230">
            <v>0.1</v>
          </cell>
          <cell r="BO230">
            <v>0</v>
          </cell>
          <cell r="BP230">
            <v>0</v>
          </cell>
          <cell r="BQ230">
            <v>0</v>
          </cell>
          <cell r="BR230">
            <v>0.1</v>
          </cell>
          <cell r="BS230">
            <v>0</v>
          </cell>
          <cell r="BT230">
            <v>0.1</v>
          </cell>
          <cell r="BU230">
            <v>0</v>
          </cell>
          <cell r="BV230">
            <v>0</v>
          </cell>
          <cell r="BW230">
            <v>0</v>
          </cell>
          <cell r="BY230">
            <v>0</v>
          </cell>
          <cell r="BZ230">
            <v>0.6</v>
          </cell>
          <cell r="CA230">
            <v>-0.2</v>
          </cell>
          <cell r="CB230">
            <v>-0.5</v>
          </cell>
          <cell r="CC230">
            <v>0</v>
          </cell>
          <cell r="CD230">
            <v>0</v>
          </cell>
          <cell r="CE230">
            <v>0</v>
          </cell>
          <cell r="CF230">
            <v>0</v>
          </cell>
          <cell r="CG230">
            <v>-0.1</v>
          </cell>
          <cell r="CH230">
            <v>-0.1</v>
          </cell>
          <cell r="CI230">
            <v>0</v>
          </cell>
          <cell r="CJ230">
            <v>0</v>
          </cell>
          <cell r="CK230">
            <v>-0.1</v>
          </cell>
          <cell r="CL230">
            <v>0</v>
          </cell>
          <cell r="CM230">
            <v>-0.2</v>
          </cell>
          <cell r="CN230">
            <v>-0.1</v>
          </cell>
          <cell r="CO230">
            <v>0</v>
          </cell>
          <cell r="CP230">
            <v>0</v>
          </cell>
          <cell r="CQ230">
            <v>0</v>
          </cell>
          <cell r="CR230">
            <v>0</v>
          </cell>
          <cell r="CS230">
            <v>0</v>
          </cell>
          <cell r="CT230">
            <v>0</v>
          </cell>
          <cell r="CV230">
            <v>0.1</v>
          </cell>
        </row>
        <row r="231">
          <cell r="B231">
            <v>4912</v>
          </cell>
          <cell r="C231">
            <v>4880</v>
          </cell>
          <cell r="D231">
            <v>9786</v>
          </cell>
          <cell r="E231">
            <v>24285</v>
          </cell>
          <cell r="G231">
            <v>34015</v>
          </cell>
          <cell r="J231">
            <v>11414</v>
          </cell>
          <cell r="L231">
            <v>19794</v>
          </cell>
          <cell r="M231">
            <v>25747</v>
          </cell>
          <cell r="N231">
            <v>12809</v>
          </cell>
          <cell r="O231">
            <v>21464</v>
          </cell>
          <cell r="P231">
            <v>19421</v>
          </cell>
          <cell r="Q231">
            <v>26826</v>
          </cell>
          <cell r="R231">
            <v>3316</v>
          </cell>
          <cell r="S231">
            <v>7578</v>
          </cell>
          <cell r="T231">
            <v>34796</v>
          </cell>
          <cell r="V231">
            <v>28585</v>
          </cell>
          <cell r="Y231">
            <v>0</v>
          </cell>
          <cell r="Z231">
            <v>0</v>
          </cell>
          <cell r="AA231">
            <v>0</v>
          </cell>
          <cell r="AB231">
            <v>0.1</v>
          </cell>
          <cell r="AC231">
            <v>0</v>
          </cell>
          <cell r="AD231">
            <v>0.1</v>
          </cell>
          <cell r="AE231">
            <v>0</v>
          </cell>
          <cell r="AF231">
            <v>0.2</v>
          </cell>
          <cell r="AG231">
            <v>0</v>
          </cell>
          <cell r="AH231">
            <v>0.2</v>
          </cell>
          <cell r="AI231">
            <v>-0.1</v>
          </cell>
          <cell r="AJ231">
            <v>0</v>
          </cell>
          <cell r="AK231">
            <v>0</v>
          </cell>
          <cell r="AL231">
            <v>0</v>
          </cell>
          <cell r="AM231">
            <v>0</v>
          </cell>
          <cell r="AN231">
            <v>-0.1</v>
          </cell>
          <cell r="AO231">
            <v>0</v>
          </cell>
          <cell r="AP231">
            <v>0</v>
          </cell>
          <cell r="AQ231">
            <v>0</v>
          </cell>
          <cell r="AR231">
            <v>0</v>
          </cell>
          <cell r="AS231">
            <v>0</v>
          </cell>
          <cell r="AT231">
            <v>-0.3</v>
          </cell>
          <cell r="AU231">
            <v>0</v>
          </cell>
          <cell r="AV231">
            <v>-0.3</v>
          </cell>
          <cell r="AW231">
            <v>0</v>
          </cell>
          <cell r="AX231">
            <v>0</v>
          </cell>
          <cell r="AY231">
            <v>0</v>
          </cell>
          <cell r="AZ231">
            <v>0</v>
          </cell>
          <cell r="BA231">
            <v>0</v>
          </cell>
          <cell r="BB231">
            <v>0</v>
          </cell>
          <cell r="BC231">
            <v>0</v>
          </cell>
          <cell r="BD231">
            <v>0.1</v>
          </cell>
          <cell r="BE231">
            <v>0</v>
          </cell>
          <cell r="BF231">
            <v>0</v>
          </cell>
          <cell r="BG231">
            <v>0</v>
          </cell>
          <cell r="BH231">
            <v>0.1</v>
          </cell>
          <cell r="BI231">
            <v>0</v>
          </cell>
          <cell r="BJ231">
            <v>0.1</v>
          </cell>
          <cell r="BK231">
            <v>0</v>
          </cell>
          <cell r="BL231">
            <v>0</v>
          </cell>
          <cell r="BM231">
            <v>0</v>
          </cell>
          <cell r="BN231">
            <v>0</v>
          </cell>
          <cell r="BO231">
            <v>0</v>
          </cell>
          <cell r="BP231">
            <v>0</v>
          </cell>
          <cell r="BQ231">
            <v>0</v>
          </cell>
          <cell r="BR231">
            <v>-0.1</v>
          </cell>
          <cell r="BS231">
            <v>0</v>
          </cell>
          <cell r="BT231">
            <v>0.1</v>
          </cell>
          <cell r="BU231">
            <v>0</v>
          </cell>
          <cell r="BV231">
            <v>0</v>
          </cell>
          <cell r="BW231">
            <v>0</v>
          </cell>
          <cell r="BY231">
            <v>0.1</v>
          </cell>
          <cell r="BZ231">
            <v>0.5</v>
          </cell>
          <cell r="CA231">
            <v>0.3</v>
          </cell>
          <cell r="CB231">
            <v>0.8</v>
          </cell>
          <cell r="CC231">
            <v>0</v>
          </cell>
          <cell r="CD231">
            <v>-0.1</v>
          </cell>
          <cell r="CE231">
            <v>0</v>
          </cell>
          <cell r="CF231">
            <v>-0.1</v>
          </cell>
          <cell r="CG231">
            <v>0</v>
          </cell>
          <cell r="CH231">
            <v>0</v>
          </cell>
          <cell r="CI231">
            <v>0</v>
          </cell>
          <cell r="CJ231">
            <v>0</v>
          </cell>
          <cell r="CK231">
            <v>0.1</v>
          </cell>
          <cell r="CL231">
            <v>0.2</v>
          </cell>
          <cell r="CM231">
            <v>0</v>
          </cell>
          <cell r="CN231">
            <v>-0.1</v>
          </cell>
          <cell r="CO231">
            <v>0</v>
          </cell>
          <cell r="CP231">
            <v>0</v>
          </cell>
          <cell r="CQ231">
            <v>0</v>
          </cell>
          <cell r="CR231">
            <v>0.1</v>
          </cell>
          <cell r="CS231">
            <v>0.3</v>
          </cell>
          <cell r="CT231">
            <v>0</v>
          </cell>
          <cell r="CV231">
            <v>-0.1</v>
          </cell>
        </row>
        <row r="232">
          <cell r="B232">
            <v>5228</v>
          </cell>
          <cell r="C232">
            <v>5020</v>
          </cell>
          <cell r="D232">
            <v>10251</v>
          </cell>
          <cell r="E232">
            <v>24550</v>
          </cell>
          <cell r="G232">
            <v>34819</v>
          </cell>
          <cell r="J232">
            <v>11549</v>
          </cell>
          <cell r="L232">
            <v>20256</v>
          </cell>
          <cell r="M232">
            <v>26652</v>
          </cell>
          <cell r="N232">
            <v>13342</v>
          </cell>
          <cell r="O232">
            <v>21682</v>
          </cell>
          <cell r="P232">
            <v>19549</v>
          </cell>
          <cell r="Q232">
            <v>27135</v>
          </cell>
          <cell r="R232">
            <v>3477</v>
          </cell>
          <cell r="S232">
            <v>7213</v>
          </cell>
          <cell r="T232">
            <v>34867</v>
          </cell>
          <cell r="V232">
            <v>29926</v>
          </cell>
          <cell r="Y232">
            <v>0.1</v>
          </cell>
          <cell r="Z232">
            <v>0</v>
          </cell>
          <cell r="AA232">
            <v>0.1</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0.1</v>
          </cell>
          <cell r="AV232">
            <v>0</v>
          </cell>
          <cell r="AW232">
            <v>0</v>
          </cell>
          <cell r="AX232">
            <v>0.1</v>
          </cell>
          <cell r="AY232">
            <v>0</v>
          </cell>
          <cell r="AZ232">
            <v>0</v>
          </cell>
          <cell r="BA232">
            <v>0</v>
          </cell>
          <cell r="BB232">
            <v>0</v>
          </cell>
          <cell r="BC232">
            <v>0</v>
          </cell>
          <cell r="BD232">
            <v>0</v>
          </cell>
          <cell r="BE232">
            <v>0</v>
          </cell>
          <cell r="BF232">
            <v>0</v>
          </cell>
          <cell r="BG232">
            <v>0</v>
          </cell>
          <cell r="BH232">
            <v>0.1</v>
          </cell>
          <cell r="BI232">
            <v>0</v>
          </cell>
          <cell r="BJ232">
            <v>0.1</v>
          </cell>
          <cell r="BK232">
            <v>0</v>
          </cell>
          <cell r="BL232">
            <v>0</v>
          </cell>
          <cell r="BM232">
            <v>-0.1</v>
          </cell>
          <cell r="BN232">
            <v>0.1</v>
          </cell>
          <cell r="BO232">
            <v>0</v>
          </cell>
          <cell r="BP232">
            <v>0</v>
          </cell>
          <cell r="BQ232">
            <v>0</v>
          </cell>
          <cell r="BR232">
            <v>0.1</v>
          </cell>
          <cell r="BS232">
            <v>0</v>
          </cell>
          <cell r="BT232">
            <v>0.1</v>
          </cell>
          <cell r="BU232">
            <v>0</v>
          </cell>
          <cell r="BV232">
            <v>-0.1</v>
          </cell>
          <cell r="BW232">
            <v>0</v>
          </cell>
          <cell r="BY232">
            <v>0</v>
          </cell>
          <cell r="BZ232">
            <v>0.4</v>
          </cell>
          <cell r="CA232">
            <v>0.1</v>
          </cell>
          <cell r="CB232">
            <v>-0.2</v>
          </cell>
          <cell r="CC232">
            <v>0</v>
          </cell>
          <cell r="CD232">
            <v>0</v>
          </cell>
          <cell r="CE232">
            <v>-0.1</v>
          </cell>
          <cell r="CF232">
            <v>0.1</v>
          </cell>
          <cell r="CG232">
            <v>0</v>
          </cell>
          <cell r="CH232">
            <v>-0.1</v>
          </cell>
          <cell r="CI232">
            <v>0</v>
          </cell>
          <cell r="CJ232">
            <v>0</v>
          </cell>
          <cell r="CK232">
            <v>0.1</v>
          </cell>
          <cell r="CL232">
            <v>-0.1</v>
          </cell>
          <cell r="CM232">
            <v>0.1</v>
          </cell>
          <cell r="CN232">
            <v>0.1</v>
          </cell>
          <cell r="CO232">
            <v>0</v>
          </cell>
          <cell r="CP232">
            <v>0</v>
          </cell>
          <cell r="CQ232">
            <v>0</v>
          </cell>
          <cell r="CR232">
            <v>-0.3</v>
          </cell>
          <cell r="CS232">
            <v>-0.5</v>
          </cell>
          <cell r="CT232">
            <v>0</v>
          </cell>
          <cell r="CV232">
            <v>0</v>
          </cell>
        </row>
        <row r="233">
          <cell r="B233">
            <v>5241</v>
          </cell>
          <cell r="C233">
            <v>4952</v>
          </cell>
          <cell r="D233">
            <v>10205</v>
          </cell>
          <cell r="E233">
            <v>24856</v>
          </cell>
          <cell r="G233">
            <v>34207</v>
          </cell>
          <cell r="J233">
            <v>11290</v>
          </cell>
          <cell r="L233">
            <v>18626</v>
          </cell>
          <cell r="M233">
            <v>24761</v>
          </cell>
          <cell r="N233">
            <v>12667</v>
          </cell>
          <cell r="O233">
            <v>22158</v>
          </cell>
          <cell r="P233">
            <v>19693</v>
          </cell>
          <cell r="Q233">
            <v>27017</v>
          </cell>
          <cell r="R233">
            <v>3262</v>
          </cell>
          <cell r="S233">
            <v>7110</v>
          </cell>
          <cell r="T233">
            <v>35013</v>
          </cell>
          <cell r="V233">
            <v>26649</v>
          </cell>
          <cell r="Y233">
            <v>0.1</v>
          </cell>
          <cell r="Z233">
            <v>0</v>
          </cell>
          <cell r="AA233">
            <v>0.1</v>
          </cell>
          <cell r="AB233">
            <v>0</v>
          </cell>
          <cell r="AC233">
            <v>0</v>
          </cell>
          <cell r="AD233">
            <v>0</v>
          </cell>
          <cell r="AE233">
            <v>0</v>
          </cell>
          <cell r="AF233">
            <v>0.1</v>
          </cell>
          <cell r="AG233">
            <v>0</v>
          </cell>
          <cell r="AH233">
            <v>0.1</v>
          </cell>
          <cell r="AI233">
            <v>0</v>
          </cell>
          <cell r="AJ233">
            <v>-0.1</v>
          </cell>
          <cell r="AK233">
            <v>0</v>
          </cell>
          <cell r="AL233">
            <v>0</v>
          </cell>
          <cell r="AM233">
            <v>0.1</v>
          </cell>
          <cell r="AN233">
            <v>0</v>
          </cell>
          <cell r="AO233">
            <v>0</v>
          </cell>
          <cell r="AP233">
            <v>0</v>
          </cell>
          <cell r="AQ233">
            <v>0</v>
          </cell>
          <cell r="AR233">
            <v>0</v>
          </cell>
          <cell r="AS233">
            <v>0.1</v>
          </cell>
          <cell r="AT233">
            <v>-0.2</v>
          </cell>
          <cell r="AU233">
            <v>0</v>
          </cell>
          <cell r="AV233">
            <v>-0.2</v>
          </cell>
          <cell r="AW233">
            <v>0</v>
          </cell>
          <cell r="AX233">
            <v>0.1</v>
          </cell>
          <cell r="AY233">
            <v>0</v>
          </cell>
          <cell r="AZ233">
            <v>0</v>
          </cell>
          <cell r="BA233">
            <v>0</v>
          </cell>
          <cell r="BB233">
            <v>0.1</v>
          </cell>
          <cell r="BC233">
            <v>0</v>
          </cell>
          <cell r="BD233">
            <v>0.1</v>
          </cell>
          <cell r="BE233">
            <v>0</v>
          </cell>
          <cell r="BF233">
            <v>0.1</v>
          </cell>
          <cell r="BG233">
            <v>0.1</v>
          </cell>
          <cell r="BH233">
            <v>0.1</v>
          </cell>
          <cell r="BI233">
            <v>0</v>
          </cell>
          <cell r="BJ233">
            <v>0.1</v>
          </cell>
          <cell r="BK233">
            <v>0</v>
          </cell>
          <cell r="BL233">
            <v>0</v>
          </cell>
          <cell r="BM233">
            <v>0.1</v>
          </cell>
          <cell r="BN233">
            <v>0</v>
          </cell>
          <cell r="BO233">
            <v>0.2</v>
          </cell>
          <cell r="BP233">
            <v>0.3</v>
          </cell>
          <cell r="BQ233">
            <v>0</v>
          </cell>
          <cell r="BR233">
            <v>0</v>
          </cell>
          <cell r="BS233">
            <v>0</v>
          </cell>
          <cell r="BT233">
            <v>0</v>
          </cell>
          <cell r="BU233">
            <v>0</v>
          </cell>
          <cell r="BV233">
            <v>0.1</v>
          </cell>
          <cell r="BW233">
            <v>0</v>
          </cell>
          <cell r="BY233">
            <v>-0.1</v>
          </cell>
          <cell r="BZ233">
            <v>1</v>
          </cell>
          <cell r="CA233">
            <v>-0.3</v>
          </cell>
          <cell r="CB233">
            <v>0</v>
          </cell>
          <cell r="CC233">
            <v>0.1</v>
          </cell>
          <cell r="CD233">
            <v>-0.1</v>
          </cell>
          <cell r="CE233">
            <v>0</v>
          </cell>
          <cell r="CF233">
            <v>-0.1</v>
          </cell>
          <cell r="CG233">
            <v>0</v>
          </cell>
          <cell r="CH233">
            <v>0.2</v>
          </cell>
          <cell r="CI233">
            <v>0</v>
          </cell>
          <cell r="CJ233">
            <v>0</v>
          </cell>
          <cell r="CK233">
            <v>-0.1</v>
          </cell>
          <cell r="CL233">
            <v>0</v>
          </cell>
          <cell r="CM233">
            <v>0.1</v>
          </cell>
          <cell r="CN233">
            <v>0</v>
          </cell>
          <cell r="CO233">
            <v>0</v>
          </cell>
          <cell r="CP233">
            <v>0</v>
          </cell>
          <cell r="CQ233">
            <v>0</v>
          </cell>
          <cell r="CR233">
            <v>0.1</v>
          </cell>
          <cell r="CS233">
            <v>0.2</v>
          </cell>
          <cell r="CT233">
            <v>0</v>
          </cell>
          <cell r="CV233">
            <v>-0.1</v>
          </cell>
        </row>
        <row r="234">
          <cell r="B234">
            <v>5266</v>
          </cell>
          <cell r="C234">
            <v>5480</v>
          </cell>
          <cell r="D234">
            <v>10727</v>
          </cell>
          <cell r="E234">
            <v>24990</v>
          </cell>
          <cell r="G234">
            <v>35203</v>
          </cell>
          <cell r="J234">
            <v>12033</v>
          </cell>
          <cell r="L234">
            <v>20624</v>
          </cell>
          <cell r="M234">
            <v>27564</v>
          </cell>
          <cell r="N234">
            <v>13380</v>
          </cell>
          <cell r="O234">
            <v>22635</v>
          </cell>
          <cell r="P234">
            <v>19853</v>
          </cell>
          <cell r="Q234">
            <v>27625</v>
          </cell>
          <cell r="R234">
            <v>3252</v>
          </cell>
          <cell r="S234">
            <v>7357</v>
          </cell>
          <cell r="T234">
            <v>35237</v>
          </cell>
          <cell r="V234">
            <v>27283</v>
          </cell>
          <cell r="Y234">
            <v>-0.1</v>
          </cell>
          <cell r="Z234">
            <v>0</v>
          </cell>
          <cell r="AA234">
            <v>-0.1</v>
          </cell>
          <cell r="AB234">
            <v>0</v>
          </cell>
          <cell r="AC234">
            <v>-0.1</v>
          </cell>
          <cell r="AD234">
            <v>0</v>
          </cell>
          <cell r="AE234">
            <v>0</v>
          </cell>
          <cell r="AF234">
            <v>-0.1</v>
          </cell>
          <cell r="AG234">
            <v>0</v>
          </cell>
          <cell r="AH234">
            <v>-0.1</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-0.1</v>
          </cell>
          <cell r="AW234">
            <v>0</v>
          </cell>
          <cell r="AX234">
            <v>0</v>
          </cell>
          <cell r="AY234">
            <v>0</v>
          </cell>
          <cell r="AZ234">
            <v>0</v>
          </cell>
          <cell r="BA234">
            <v>0</v>
          </cell>
          <cell r="BB234">
            <v>0</v>
          </cell>
          <cell r="BC234">
            <v>0.1</v>
          </cell>
          <cell r="BD234">
            <v>0.1</v>
          </cell>
          <cell r="BE234">
            <v>0</v>
          </cell>
          <cell r="BF234">
            <v>0</v>
          </cell>
          <cell r="BG234">
            <v>0</v>
          </cell>
          <cell r="BH234">
            <v>0</v>
          </cell>
          <cell r="BI234">
            <v>0</v>
          </cell>
          <cell r="BJ234">
            <v>0</v>
          </cell>
          <cell r="BK234">
            <v>0</v>
          </cell>
          <cell r="BL234">
            <v>0.1</v>
          </cell>
          <cell r="BM234">
            <v>0.1</v>
          </cell>
          <cell r="BN234">
            <v>0</v>
          </cell>
          <cell r="BO234">
            <v>0</v>
          </cell>
          <cell r="BP234">
            <v>0</v>
          </cell>
          <cell r="BQ234">
            <v>0.1</v>
          </cell>
          <cell r="BR234">
            <v>0</v>
          </cell>
          <cell r="BS234">
            <v>0</v>
          </cell>
          <cell r="BT234">
            <v>0.1</v>
          </cell>
          <cell r="BU234">
            <v>0</v>
          </cell>
          <cell r="BV234">
            <v>0</v>
          </cell>
          <cell r="BW234">
            <v>0.1</v>
          </cell>
          <cell r="BY234">
            <v>0</v>
          </cell>
          <cell r="BZ234">
            <v>0.2</v>
          </cell>
          <cell r="CA234">
            <v>-0.1</v>
          </cell>
          <cell r="CB234">
            <v>-0.7</v>
          </cell>
          <cell r="CC234">
            <v>-0.1</v>
          </cell>
          <cell r="CD234">
            <v>0.1</v>
          </cell>
          <cell r="CE234">
            <v>0</v>
          </cell>
          <cell r="CF234">
            <v>0</v>
          </cell>
          <cell r="CG234">
            <v>0</v>
          </cell>
          <cell r="CH234">
            <v>-0.2</v>
          </cell>
          <cell r="CI234">
            <v>0</v>
          </cell>
          <cell r="CJ234">
            <v>0</v>
          </cell>
          <cell r="CK234">
            <v>0</v>
          </cell>
          <cell r="CL234">
            <v>0</v>
          </cell>
          <cell r="CM234">
            <v>-0.2</v>
          </cell>
          <cell r="CN234">
            <v>-0.1</v>
          </cell>
          <cell r="CO234">
            <v>0</v>
          </cell>
          <cell r="CP234">
            <v>0</v>
          </cell>
          <cell r="CQ234">
            <v>0</v>
          </cell>
          <cell r="CR234">
            <v>0.1</v>
          </cell>
          <cell r="CS234">
            <v>0</v>
          </cell>
          <cell r="CT234">
            <v>0</v>
          </cell>
          <cell r="CV234">
            <v>0.1</v>
          </cell>
        </row>
        <row r="235">
          <cell r="B235">
            <v>5384</v>
          </cell>
          <cell r="C235">
            <v>5248</v>
          </cell>
          <cell r="D235">
            <v>10626</v>
          </cell>
          <cell r="E235">
            <v>25131</v>
          </cell>
          <cell r="G235">
            <v>35079</v>
          </cell>
          <cell r="J235">
            <v>12317</v>
          </cell>
          <cell r="L235">
            <v>20596</v>
          </cell>
          <cell r="M235">
            <v>26891</v>
          </cell>
          <cell r="N235">
            <v>13313</v>
          </cell>
          <cell r="O235">
            <v>22500</v>
          </cell>
          <cell r="P235">
            <v>20038</v>
          </cell>
          <cell r="Q235">
            <v>28171</v>
          </cell>
          <cell r="R235">
            <v>3385</v>
          </cell>
          <cell r="S235">
            <v>7470</v>
          </cell>
          <cell r="T235">
            <v>35528</v>
          </cell>
          <cell r="V235">
            <v>28742</v>
          </cell>
          <cell r="Y235">
            <v>-0.2</v>
          </cell>
          <cell r="Z235">
            <v>0</v>
          </cell>
          <cell r="AA235">
            <v>-0.2</v>
          </cell>
          <cell r="AB235">
            <v>0</v>
          </cell>
          <cell r="AC235">
            <v>0.1</v>
          </cell>
          <cell r="AD235">
            <v>0.1</v>
          </cell>
          <cell r="AE235">
            <v>0.1</v>
          </cell>
          <cell r="AF235">
            <v>0.4</v>
          </cell>
          <cell r="AG235">
            <v>-0.1</v>
          </cell>
          <cell r="AH235">
            <v>0.4</v>
          </cell>
          <cell r="AI235">
            <v>0</v>
          </cell>
          <cell r="AJ235">
            <v>0.1</v>
          </cell>
          <cell r="AK235">
            <v>0</v>
          </cell>
          <cell r="AL235">
            <v>0</v>
          </cell>
          <cell r="AM235">
            <v>-0.1</v>
          </cell>
          <cell r="AN235">
            <v>0</v>
          </cell>
          <cell r="AO235">
            <v>0</v>
          </cell>
          <cell r="AP235">
            <v>0</v>
          </cell>
          <cell r="AQ235">
            <v>0</v>
          </cell>
          <cell r="AR235">
            <v>0</v>
          </cell>
          <cell r="AS235">
            <v>0</v>
          </cell>
          <cell r="AT235">
            <v>-0.1</v>
          </cell>
          <cell r="AU235">
            <v>0.1</v>
          </cell>
          <cell r="AV235">
            <v>0.1</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0.1</v>
          </cell>
          <cell r="BM235">
            <v>0.1</v>
          </cell>
          <cell r="BN235">
            <v>0</v>
          </cell>
          <cell r="BO235">
            <v>0</v>
          </cell>
          <cell r="BP235">
            <v>0</v>
          </cell>
          <cell r="BQ235">
            <v>0</v>
          </cell>
          <cell r="BR235">
            <v>0</v>
          </cell>
          <cell r="BS235">
            <v>0</v>
          </cell>
          <cell r="BT235">
            <v>0.1</v>
          </cell>
          <cell r="BU235">
            <v>0</v>
          </cell>
          <cell r="BV235">
            <v>0</v>
          </cell>
          <cell r="BW235">
            <v>0.1</v>
          </cell>
          <cell r="BY235">
            <v>0.1</v>
          </cell>
          <cell r="BZ235">
            <v>1</v>
          </cell>
          <cell r="CA235">
            <v>0.1</v>
          </cell>
          <cell r="CB235">
            <v>1.1000000000000001</v>
          </cell>
          <cell r="CC235">
            <v>-0.1</v>
          </cell>
          <cell r="CD235">
            <v>0</v>
          </cell>
          <cell r="CE235">
            <v>0</v>
          </cell>
          <cell r="CF235">
            <v>-0.1</v>
          </cell>
          <cell r="CG235">
            <v>0.1</v>
          </cell>
          <cell r="CH235">
            <v>0.1</v>
          </cell>
          <cell r="CI235">
            <v>0</v>
          </cell>
          <cell r="CJ235">
            <v>0</v>
          </cell>
          <cell r="CK235">
            <v>0.1</v>
          </cell>
          <cell r="CL235">
            <v>0.2</v>
          </cell>
          <cell r="CM235">
            <v>0.1</v>
          </cell>
          <cell r="CN235">
            <v>-0.1</v>
          </cell>
          <cell r="CO235">
            <v>0</v>
          </cell>
          <cell r="CP235">
            <v>0</v>
          </cell>
          <cell r="CQ235">
            <v>-0.1</v>
          </cell>
          <cell r="CR235">
            <v>0</v>
          </cell>
          <cell r="CS235">
            <v>0.4</v>
          </cell>
          <cell r="CT235">
            <v>0</v>
          </cell>
          <cell r="CV235">
            <v>-0.1</v>
          </cell>
        </row>
        <row r="236">
          <cell r="B236">
            <v>5703</v>
          </cell>
          <cell r="C236">
            <v>5639</v>
          </cell>
          <cell r="D236">
            <v>11336</v>
          </cell>
          <cell r="E236">
            <v>25365</v>
          </cell>
          <cell r="G236">
            <v>35863</v>
          </cell>
          <cell r="J236">
            <v>12914</v>
          </cell>
          <cell r="L236">
            <v>21118</v>
          </cell>
          <cell r="M236">
            <v>27882</v>
          </cell>
          <cell r="N236">
            <v>13698</v>
          </cell>
          <cell r="O236">
            <v>22135</v>
          </cell>
          <cell r="P236">
            <v>20168</v>
          </cell>
          <cell r="Q236">
            <v>28100</v>
          </cell>
          <cell r="R236">
            <v>3579</v>
          </cell>
          <cell r="S236">
            <v>7429</v>
          </cell>
          <cell r="T236">
            <v>35788</v>
          </cell>
          <cell r="V236">
            <v>30641</v>
          </cell>
          <cell r="Y236">
            <v>-0.1</v>
          </cell>
          <cell r="Z236">
            <v>0</v>
          </cell>
          <cell r="AA236">
            <v>-0.1</v>
          </cell>
          <cell r="AB236">
            <v>0</v>
          </cell>
          <cell r="AC236">
            <v>0.1</v>
          </cell>
          <cell r="AD236">
            <v>0</v>
          </cell>
          <cell r="AE236">
            <v>-0.1</v>
          </cell>
          <cell r="AF236">
            <v>0</v>
          </cell>
          <cell r="AG236">
            <v>0</v>
          </cell>
          <cell r="AH236">
            <v>0</v>
          </cell>
          <cell r="AI236">
            <v>0</v>
          </cell>
          <cell r="AJ236">
            <v>-0.1</v>
          </cell>
          <cell r="AK236">
            <v>0</v>
          </cell>
          <cell r="AL236">
            <v>0</v>
          </cell>
          <cell r="AM236">
            <v>0.1</v>
          </cell>
          <cell r="AN236">
            <v>-0.1</v>
          </cell>
          <cell r="AO236">
            <v>0</v>
          </cell>
          <cell r="AP236">
            <v>0</v>
          </cell>
          <cell r="AQ236">
            <v>0</v>
          </cell>
          <cell r="AR236">
            <v>0</v>
          </cell>
          <cell r="AS236">
            <v>0</v>
          </cell>
          <cell r="AT236">
            <v>-0.1</v>
          </cell>
          <cell r="AU236">
            <v>0.1</v>
          </cell>
          <cell r="AV236">
            <v>0.1</v>
          </cell>
          <cell r="AW236">
            <v>0</v>
          </cell>
          <cell r="AX236">
            <v>0</v>
          </cell>
          <cell r="AY236">
            <v>0</v>
          </cell>
          <cell r="AZ236">
            <v>0</v>
          </cell>
          <cell r="BA236">
            <v>0</v>
          </cell>
          <cell r="BB236">
            <v>0</v>
          </cell>
          <cell r="BC236">
            <v>0</v>
          </cell>
          <cell r="BD236">
            <v>0</v>
          </cell>
          <cell r="BE236">
            <v>0</v>
          </cell>
          <cell r="BF236">
            <v>0</v>
          </cell>
          <cell r="BG236">
            <v>0.1</v>
          </cell>
          <cell r="BH236">
            <v>0</v>
          </cell>
          <cell r="BI236">
            <v>0.1</v>
          </cell>
          <cell r="BJ236">
            <v>0.1</v>
          </cell>
          <cell r="BK236">
            <v>0</v>
          </cell>
          <cell r="BL236">
            <v>0</v>
          </cell>
          <cell r="BM236">
            <v>0</v>
          </cell>
          <cell r="BN236">
            <v>0</v>
          </cell>
          <cell r="BO236">
            <v>0</v>
          </cell>
          <cell r="BP236">
            <v>0</v>
          </cell>
          <cell r="BQ236">
            <v>0</v>
          </cell>
          <cell r="BR236">
            <v>0.1</v>
          </cell>
          <cell r="BS236">
            <v>0</v>
          </cell>
          <cell r="BT236">
            <v>0</v>
          </cell>
          <cell r="BU236">
            <v>0</v>
          </cell>
          <cell r="BV236">
            <v>0</v>
          </cell>
          <cell r="BW236">
            <v>0.1</v>
          </cell>
          <cell r="BY236">
            <v>0.1</v>
          </cell>
          <cell r="BZ236">
            <v>0.5</v>
          </cell>
          <cell r="CA236">
            <v>-0.6</v>
          </cell>
          <cell r="CB236">
            <v>-0.3</v>
          </cell>
          <cell r="CC236">
            <v>0</v>
          </cell>
          <cell r="CD236">
            <v>0</v>
          </cell>
          <cell r="CE236">
            <v>-0.2</v>
          </cell>
          <cell r="CF236">
            <v>0.1</v>
          </cell>
          <cell r="CG236">
            <v>0</v>
          </cell>
          <cell r="CH236">
            <v>-0.3</v>
          </cell>
          <cell r="CI236">
            <v>0</v>
          </cell>
          <cell r="CJ236">
            <v>0</v>
          </cell>
          <cell r="CK236">
            <v>0.2</v>
          </cell>
          <cell r="CL236">
            <v>-0.3</v>
          </cell>
          <cell r="CM236">
            <v>0.1</v>
          </cell>
          <cell r="CN236">
            <v>0.2</v>
          </cell>
          <cell r="CO236">
            <v>0</v>
          </cell>
          <cell r="CP236">
            <v>0</v>
          </cell>
          <cell r="CQ236">
            <v>-0.1</v>
          </cell>
          <cell r="CR236">
            <v>-0.3</v>
          </cell>
          <cell r="CS236">
            <v>-0.7</v>
          </cell>
          <cell r="CT236">
            <v>0</v>
          </cell>
          <cell r="CV236">
            <v>0.2</v>
          </cell>
        </row>
        <row r="237">
          <cell r="B237">
            <v>5629</v>
          </cell>
          <cell r="C237">
            <v>5222</v>
          </cell>
          <cell r="D237">
            <v>10860</v>
          </cell>
          <cell r="E237">
            <v>25679</v>
          </cell>
          <cell r="G237">
            <v>35376</v>
          </cell>
          <cell r="J237">
            <v>12244</v>
          </cell>
          <cell r="L237">
            <v>18862</v>
          </cell>
          <cell r="M237">
            <v>25191</v>
          </cell>
          <cell r="N237">
            <v>12917</v>
          </cell>
          <cell r="O237">
            <v>23160</v>
          </cell>
          <cell r="P237">
            <v>20284</v>
          </cell>
          <cell r="Q237">
            <v>27681</v>
          </cell>
          <cell r="R237">
            <v>3444</v>
          </cell>
          <cell r="S237">
            <v>6887</v>
          </cell>
          <cell r="T237">
            <v>36031</v>
          </cell>
          <cell r="V237">
            <v>28104</v>
          </cell>
          <cell r="Y237">
            <v>0</v>
          </cell>
          <cell r="Z237">
            <v>0</v>
          </cell>
          <cell r="AA237">
            <v>0.1</v>
          </cell>
          <cell r="AB237">
            <v>0</v>
          </cell>
          <cell r="AC237">
            <v>0.1</v>
          </cell>
          <cell r="AD237">
            <v>0.2</v>
          </cell>
          <cell r="AE237">
            <v>0</v>
          </cell>
          <cell r="AF237">
            <v>0.2</v>
          </cell>
          <cell r="AG237">
            <v>0</v>
          </cell>
          <cell r="AH237">
            <v>0.2</v>
          </cell>
          <cell r="AI237">
            <v>0.1</v>
          </cell>
          <cell r="AJ237">
            <v>0</v>
          </cell>
          <cell r="AK237">
            <v>0</v>
          </cell>
          <cell r="AL237">
            <v>0</v>
          </cell>
          <cell r="AM237">
            <v>0</v>
          </cell>
          <cell r="AN237">
            <v>0</v>
          </cell>
          <cell r="AO237">
            <v>0</v>
          </cell>
          <cell r="AP237">
            <v>0</v>
          </cell>
          <cell r="AQ237">
            <v>0</v>
          </cell>
          <cell r="AR237">
            <v>0</v>
          </cell>
          <cell r="AS237">
            <v>0</v>
          </cell>
          <cell r="AT237">
            <v>-0.1</v>
          </cell>
          <cell r="AU237">
            <v>0</v>
          </cell>
          <cell r="AV237">
            <v>-0.1</v>
          </cell>
          <cell r="AW237">
            <v>0</v>
          </cell>
          <cell r="AX237">
            <v>0</v>
          </cell>
          <cell r="AY237">
            <v>0</v>
          </cell>
          <cell r="AZ237">
            <v>0</v>
          </cell>
          <cell r="BA237">
            <v>0</v>
          </cell>
          <cell r="BB237">
            <v>0</v>
          </cell>
          <cell r="BC237">
            <v>0</v>
          </cell>
          <cell r="BD237">
            <v>0</v>
          </cell>
          <cell r="BE237">
            <v>0</v>
          </cell>
          <cell r="BF237">
            <v>0</v>
          </cell>
          <cell r="BG237">
            <v>0</v>
          </cell>
          <cell r="BH237">
            <v>0.1</v>
          </cell>
          <cell r="BI237">
            <v>0</v>
          </cell>
          <cell r="BJ237">
            <v>0.1</v>
          </cell>
          <cell r="BK237">
            <v>0</v>
          </cell>
          <cell r="BL237">
            <v>-0.1</v>
          </cell>
          <cell r="BM237">
            <v>0</v>
          </cell>
          <cell r="BN237">
            <v>0</v>
          </cell>
          <cell r="BO237">
            <v>0.1</v>
          </cell>
          <cell r="BP237">
            <v>0.1</v>
          </cell>
          <cell r="BQ237">
            <v>0</v>
          </cell>
          <cell r="BR237">
            <v>0.2</v>
          </cell>
          <cell r="BS237">
            <v>0</v>
          </cell>
          <cell r="BT237">
            <v>0</v>
          </cell>
          <cell r="BU237">
            <v>0</v>
          </cell>
          <cell r="BV237">
            <v>0</v>
          </cell>
          <cell r="BW237">
            <v>0.1</v>
          </cell>
          <cell r="BY237">
            <v>0.1</v>
          </cell>
          <cell r="BZ237">
            <v>1</v>
          </cell>
          <cell r="CA237">
            <v>0.9</v>
          </cell>
          <cell r="CB237">
            <v>0</v>
          </cell>
          <cell r="CC237">
            <v>0.2</v>
          </cell>
          <cell r="CD237">
            <v>0</v>
          </cell>
          <cell r="CE237">
            <v>0.1</v>
          </cell>
          <cell r="CF237">
            <v>-0.1</v>
          </cell>
          <cell r="CG237">
            <v>0</v>
          </cell>
          <cell r="CH237">
            <v>0.3</v>
          </cell>
          <cell r="CI237">
            <v>0</v>
          </cell>
          <cell r="CJ237">
            <v>0</v>
          </cell>
          <cell r="CK237">
            <v>-0.2</v>
          </cell>
          <cell r="CL237">
            <v>0.1</v>
          </cell>
          <cell r="CM237">
            <v>0.1</v>
          </cell>
          <cell r="CN237">
            <v>0</v>
          </cell>
          <cell r="CO237">
            <v>0</v>
          </cell>
          <cell r="CP237">
            <v>0</v>
          </cell>
          <cell r="CQ237">
            <v>0</v>
          </cell>
          <cell r="CR237">
            <v>0.2</v>
          </cell>
          <cell r="CS237">
            <v>0.3</v>
          </cell>
          <cell r="CT237">
            <v>0</v>
          </cell>
          <cell r="CV237">
            <v>-0.1</v>
          </cell>
        </row>
        <row r="238">
          <cell r="B238">
            <v>5747</v>
          </cell>
          <cell r="C238">
            <v>5505</v>
          </cell>
          <cell r="D238">
            <v>11254</v>
          </cell>
          <cell r="E238">
            <v>25905</v>
          </cell>
          <cell r="G238">
            <v>36647</v>
          </cell>
          <cell r="J238">
            <v>13122</v>
          </cell>
          <cell r="L238">
            <v>21592</v>
          </cell>
          <cell r="M238">
            <v>28574</v>
          </cell>
          <cell r="N238">
            <v>13644</v>
          </cell>
          <cell r="O238">
            <v>23333</v>
          </cell>
          <cell r="P238">
            <v>20384</v>
          </cell>
          <cell r="Q238">
            <v>29109</v>
          </cell>
          <cell r="R238">
            <v>3404</v>
          </cell>
          <cell r="S238">
            <v>7389</v>
          </cell>
          <cell r="T238">
            <v>36255</v>
          </cell>
          <cell r="V238">
            <v>29344</v>
          </cell>
          <cell r="Y238">
            <v>0.1</v>
          </cell>
          <cell r="Z238">
            <v>0</v>
          </cell>
          <cell r="AA238">
            <v>0.1</v>
          </cell>
          <cell r="AB238">
            <v>0</v>
          </cell>
          <cell r="AC238">
            <v>0</v>
          </cell>
          <cell r="AD238">
            <v>-0.1</v>
          </cell>
          <cell r="AE238">
            <v>0</v>
          </cell>
          <cell r="AF238">
            <v>-0.1</v>
          </cell>
          <cell r="AG238">
            <v>0</v>
          </cell>
          <cell r="AH238">
            <v>-0.1</v>
          </cell>
          <cell r="AI238">
            <v>0</v>
          </cell>
          <cell r="AJ238">
            <v>0</v>
          </cell>
          <cell r="AK238">
            <v>0</v>
          </cell>
          <cell r="AL238">
            <v>-0.1</v>
          </cell>
          <cell r="AM238">
            <v>0</v>
          </cell>
          <cell r="AN238">
            <v>0</v>
          </cell>
          <cell r="AO238">
            <v>0</v>
          </cell>
          <cell r="AP238">
            <v>0</v>
          </cell>
          <cell r="AQ238">
            <v>0</v>
          </cell>
          <cell r="AR238">
            <v>0</v>
          </cell>
          <cell r="AS238">
            <v>0</v>
          </cell>
          <cell r="AT238">
            <v>0</v>
          </cell>
          <cell r="AU238">
            <v>-0.1</v>
          </cell>
          <cell r="AV238">
            <v>-0.1</v>
          </cell>
          <cell r="AW238">
            <v>0.1</v>
          </cell>
          <cell r="AX238">
            <v>0</v>
          </cell>
          <cell r="AY238">
            <v>0</v>
          </cell>
          <cell r="AZ238">
            <v>0</v>
          </cell>
          <cell r="BA238">
            <v>0</v>
          </cell>
          <cell r="BB238">
            <v>0</v>
          </cell>
          <cell r="BC238">
            <v>0.1</v>
          </cell>
          <cell r="BD238">
            <v>0</v>
          </cell>
          <cell r="BE238">
            <v>0</v>
          </cell>
          <cell r="BF238">
            <v>0</v>
          </cell>
          <cell r="BG238">
            <v>0</v>
          </cell>
          <cell r="BH238">
            <v>0.1</v>
          </cell>
          <cell r="BI238">
            <v>0</v>
          </cell>
          <cell r="BJ238">
            <v>0.1</v>
          </cell>
          <cell r="BK238">
            <v>0</v>
          </cell>
          <cell r="BL238">
            <v>0.1</v>
          </cell>
          <cell r="BM238">
            <v>0.1</v>
          </cell>
          <cell r="BN238">
            <v>0</v>
          </cell>
          <cell r="BO238">
            <v>0.2</v>
          </cell>
          <cell r="BP238">
            <v>0.2</v>
          </cell>
          <cell r="BQ238">
            <v>0</v>
          </cell>
          <cell r="BR238">
            <v>-0.1</v>
          </cell>
          <cell r="BS238">
            <v>0</v>
          </cell>
          <cell r="BT238">
            <v>0.2</v>
          </cell>
          <cell r="BU238">
            <v>0</v>
          </cell>
          <cell r="BV238">
            <v>0.1</v>
          </cell>
          <cell r="BW238">
            <v>0.1</v>
          </cell>
          <cell r="BY238">
            <v>0.2</v>
          </cell>
          <cell r="BZ238">
            <v>0.8</v>
          </cell>
          <cell r="CA238">
            <v>0.2</v>
          </cell>
          <cell r="CB238">
            <v>-0.8</v>
          </cell>
          <cell r="CC238">
            <v>0</v>
          </cell>
          <cell r="CD238">
            <v>0.1</v>
          </cell>
          <cell r="CE238">
            <v>0</v>
          </cell>
          <cell r="CF238">
            <v>0.1</v>
          </cell>
          <cell r="CG238">
            <v>0</v>
          </cell>
          <cell r="CH238">
            <v>-0.1</v>
          </cell>
          <cell r="CI238">
            <v>0</v>
          </cell>
          <cell r="CJ238">
            <v>0</v>
          </cell>
          <cell r="CK238">
            <v>-0.1</v>
          </cell>
          <cell r="CL238">
            <v>-0.1</v>
          </cell>
          <cell r="CM238">
            <v>-0.2</v>
          </cell>
          <cell r="CN238">
            <v>-0.1</v>
          </cell>
          <cell r="CO238">
            <v>0</v>
          </cell>
          <cell r="CP238">
            <v>0</v>
          </cell>
          <cell r="CQ238">
            <v>0.7</v>
          </cell>
          <cell r="CR238">
            <v>0.1</v>
          </cell>
          <cell r="CS238">
            <v>0</v>
          </cell>
          <cell r="CT238">
            <v>0</v>
          </cell>
          <cell r="CV238">
            <v>0.1</v>
          </cell>
        </row>
        <row r="239">
          <cell r="B239">
            <v>5938</v>
          </cell>
          <cell r="C239">
            <v>5070</v>
          </cell>
          <cell r="D239">
            <v>11007</v>
          </cell>
          <cell r="E239">
            <v>25979</v>
          </cell>
          <cell r="G239">
            <v>36482</v>
          </cell>
          <cell r="J239">
            <v>12422</v>
          </cell>
          <cell r="L239">
            <v>21619</v>
          </cell>
          <cell r="M239">
            <v>28178</v>
          </cell>
          <cell r="N239">
            <v>13441</v>
          </cell>
          <cell r="O239">
            <v>22998</v>
          </cell>
          <cell r="P239">
            <v>20459</v>
          </cell>
          <cell r="Q239">
            <v>29636</v>
          </cell>
          <cell r="R239">
            <v>3488</v>
          </cell>
          <cell r="S239">
            <v>7210</v>
          </cell>
          <cell r="T239">
            <v>36461</v>
          </cell>
          <cell r="V239">
            <v>29933</v>
          </cell>
          <cell r="Y239">
            <v>0.2</v>
          </cell>
          <cell r="Z239">
            <v>0</v>
          </cell>
          <cell r="AA239">
            <v>0.2</v>
          </cell>
          <cell r="AB239">
            <v>0</v>
          </cell>
          <cell r="AC239">
            <v>0</v>
          </cell>
          <cell r="AD239">
            <v>0</v>
          </cell>
          <cell r="AE239">
            <v>0</v>
          </cell>
          <cell r="AF239">
            <v>0.1</v>
          </cell>
          <cell r="AG239">
            <v>0</v>
          </cell>
          <cell r="AH239">
            <v>0</v>
          </cell>
          <cell r="AI239">
            <v>0</v>
          </cell>
          <cell r="AJ239">
            <v>0</v>
          </cell>
          <cell r="AK239">
            <v>0</v>
          </cell>
          <cell r="AL239">
            <v>0</v>
          </cell>
          <cell r="AM239">
            <v>0</v>
          </cell>
          <cell r="AN239">
            <v>0</v>
          </cell>
          <cell r="AO239">
            <v>0</v>
          </cell>
          <cell r="AP239">
            <v>0</v>
          </cell>
          <cell r="AQ239">
            <v>0</v>
          </cell>
          <cell r="AR239">
            <v>0</v>
          </cell>
          <cell r="AS239">
            <v>-0.1</v>
          </cell>
          <cell r="AT239">
            <v>-0.1</v>
          </cell>
          <cell r="AU239">
            <v>-0.1</v>
          </cell>
          <cell r="AV239">
            <v>-0.3</v>
          </cell>
          <cell r="AW239">
            <v>0.1</v>
          </cell>
          <cell r="AX239">
            <v>0</v>
          </cell>
          <cell r="AY239">
            <v>0</v>
          </cell>
          <cell r="AZ239">
            <v>0</v>
          </cell>
          <cell r="BA239">
            <v>0</v>
          </cell>
          <cell r="BB239">
            <v>0</v>
          </cell>
          <cell r="BC239">
            <v>0</v>
          </cell>
          <cell r="BD239">
            <v>0</v>
          </cell>
          <cell r="BE239">
            <v>0.1</v>
          </cell>
          <cell r="BF239">
            <v>0</v>
          </cell>
          <cell r="BG239">
            <v>0</v>
          </cell>
          <cell r="BH239">
            <v>0</v>
          </cell>
          <cell r="BI239">
            <v>0</v>
          </cell>
          <cell r="BJ239">
            <v>0</v>
          </cell>
          <cell r="BK239">
            <v>0</v>
          </cell>
          <cell r="BL239">
            <v>-0.1</v>
          </cell>
          <cell r="BM239">
            <v>-0.1</v>
          </cell>
          <cell r="BN239">
            <v>0</v>
          </cell>
          <cell r="BO239">
            <v>0</v>
          </cell>
          <cell r="BP239">
            <v>0</v>
          </cell>
          <cell r="BQ239">
            <v>0</v>
          </cell>
          <cell r="BR239">
            <v>0</v>
          </cell>
          <cell r="BS239">
            <v>0</v>
          </cell>
          <cell r="BT239">
            <v>0.1</v>
          </cell>
          <cell r="BU239">
            <v>0</v>
          </cell>
          <cell r="BV239">
            <v>-0.1</v>
          </cell>
          <cell r="BW239">
            <v>0</v>
          </cell>
          <cell r="BY239">
            <v>-0.2</v>
          </cell>
          <cell r="BZ239">
            <v>-0.2</v>
          </cell>
          <cell r="CA239">
            <v>-0.4</v>
          </cell>
          <cell r="CB239">
            <v>1.2</v>
          </cell>
          <cell r="CC239">
            <v>-0.1</v>
          </cell>
          <cell r="CD239">
            <v>0</v>
          </cell>
          <cell r="CE239">
            <v>0</v>
          </cell>
          <cell r="CF239">
            <v>-0.2</v>
          </cell>
          <cell r="CG239">
            <v>0</v>
          </cell>
          <cell r="CH239">
            <v>0.2</v>
          </cell>
          <cell r="CI239">
            <v>0</v>
          </cell>
          <cell r="CJ239">
            <v>0</v>
          </cell>
          <cell r="CK239">
            <v>0.1</v>
          </cell>
          <cell r="CL239">
            <v>0.4</v>
          </cell>
          <cell r="CM239">
            <v>0</v>
          </cell>
          <cell r="CN239">
            <v>-0.1</v>
          </cell>
          <cell r="CO239">
            <v>0</v>
          </cell>
          <cell r="CP239">
            <v>0.1</v>
          </cell>
          <cell r="CQ239">
            <v>0.1</v>
          </cell>
          <cell r="CR239">
            <v>0.1</v>
          </cell>
          <cell r="CS239">
            <v>0.5</v>
          </cell>
          <cell r="CT239">
            <v>0</v>
          </cell>
          <cell r="CV239">
            <v>-0.1</v>
          </cell>
        </row>
        <row r="240">
          <cell r="B240">
            <v>6274</v>
          </cell>
          <cell r="C240">
            <v>5252</v>
          </cell>
          <cell r="D240">
            <v>11526</v>
          </cell>
          <cell r="E240">
            <v>26330</v>
          </cell>
          <cell r="G240">
            <v>37237</v>
          </cell>
          <cell r="J240">
            <v>13189</v>
          </cell>
          <cell r="L240">
            <v>22313</v>
          </cell>
          <cell r="M240">
            <v>29677</v>
          </cell>
          <cell r="N240">
            <v>13491</v>
          </cell>
          <cell r="O240">
            <v>23414</v>
          </cell>
          <cell r="P240">
            <v>20552</v>
          </cell>
          <cell r="Q240">
            <v>29817</v>
          </cell>
          <cell r="R240">
            <v>3610</v>
          </cell>
          <cell r="S240">
            <v>7452</v>
          </cell>
          <cell r="T240">
            <v>36662</v>
          </cell>
          <cell r="V240">
            <v>31165</v>
          </cell>
          <cell r="Y240">
            <v>0.1</v>
          </cell>
          <cell r="Z240">
            <v>0</v>
          </cell>
          <cell r="AA240">
            <v>0.1</v>
          </cell>
          <cell r="AB240">
            <v>0</v>
          </cell>
          <cell r="AC240">
            <v>0.1</v>
          </cell>
          <cell r="AD240">
            <v>0.1</v>
          </cell>
          <cell r="AE240">
            <v>0</v>
          </cell>
          <cell r="AF240">
            <v>0.2</v>
          </cell>
          <cell r="AG240">
            <v>0</v>
          </cell>
          <cell r="AH240">
            <v>0.1</v>
          </cell>
          <cell r="AI240">
            <v>0.1</v>
          </cell>
          <cell r="AJ240">
            <v>0</v>
          </cell>
          <cell r="AK240">
            <v>0</v>
          </cell>
          <cell r="AL240">
            <v>0</v>
          </cell>
          <cell r="AM240">
            <v>0</v>
          </cell>
          <cell r="AN240">
            <v>0</v>
          </cell>
          <cell r="AO240">
            <v>0</v>
          </cell>
          <cell r="AP240">
            <v>0</v>
          </cell>
          <cell r="AQ240">
            <v>0</v>
          </cell>
          <cell r="AR240">
            <v>0</v>
          </cell>
          <cell r="AS240">
            <v>0</v>
          </cell>
          <cell r="AT240">
            <v>0</v>
          </cell>
          <cell r="AU240">
            <v>-0.1</v>
          </cell>
          <cell r="AV240">
            <v>-0.1</v>
          </cell>
          <cell r="AW240">
            <v>0.1</v>
          </cell>
          <cell r="AX240">
            <v>0</v>
          </cell>
          <cell r="AY240">
            <v>-0.1</v>
          </cell>
          <cell r="AZ240">
            <v>0</v>
          </cell>
          <cell r="BA240">
            <v>0</v>
          </cell>
          <cell r="BB240">
            <v>0</v>
          </cell>
          <cell r="BC240">
            <v>0</v>
          </cell>
          <cell r="BD240">
            <v>0</v>
          </cell>
          <cell r="BE240">
            <v>0</v>
          </cell>
          <cell r="BF240">
            <v>0</v>
          </cell>
          <cell r="BG240">
            <v>0</v>
          </cell>
          <cell r="BH240">
            <v>0.1</v>
          </cell>
          <cell r="BI240">
            <v>0</v>
          </cell>
          <cell r="BJ240">
            <v>0.1</v>
          </cell>
          <cell r="BK240">
            <v>0</v>
          </cell>
          <cell r="BL240">
            <v>0</v>
          </cell>
          <cell r="BM240">
            <v>0.1</v>
          </cell>
          <cell r="BN240">
            <v>0.1</v>
          </cell>
          <cell r="BO240">
            <v>0.1</v>
          </cell>
          <cell r="BP240">
            <v>0.2</v>
          </cell>
          <cell r="BQ240">
            <v>-0.1</v>
          </cell>
          <cell r="BR240">
            <v>0.1</v>
          </cell>
          <cell r="BS240">
            <v>0</v>
          </cell>
          <cell r="BT240">
            <v>0.1</v>
          </cell>
          <cell r="BU240">
            <v>0</v>
          </cell>
          <cell r="BV240">
            <v>0.1</v>
          </cell>
          <cell r="BW240">
            <v>0</v>
          </cell>
          <cell r="BY240">
            <v>0</v>
          </cell>
          <cell r="BZ240">
            <v>0.9</v>
          </cell>
          <cell r="CA240">
            <v>-0.2</v>
          </cell>
          <cell r="CB240">
            <v>-0.6</v>
          </cell>
          <cell r="CC240">
            <v>0</v>
          </cell>
          <cell r="CD240">
            <v>0</v>
          </cell>
          <cell r="CE240">
            <v>-0.2</v>
          </cell>
          <cell r="CF240">
            <v>-0.6</v>
          </cell>
          <cell r="CG240">
            <v>0.1</v>
          </cell>
          <cell r="CH240">
            <v>-0.3</v>
          </cell>
          <cell r="CI240">
            <v>0</v>
          </cell>
          <cell r="CJ240">
            <v>-0.3</v>
          </cell>
          <cell r="CK240">
            <v>0.3</v>
          </cell>
          <cell r="CL240">
            <v>-0.5</v>
          </cell>
          <cell r="CM240">
            <v>0.1</v>
          </cell>
          <cell r="CN240">
            <v>0.2</v>
          </cell>
          <cell r="CO240">
            <v>0</v>
          </cell>
          <cell r="CP240">
            <v>0.1</v>
          </cell>
          <cell r="CQ240">
            <v>-0.1</v>
          </cell>
          <cell r="CR240">
            <v>-0.3</v>
          </cell>
          <cell r="CS240">
            <v>-1</v>
          </cell>
          <cell r="CT240">
            <v>0</v>
          </cell>
          <cell r="CV240">
            <v>0.3</v>
          </cell>
        </row>
        <row r="241">
          <cell r="B241">
            <v>5995</v>
          </cell>
          <cell r="C241">
            <v>5000</v>
          </cell>
          <cell r="D241">
            <v>10995</v>
          </cell>
          <cell r="E241">
            <v>26655</v>
          </cell>
          <cell r="G241">
            <v>36818</v>
          </cell>
          <cell r="J241">
            <v>12828</v>
          </cell>
          <cell r="L241">
            <v>19936</v>
          </cell>
          <cell r="M241">
            <v>26781</v>
          </cell>
          <cell r="N241">
            <v>12899</v>
          </cell>
          <cell r="O241">
            <v>23222</v>
          </cell>
          <cell r="P241">
            <v>20654</v>
          </cell>
          <cell r="Q241">
            <v>29868</v>
          </cell>
          <cell r="R241">
            <v>3447</v>
          </cell>
          <cell r="S241">
            <v>6732</v>
          </cell>
          <cell r="T241">
            <v>36870</v>
          </cell>
          <cell r="V241">
            <v>27910</v>
          </cell>
          <cell r="Y241">
            <v>0.1</v>
          </cell>
          <cell r="Z241">
            <v>0</v>
          </cell>
          <cell r="AA241">
            <v>0.1</v>
          </cell>
          <cell r="AB241">
            <v>0</v>
          </cell>
          <cell r="AC241">
            <v>0</v>
          </cell>
          <cell r="AD241">
            <v>0</v>
          </cell>
          <cell r="AE241">
            <v>0</v>
          </cell>
          <cell r="AF241">
            <v>0</v>
          </cell>
          <cell r="AG241">
            <v>0</v>
          </cell>
          <cell r="AH241">
            <v>0</v>
          </cell>
          <cell r="AI241">
            <v>0</v>
          </cell>
          <cell r="AJ241">
            <v>0.1</v>
          </cell>
          <cell r="AK241">
            <v>0</v>
          </cell>
          <cell r="AL241">
            <v>0</v>
          </cell>
          <cell r="AM241">
            <v>0</v>
          </cell>
          <cell r="AN241">
            <v>0</v>
          </cell>
          <cell r="AO241">
            <v>0</v>
          </cell>
          <cell r="AP241">
            <v>0</v>
          </cell>
          <cell r="AQ241">
            <v>0</v>
          </cell>
          <cell r="AR241">
            <v>0</v>
          </cell>
          <cell r="AS241">
            <v>0</v>
          </cell>
          <cell r="AT241">
            <v>0.1</v>
          </cell>
          <cell r="AU241">
            <v>0.1</v>
          </cell>
          <cell r="AV241">
            <v>0.1</v>
          </cell>
          <cell r="AW241">
            <v>0</v>
          </cell>
          <cell r="AX241">
            <v>0</v>
          </cell>
          <cell r="AY241">
            <v>0</v>
          </cell>
          <cell r="AZ241">
            <v>0</v>
          </cell>
          <cell r="BA241">
            <v>0</v>
          </cell>
          <cell r="BB241">
            <v>0</v>
          </cell>
          <cell r="BC241">
            <v>0</v>
          </cell>
          <cell r="BD241">
            <v>0.1</v>
          </cell>
          <cell r="BE241">
            <v>0</v>
          </cell>
          <cell r="BF241">
            <v>0</v>
          </cell>
          <cell r="BG241">
            <v>0</v>
          </cell>
          <cell r="BH241">
            <v>0.1</v>
          </cell>
          <cell r="BI241">
            <v>0</v>
          </cell>
          <cell r="BJ241">
            <v>0.1</v>
          </cell>
          <cell r="BK241">
            <v>0</v>
          </cell>
          <cell r="BL241">
            <v>0.1</v>
          </cell>
          <cell r="BM241">
            <v>0.1</v>
          </cell>
          <cell r="BN241">
            <v>0</v>
          </cell>
          <cell r="BO241">
            <v>0.1</v>
          </cell>
          <cell r="BP241">
            <v>0.1</v>
          </cell>
          <cell r="BQ241">
            <v>0.1</v>
          </cell>
          <cell r="BR241">
            <v>0</v>
          </cell>
          <cell r="BS241">
            <v>0</v>
          </cell>
          <cell r="BT241">
            <v>0.1</v>
          </cell>
          <cell r="BU241">
            <v>0</v>
          </cell>
          <cell r="BV241">
            <v>-0.1</v>
          </cell>
          <cell r="BW241">
            <v>0</v>
          </cell>
          <cell r="BY241">
            <v>0</v>
          </cell>
          <cell r="BZ241">
            <v>0.5</v>
          </cell>
          <cell r="CA241">
            <v>0.9</v>
          </cell>
          <cell r="CB241">
            <v>0.7</v>
          </cell>
          <cell r="CC241">
            <v>0.2</v>
          </cell>
          <cell r="CD241">
            <v>0</v>
          </cell>
          <cell r="CE241">
            <v>0.1</v>
          </cell>
          <cell r="CF241">
            <v>-0.4</v>
          </cell>
          <cell r="CG241">
            <v>0</v>
          </cell>
          <cell r="CH241">
            <v>0.4</v>
          </cell>
          <cell r="CI241">
            <v>-0.1</v>
          </cell>
          <cell r="CJ241">
            <v>0.2</v>
          </cell>
          <cell r="CK241">
            <v>-0.2</v>
          </cell>
          <cell r="CL241">
            <v>0.2</v>
          </cell>
          <cell r="CM241">
            <v>0</v>
          </cell>
          <cell r="CN241">
            <v>0.1</v>
          </cell>
          <cell r="CO241">
            <v>0</v>
          </cell>
          <cell r="CP241">
            <v>0</v>
          </cell>
          <cell r="CQ241">
            <v>0</v>
          </cell>
          <cell r="CR241">
            <v>0.2</v>
          </cell>
          <cell r="CS241">
            <v>0.3</v>
          </cell>
          <cell r="CT241">
            <v>0</v>
          </cell>
          <cell r="CV241">
            <v>-0.2</v>
          </cell>
        </row>
        <row r="242">
          <cell r="B242">
            <v>6224</v>
          </cell>
          <cell r="C242">
            <v>5387</v>
          </cell>
          <cell r="D242">
            <v>11611</v>
          </cell>
          <cell r="E242">
            <v>26939</v>
          </cell>
          <cell r="G242">
            <v>38413</v>
          </cell>
          <cell r="J242">
            <v>13331</v>
          </cell>
          <cell r="L242">
            <v>22200</v>
          </cell>
          <cell r="M242">
            <v>30238</v>
          </cell>
          <cell r="N242">
            <v>13678</v>
          </cell>
          <cell r="O242">
            <v>23386</v>
          </cell>
          <cell r="P242">
            <v>20763</v>
          </cell>
          <cell r="Q242">
            <v>30462</v>
          </cell>
          <cell r="R242">
            <v>3380</v>
          </cell>
          <cell r="S242">
            <v>6967</v>
          </cell>
          <cell r="T242">
            <v>37086</v>
          </cell>
          <cell r="V242">
            <v>29224</v>
          </cell>
          <cell r="Y242">
            <v>-0.1</v>
          </cell>
          <cell r="Z242">
            <v>0</v>
          </cell>
          <cell r="AA242">
            <v>-0.1</v>
          </cell>
          <cell r="AB242">
            <v>-0.1</v>
          </cell>
          <cell r="AC242">
            <v>0.1</v>
          </cell>
          <cell r="AD242">
            <v>0</v>
          </cell>
          <cell r="AE242">
            <v>0</v>
          </cell>
          <cell r="AF242">
            <v>0</v>
          </cell>
          <cell r="AG242">
            <v>0</v>
          </cell>
          <cell r="AH242">
            <v>0</v>
          </cell>
          <cell r="AI242">
            <v>0</v>
          </cell>
          <cell r="AJ242">
            <v>0</v>
          </cell>
          <cell r="AK242">
            <v>0</v>
          </cell>
          <cell r="AL242">
            <v>0</v>
          </cell>
          <cell r="AM242">
            <v>0</v>
          </cell>
          <cell r="AN242">
            <v>0.1</v>
          </cell>
          <cell r="AO242">
            <v>0</v>
          </cell>
          <cell r="AP242">
            <v>0</v>
          </cell>
          <cell r="AQ242">
            <v>0</v>
          </cell>
          <cell r="AR242">
            <v>0</v>
          </cell>
          <cell r="AS242">
            <v>0</v>
          </cell>
          <cell r="AT242">
            <v>0</v>
          </cell>
          <cell r="AU242">
            <v>0.1</v>
          </cell>
          <cell r="AV242">
            <v>0.1</v>
          </cell>
          <cell r="AW242">
            <v>0</v>
          </cell>
          <cell r="AX242">
            <v>0.1</v>
          </cell>
          <cell r="AY242">
            <v>0.1</v>
          </cell>
          <cell r="AZ242">
            <v>0</v>
          </cell>
          <cell r="BA242">
            <v>0</v>
          </cell>
          <cell r="BB242">
            <v>0</v>
          </cell>
          <cell r="BC242">
            <v>-0.1</v>
          </cell>
          <cell r="BD242">
            <v>-0.1</v>
          </cell>
          <cell r="BE242">
            <v>0</v>
          </cell>
          <cell r="BF242">
            <v>0</v>
          </cell>
          <cell r="BG242">
            <v>0.1</v>
          </cell>
          <cell r="BH242">
            <v>0.1</v>
          </cell>
          <cell r="BI242">
            <v>0.1</v>
          </cell>
          <cell r="BJ242">
            <v>0.2</v>
          </cell>
          <cell r="BK242">
            <v>0</v>
          </cell>
          <cell r="BL242">
            <v>0</v>
          </cell>
          <cell r="BM242">
            <v>0</v>
          </cell>
          <cell r="BN242">
            <v>0.1</v>
          </cell>
          <cell r="BO242">
            <v>0</v>
          </cell>
          <cell r="BP242">
            <v>0.1</v>
          </cell>
          <cell r="BQ242">
            <v>0</v>
          </cell>
          <cell r="BR242">
            <v>0</v>
          </cell>
          <cell r="BS242">
            <v>0</v>
          </cell>
          <cell r="BT242">
            <v>0.1</v>
          </cell>
          <cell r="BU242">
            <v>0</v>
          </cell>
          <cell r="BV242">
            <v>0</v>
          </cell>
          <cell r="BW242">
            <v>0.1</v>
          </cell>
          <cell r="BY242">
            <v>0.2</v>
          </cell>
          <cell r="BZ242">
            <v>0.8</v>
          </cell>
          <cell r="CA242">
            <v>0.7</v>
          </cell>
          <cell r="CB242">
            <v>-1.2</v>
          </cell>
          <cell r="CC242">
            <v>-0.1</v>
          </cell>
          <cell r="CD242">
            <v>0.1</v>
          </cell>
          <cell r="CE242">
            <v>0.1</v>
          </cell>
          <cell r="CF242">
            <v>0.7</v>
          </cell>
          <cell r="CG242">
            <v>-0.1</v>
          </cell>
          <cell r="CH242">
            <v>-0.2</v>
          </cell>
          <cell r="CI242">
            <v>-0.1</v>
          </cell>
          <cell r="CJ242">
            <v>0</v>
          </cell>
          <cell r="CK242">
            <v>0</v>
          </cell>
          <cell r="CL242">
            <v>-0.2</v>
          </cell>
          <cell r="CM242">
            <v>-0.3</v>
          </cell>
          <cell r="CN242">
            <v>-0.1</v>
          </cell>
          <cell r="CO242">
            <v>0</v>
          </cell>
          <cell r="CP242">
            <v>0</v>
          </cell>
          <cell r="CQ242">
            <v>0.1</v>
          </cell>
          <cell r="CR242">
            <v>0.2</v>
          </cell>
          <cell r="CS242">
            <v>0.2</v>
          </cell>
          <cell r="CT242">
            <v>0</v>
          </cell>
          <cell r="CV242">
            <v>0.3</v>
          </cell>
        </row>
        <row r="243">
          <cell r="B243">
            <v>6124</v>
          </cell>
          <cell r="C243">
            <v>5096</v>
          </cell>
          <cell r="D243">
            <v>11220</v>
          </cell>
          <cell r="E243">
            <v>27039</v>
          </cell>
          <cell r="G243">
            <v>38460</v>
          </cell>
          <cell r="J243">
            <v>12722</v>
          </cell>
          <cell r="L243">
            <v>22072</v>
          </cell>
          <cell r="M243">
            <v>29877</v>
          </cell>
          <cell r="N243">
            <v>13759</v>
          </cell>
          <cell r="O243">
            <v>23300</v>
          </cell>
          <cell r="P243">
            <v>20877</v>
          </cell>
          <cell r="Q243">
            <v>31270</v>
          </cell>
          <cell r="R243">
            <v>3508</v>
          </cell>
          <cell r="S243">
            <v>7326</v>
          </cell>
          <cell r="T243">
            <v>37305</v>
          </cell>
          <cell r="V243">
            <v>31347</v>
          </cell>
          <cell r="Y243">
            <v>-0.2</v>
          </cell>
          <cell r="Z243">
            <v>0</v>
          </cell>
          <cell r="AA243">
            <v>-0.2</v>
          </cell>
          <cell r="AB243">
            <v>0</v>
          </cell>
          <cell r="AC243">
            <v>0</v>
          </cell>
          <cell r="AD243">
            <v>0</v>
          </cell>
          <cell r="AE243">
            <v>-0.1</v>
          </cell>
          <cell r="AF243">
            <v>-0.1</v>
          </cell>
          <cell r="AG243">
            <v>0</v>
          </cell>
          <cell r="AH243">
            <v>-0.1</v>
          </cell>
          <cell r="AI243">
            <v>0.1</v>
          </cell>
          <cell r="AJ243">
            <v>0</v>
          </cell>
          <cell r="AK243">
            <v>0</v>
          </cell>
          <cell r="AL243">
            <v>0</v>
          </cell>
          <cell r="AM243">
            <v>0.1</v>
          </cell>
          <cell r="AN243">
            <v>0.1</v>
          </cell>
          <cell r="AO243">
            <v>0</v>
          </cell>
          <cell r="AP243">
            <v>0</v>
          </cell>
          <cell r="AQ243">
            <v>0</v>
          </cell>
          <cell r="AR243">
            <v>0</v>
          </cell>
          <cell r="AS243">
            <v>0</v>
          </cell>
          <cell r="AT243">
            <v>0.1</v>
          </cell>
          <cell r="AU243">
            <v>0</v>
          </cell>
          <cell r="AV243">
            <v>0.1</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0.1</v>
          </cell>
          <cell r="BK243">
            <v>0</v>
          </cell>
          <cell r="BL243">
            <v>-0.1</v>
          </cell>
          <cell r="BM243">
            <v>-0.1</v>
          </cell>
          <cell r="BN243">
            <v>0.1</v>
          </cell>
          <cell r="BO243">
            <v>0</v>
          </cell>
          <cell r="BP243">
            <v>0.1</v>
          </cell>
          <cell r="BQ243">
            <v>0</v>
          </cell>
          <cell r="BR243">
            <v>0</v>
          </cell>
          <cell r="BS243">
            <v>0</v>
          </cell>
          <cell r="BT243">
            <v>0.1</v>
          </cell>
          <cell r="BU243">
            <v>0</v>
          </cell>
          <cell r="BV243">
            <v>0</v>
          </cell>
          <cell r="BW243">
            <v>0.1</v>
          </cell>
          <cell r="BY243">
            <v>0.2</v>
          </cell>
          <cell r="BZ243">
            <v>0.7</v>
          </cell>
          <cell r="CA243">
            <v>-1.8</v>
          </cell>
          <cell r="CB243">
            <v>-2.2000000000000002</v>
          </cell>
          <cell r="CC243">
            <v>0.2</v>
          </cell>
          <cell r="CD243">
            <v>-0.1</v>
          </cell>
          <cell r="CE243">
            <v>0.7</v>
          </cell>
          <cell r="CF243">
            <v>-0.6</v>
          </cell>
          <cell r="CG243">
            <v>0.1</v>
          </cell>
          <cell r="CH243">
            <v>0.2</v>
          </cell>
          <cell r="CI243">
            <v>-0.3</v>
          </cell>
          <cell r="CJ243">
            <v>0.1</v>
          </cell>
          <cell r="CK243">
            <v>0.8</v>
          </cell>
          <cell r="CL243">
            <v>-0.6</v>
          </cell>
          <cell r="CM243">
            <v>0.2</v>
          </cell>
          <cell r="CN243">
            <v>0.3</v>
          </cell>
          <cell r="CO243">
            <v>0</v>
          </cell>
          <cell r="CP243">
            <v>0.1</v>
          </cell>
          <cell r="CQ243">
            <v>0.8</v>
          </cell>
          <cell r="CR243">
            <v>0.5</v>
          </cell>
          <cell r="CS243">
            <v>0.3</v>
          </cell>
          <cell r="CT243">
            <v>0</v>
          </cell>
          <cell r="CV243">
            <v>1.8</v>
          </cell>
        </row>
        <row r="244">
          <cell r="B244">
            <v>6621</v>
          </cell>
          <cell r="C244">
            <v>5380</v>
          </cell>
          <cell r="D244">
            <v>12001</v>
          </cell>
          <cell r="E244">
            <v>27065</v>
          </cell>
          <cell r="G244">
            <v>38761</v>
          </cell>
          <cell r="J244">
            <v>13533</v>
          </cell>
          <cell r="L244">
            <v>22019</v>
          </cell>
          <cell r="M244">
            <v>30777</v>
          </cell>
          <cell r="N244">
            <v>13972</v>
          </cell>
          <cell r="O244">
            <v>23418</v>
          </cell>
          <cell r="P244">
            <v>20988</v>
          </cell>
          <cell r="Q244">
            <v>31730</v>
          </cell>
          <cell r="R244">
            <v>3715</v>
          </cell>
          <cell r="S244">
            <v>7414</v>
          </cell>
          <cell r="T244">
            <v>37523</v>
          </cell>
          <cell r="V244">
            <v>32575</v>
          </cell>
          <cell r="Y244">
            <v>-0.1</v>
          </cell>
          <cell r="Z244">
            <v>0</v>
          </cell>
          <cell r="AA244">
            <v>-0.1</v>
          </cell>
          <cell r="AB244">
            <v>0</v>
          </cell>
          <cell r="AC244">
            <v>0</v>
          </cell>
          <cell r="AD244">
            <v>0.1</v>
          </cell>
          <cell r="AE244">
            <v>0</v>
          </cell>
          <cell r="AF244">
            <v>0.1</v>
          </cell>
          <cell r="AG244">
            <v>0</v>
          </cell>
          <cell r="AH244">
            <v>0.1</v>
          </cell>
          <cell r="AI244">
            <v>0</v>
          </cell>
          <cell r="AJ244">
            <v>0</v>
          </cell>
          <cell r="AK244">
            <v>0</v>
          </cell>
          <cell r="AL244">
            <v>-0.1</v>
          </cell>
          <cell r="AM244">
            <v>0</v>
          </cell>
          <cell r="AN244">
            <v>-0.1</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-0.1</v>
          </cell>
          <cell r="BD244">
            <v>0</v>
          </cell>
          <cell r="BE244">
            <v>0.1</v>
          </cell>
          <cell r="BF244">
            <v>0</v>
          </cell>
          <cell r="BG244">
            <v>0.1</v>
          </cell>
          <cell r="BH244">
            <v>0</v>
          </cell>
          <cell r="BI244">
            <v>0</v>
          </cell>
          <cell r="BJ244">
            <v>0</v>
          </cell>
          <cell r="BK244">
            <v>0</v>
          </cell>
          <cell r="BL244">
            <v>0.1</v>
          </cell>
          <cell r="BM244">
            <v>0.1</v>
          </cell>
          <cell r="BN244">
            <v>0.1</v>
          </cell>
          <cell r="BO244">
            <v>-0.1</v>
          </cell>
          <cell r="BP244">
            <v>0</v>
          </cell>
          <cell r="BQ244">
            <v>0</v>
          </cell>
          <cell r="BR244">
            <v>0.1</v>
          </cell>
          <cell r="BS244">
            <v>0</v>
          </cell>
          <cell r="BT244">
            <v>0.1</v>
          </cell>
          <cell r="BU244">
            <v>0</v>
          </cell>
          <cell r="BV244">
            <v>0</v>
          </cell>
          <cell r="BW244">
            <v>0.1</v>
          </cell>
          <cell r="BY244">
            <v>0</v>
          </cell>
          <cell r="BZ244">
            <v>0.4</v>
          </cell>
        </row>
      </sheetData>
      <sheetData sheetId="17">
        <row r="1">
          <cell r="B1" t="str">
            <v>Gross operating surplus ;</v>
          </cell>
          <cell r="C1" t="str">
            <v>Property income receivable - Interest ;</v>
          </cell>
          <cell r="D1" t="str">
            <v>Property income receivable - Dividends ;</v>
          </cell>
          <cell r="E1" t="str">
            <v>Property income receivable - Reinvested earnings ;</v>
          </cell>
          <cell r="F1" t="str">
            <v>Property income receivable - Rent on natural assets ;</v>
          </cell>
          <cell r="G1" t="str">
            <v>Total property income receivable ;</v>
          </cell>
          <cell r="H1" t="str">
            <v>Total primary income receivable ;</v>
          </cell>
          <cell r="I1" t="str">
            <v>Secondary income receivable - Net non-life insurance premiums ;</v>
          </cell>
          <cell r="J1" t="str">
            <v>Secondary income receivable - Other current transfers ;</v>
          </cell>
          <cell r="K1" t="str">
            <v>Total secondary income receivable ;</v>
          </cell>
          <cell r="L1" t="str">
            <v>TOTAL GROSS INCOME ;</v>
          </cell>
          <cell r="M1" t="str">
            <v>Property income payable - Interest ;</v>
          </cell>
          <cell r="N1" t="str">
            <v>Property income payable - Dividends ;</v>
          </cell>
          <cell r="O1" t="str">
            <v>Property income payable - Reinvested earnings ;</v>
          </cell>
          <cell r="P1" t="str">
            <v>Property income payable - Property income attributed to insurance policy holders ;</v>
          </cell>
          <cell r="Q1" t="str">
            <v>Property income payable - Rent on natural assets ;</v>
          </cell>
          <cell r="R1" t="str">
            <v>Total property income payable ;</v>
          </cell>
          <cell r="S1" t="str">
            <v>Total primary income payable ;</v>
          </cell>
          <cell r="T1" t="str">
            <v>Secondary income payable - Current taxes on income, wealth, etc - Income taxes ;</v>
          </cell>
          <cell r="U1" t="str">
            <v>Secondary income payable - Current taxes on income, wealth, etc - Other ;</v>
          </cell>
          <cell r="V1" t="str">
            <v>Secondary income payable - Current taxes on income, wealth, etc - Total ;</v>
          </cell>
          <cell r="W1" t="str">
            <v>Secondary income payable - Non-life insurance claims ;</v>
          </cell>
          <cell r="X1" t="str">
            <v>Secondary income payable - Other current transfers ;</v>
          </cell>
          <cell r="Y1" t="str">
            <v>Total secondary income payable ;</v>
          </cell>
          <cell r="Z1" t="str">
            <v>Total income payable ;</v>
          </cell>
          <cell r="AA1" t="str">
            <v>Gross disposable income ;</v>
          </cell>
          <cell r="AB1" t="str">
            <v>Net saving ;</v>
          </cell>
          <cell r="AC1" t="str">
            <v>Consumption of fixed capital ;</v>
          </cell>
          <cell r="AD1" t="str">
            <v>TOTAL USE OF GROSS INCOME ;</v>
          </cell>
          <cell r="AE1" t="str">
            <v>Gross operating surplus ;</v>
          </cell>
          <cell r="AF1" t="str">
            <v>Property income receivable - Interest ;</v>
          </cell>
          <cell r="AG1" t="str">
            <v>Property income receivable - Dividends ;</v>
          </cell>
          <cell r="AH1" t="str">
            <v>Property income receivable - Reinvested earnings ;</v>
          </cell>
          <cell r="AI1" t="str">
            <v>Property income receivable - Rent on natural assets ;</v>
          </cell>
          <cell r="AJ1" t="str">
            <v>Total property income receivable ;</v>
          </cell>
          <cell r="AK1" t="str">
            <v>Total primary income receivable ;</v>
          </cell>
          <cell r="AL1" t="str">
            <v>Secondary income receivable - Net non-life insurance premiums ;</v>
          </cell>
          <cell r="AM1" t="str">
            <v>Secondary income receivable - Other current transfers ;</v>
          </cell>
          <cell r="AN1" t="str">
            <v>Total secondary income receivable ;</v>
          </cell>
          <cell r="AO1" t="str">
            <v>TOTAL GROSS INCOME ;</v>
          </cell>
          <cell r="AP1" t="str">
            <v>Property income payable - Interest ;</v>
          </cell>
          <cell r="AQ1" t="str">
            <v>Property income payable - Dividends ;</v>
          </cell>
          <cell r="AR1" t="str">
            <v>Property income payable - Reinvested earnings ;</v>
          </cell>
          <cell r="AS1" t="str">
            <v>Property income payable - Property income attributed to insurance policy holders ;</v>
          </cell>
          <cell r="AT1" t="str">
            <v>Property income payable - Rent on natural assets ;</v>
          </cell>
          <cell r="AU1" t="str">
            <v>Total property income payable ;</v>
          </cell>
          <cell r="AV1" t="str">
            <v>Total primary income payable ;</v>
          </cell>
          <cell r="AW1" t="str">
            <v>Secondary income payable - Current taxes on income, wealth, etc - Income taxes ;</v>
          </cell>
          <cell r="AX1" t="str">
            <v>Secondary income payable - Current taxes on income, wealth, etc - Other ;</v>
          </cell>
          <cell r="AY1" t="str">
            <v>Secondary income payable - Current taxes on income, wealth, etc - Total ;</v>
          </cell>
          <cell r="AZ1" t="str">
            <v>Secondary income payable - Non-life insurance claims ;</v>
          </cell>
          <cell r="BA1" t="str">
            <v>Secondary income payable - Other current transfers ;</v>
          </cell>
          <cell r="BB1" t="str">
            <v>Total secondary income payable ;</v>
          </cell>
          <cell r="BC1" t="str">
            <v>Total income payable ;</v>
          </cell>
          <cell r="BD1" t="str">
            <v>Gross disposable income ;</v>
          </cell>
          <cell r="BE1" t="str">
            <v>Net saving ;</v>
          </cell>
          <cell r="BF1" t="str">
            <v>Consumption of fixed capital ;</v>
          </cell>
          <cell r="BG1" t="str">
            <v>TOTAL USE OF GROSS INCOME ;</v>
          </cell>
          <cell r="BH1" t="str">
            <v>Gross operating surplus ;</v>
          </cell>
          <cell r="BI1" t="str">
            <v>Property income receivable - Interest ;</v>
          </cell>
          <cell r="BJ1" t="str">
            <v>Property income receivable - Dividends ;</v>
          </cell>
          <cell r="BK1" t="str">
            <v>Property income receivable - Reinvested earnings ;</v>
          </cell>
          <cell r="BL1" t="str">
            <v>Property income receivable - Rent on natural assets ;</v>
          </cell>
          <cell r="BM1" t="str">
            <v>Total property income receivable ;</v>
          </cell>
          <cell r="BN1" t="str">
            <v>Total primary income receivable ;</v>
          </cell>
          <cell r="BO1" t="str">
            <v>Secondary income receivable - Net non-life insurance premiums ;</v>
          </cell>
          <cell r="BP1" t="str">
            <v>Secondary income receivable - Other current transfers ;</v>
          </cell>
          <cell r="BQ1" t="str">
            <v>Total secondary income receivable ;</v>
          </cell>
          <cell r="BR1" t="str">
            <v>TOTAL GROSS INCOME ;</v>
          </cell>
          <cell r="BS1" t="str">
            <v>Property income payable - Interest ;</v>
          </cell>
          <cell r="BT1" t="str">
            <v>Property income payable - Dividends ;</v>
          </cell>
          <cell r="BU1" t="str">
            <v>Property income payable - Reinvested earnings ;</v>
          </cell>
          <cell r="BV1" t="str">
            <v>Property income payable - Property income attributed to insurance policy holders ;</v>
          </cell>
          <cell r="BW1" t="str">
            <v>Property income payable - Rent on natural assets ;</v>
          </cell>
          <cell r="BX1" t="str">
            <v>Total property income payable ;</v>
          </cell>
          <cell r="BY1" t="str">
            <v>Total primary income payable ;</v>
          </cell>
          <cell r="BZ1" t="str">
            <v>Secondary income payable - Current taxes on income, wealth, etc - Income taxes ;</v>
          </cell>
          <cell r="CA1" t="str">
            <v>Secondary income payable - Current taxes on income, wealth, etc - Other ;</v>
          </cell>
          <cell r="CB1" t="str">
            <v>Secondary income payable - Current taxes on income, wealth, etc - Total ;</v>
          </cell>
          <cell r="CC1" t="str">
            <v>Secondary income payable - Non-life insurance claims ;</v>
          </cell>
          <cell r="CD1" t="str">
            <v>Secondary income payable - Other current transfers ;</v>
          </cell>
          <cell r="CE1" t="str">
            <v>Total secondary income payable ;</v>
          </cell>
          <cell r="CF1" t="str">
            <v>Total income payable ;</v>
          </cell>
          <cell r="CG1" t="str">
            <v>Gross disposable income ;</v>
          </cell>
          <cell r="CH1" t="str">
            <v>Net saving ;</v>
          </cell>
          <cell r="CI1" t="str">
            <v>Consumption of fixed capital ;</v>
          </cell>
          <cell r="CJ1" t="str">
            <v>TOTAL USE OF GROSS INCOME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B2" t="str">
            <v>$ Millions</v>
          </cell>
          <cell r="AC2" t="str">
            <v>$ Millions</v>
          </cell>
          <cell r="AD2" t="str">
            <v>$ Millions</v>
          </cell>
          <cell r="AE2" t="str">
            <v>$ Millions</v>
          </cell>
          <cell r="AF2" t="str">
            <v>$ Millions</v>
          </cell>
          <cell r="AG2" t="str">
            <v>$ Millions</v>
          </cell>
          <cell r="AH2" t="str">
            <v>$ Millions</v>
          </cell>
          <cell r="AI2" t="str">
            <v>$ Millions</v>
          </cell>
          <cell r="AJ2" t="str">
            <v>$ Millions</v>
          </cell>
          <cell r="AK2" t="str">
            <v>$ Millions</v>
          </cell>
          <cell r="AL2" t="str">
            <v>$ Millions</v>
          </cell>
          <cell r="AM2" t="str">
            <v>$ Millions</v>
          </cell>
          <cell r="AN2" t="str">
            <v>$ Millions</v>
          </cell>
          <cell r="AO2" t="str">
            <v>$ Millions</v>
          </cell>
          <cell r="AP2" t="str">
            <v>$ Millions</v>
          </cell>
          <cell r="AQ2" t="str">
            <v>$ Millions</v>
          </cell>
          <cell r="AR2" t="str">
            <v>$ Millions</v>
          </cell>
          <cell r="AS2" t="str">
            <v>$ Millions</v>
          </cell>
          <cell r="AT2" t="str">
            <v>$ Millions</v>
          </cell>
          <cell r="AU2" t="str">
            <v>$ Millions</v>
          </cell>
          <cell r="AV2" t="str">
            <v>$ Millions</v>
          </cell>
          <cell r="AW2" t="str">
            <v>$ Millions</v>
          </cell>
          <cell r="AX2" t="str">
            <v>$ Millions</v>
          </cell>
          <cell r="AY2" t="str">
            <v>$ Millions</v>
          </cell>
          <cell r="AZ2" t="str">
            <v>$ Millions</v>
          </cell>
          <cell r="BA2" t="str">
            <v>$ Millions</v>
          </cell>
          <cell r="BB2" t="str">
            <v>$ Millions</v>
          </cell>
          <cell r="BC2" t="str">
            <v>$ Millions</v>
          </cell>
          <cell r="BD2" t="str">
            <v>$ Millions</v>
          </cell>
          <cell r="BE2" t="str">
            <v>$ Millions</v>
          </cell>
          <cell r="BF2" t="str">
            <v>$ Millions</v>
          </cell>
          <cell r="BG2" t="str">
            <v>$ Millions</v>
          </cell>
          <cell r="BH2" t="str">
            <v>$ Millions</v>
          </cell>
          <cell r="BI2" t="str">
            <v>$ Millions</v>
          </cell>
          <cell r="BJ2" t="str">
            <v>$ Millions</v>
          </cell>
          <cell r="BK2" t="str">
            <v>$ Millions</v>
          </cell>
          <cell r="BL2" t="str">
            <v>$ Millions</v>
          </cell>
          <cell r="BM2" t="str">
            <v>$ Millions</v>
          </cell>
          <cell r="BN2" t="str">
            <v>$ Millions</v>
          </cell>
          <cell r="BO2" t="str">
            <v>$ Millions</v>
          </cell>
          <cell r="BP2" t="str">
            <v>$ Millions</v>
          </cell>
          <cell r="BQ2" t="str">
            <v>$ Millions</v>
          </cell>
          <cell r="BR2" t="str">
            <v>$ Millions</v>
          </cell>
          <cell r="BS2" t="str">
            <v>$ Millions</v>
          </cell>
          <cell r="BT2" t="str">
            <v>$ Millions</v>
          </cell>
          <cell r="BU2" t="str">
            <v>$ Millions</v>
          </cell>
          <cell r="BV2" t="str">
            <v>$ Millions</v>
          </cell>
          <cell r="BW2" t="str">
            <v>$ Millions</v>
          </cell>
          <cell r="BX2" t="str">
            <v>$ Millions</v>
          </cell>
          <cell r="BY2" t="str">
            <v>$ Millions</v>
          </cell>
          <cell r="BZ2" t="str">
            <v>$ Millions</v>
          </cell>
          <cell r="CA2" t="str">
            <v>$ Millions</v>
          </cell>
          <cell r="CB2" t="str">
            <v>$ Millions</v>
          </cell>
          <cell r="CC2" t="str">
            <v>$ Millions</v>
          </cell>
          <cell r="CD2" t="str">
            <v>$ Millions</v>
          </cell>
          <cell r="CE2" t="str">
            <v>$ Millions</v>
          </cell>
          <cell r="CF2" t="str">
            <v>$ Millions</v>
          </cell>
          <cell r="CG2" t="str">
            <v>$ Millions</v>
          </cell>
          <cell r="CH2" t="str">
            <v>$ Millions</v>
          </cell>
          <cell r="CI2" t="str">
            <v>$ Millions</v>
          </cell>
          <cell r="CJ2" t="str">
            <v>$ Millions</v>
          </cell>
        </row>
        <row r="3">
          <cell r="B3" t="str">
            <v>Trend</v>
          </cell>
          <cell r="C3" t="str">
            <v>Trend</v>
          </cell>
          <cell r="D3" t="str">
            <v>Trend</v>
          </cell>
          <cell r="E3" t="str">
            <v>Trend</v>
          </cell>
          <cell r="F3" t="str">
            <v>Trend</v>
          </cell>
          <cell r="G3" t="str">
            <v>Trend</v>
          </cell>
          <cell r="H3" t="str">
            <v>Trend</v>
          </cell>
          <cell r="I3" t="str">
            <v>Trend</v>
          </cell>
          <cell r="J3" t="str">
            <v>Trend</v>
          </cell>
          <cell r="K3" t="str">
            <v>Trend</v>
          </cell>
          <cell r="L3" t="str">
            <v>Trend</v>
          </cell>
          <cell r="M3" t="str">
            <v>Trend</v>
          </cell>
          <cell r="N3" t="str">
            <v>Trend</v>
          </cell>
          <cell r="O3" t="str">
            <v>Trend</v>
          </cell>
          <cell r="P3" t="str">
            <v>Trend</v>
          </cell>
          <cell r="Q3" t="str">
            <v>Trend</v>
          </cell>
          <cell r="R3" t="str">
            <v>Trend</v>
          </cell>
          <cell r="S3" t="str">
            <v>Trend</v>
          </cell>
          <cell r="T3" t="str">
            <v>Trend</v>
          </cell>
          <cell r="U3" t="str">
            <v>Trend</v>
          </cell>
          <cell r="V3" t="str">
            <v>Trend</v>
          </cell>
          <cell r="W3" t="str">
            <v>Trend</v>
          </cell>
          <cell r="X3" t="str">
            <v>Trend</v>
          </cell>
          <cell r="Y3" t="str">
            <v>Trend</v>
          </cell>
          <cell r="Z3" t="str">
            <v>Trend</v>
          </cell>
          <cell r="AA3" t="str">
            <v>Trend</v>
          </cell>
          <cell r="AB3" t="str">
            <v>Trend</v>
          </cell>
          <cell r="AC3" t="str">
            <v>Trend</v>
          </cell>
          <cell r="AD3" t="str">
            <v>Trend</v>
          </cell>
          <cell r="AE3" t="str">
            <v>Seasonally Adjusted</v>
          </cell>
          <cell r="AF3" t="str">
            <v>Seasonally Adjusted</v>
          </cell>
          <cell r="AG3" t="str">
            <v>Seasonally Adjusted</v>
          </cell>
          <cell r="AH3" t="str">
            <v>Seasonally Adjusted</v>
          </cell>
          <cell r="AI3" t="str">
            <v>Seasonally Adjusted</v>
          </cell>
          <cell r="AJ3" t="str">
            <v>Seasonally Adjusted</v>
          </cell>
          <cell r="AK3" t="str">
            <v>Seasonally Adjusted</v>
          </cell>
          <cell r="AL3" t="str">
            <v>Seasonally Adjusted</v>
          </cell>
          <cell r="AM3" t="str">
            <v>Seasonally Adjusted</v>
          </cell>
          <cell r="AN3" t="str">
            <v>Seasonally Adjusted</v>
          </cell>
          <cell r="AO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E3" t="str">
            <v>Seasonally Adjusted</v>
          </cell>
          <cell r="BF3" t="str">
            <v>Seasonally Adjusted</v>
          </cell>
          <cell r="BG3" t="str">
            <v>Seasonally Adjusted</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X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row>
        <row r="6">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X6">
            <v>3</v>
          </cell>
          <cell r="BY6">
            <v>3</v>
          </cell>
          <cell r="BZ6">
            <v>3</v>
          </cell>
          <cell r="CA6">
            <v>3</v>
          </cell>
          <cell r="CB6">
            <v>3</v>
          </cell>
          <cell r="CC6">
            <v>3</v>
          </cell>
          <cell r="CD6">
            <v>3</v>
          </cell>
          <cell r="CE6">
            <v>3</v>
          </cell>
          <cell r="CF6">
            <v>3</v>
          </cell>
          <cell r="CG6">
            <v>3</v>
          </cell>
          <cell r="CH6">
            <v>3</v>
          </cell>
          <cell r="CI6">
            <v>3</v>
          </cell>
          <cell r="CJ6">
            <v>3</v>
          </cell>
        </row>
        <row r="7">
          <cell r="B7">
            <v>32387</v>
          </cell>
          <cell r="C7">
            <v>32387</v>
          </cell>
          <cell r="D7">
            <v>32387</v>
          </cell>
          <cell r="E7">
            <v>32387</v>
          </cell>
          <cell r="F7">
            <v>32387</v>
          </cell>
          <cell r="G7">
            <v>32387</v>
          </cell>
          <cell r="H7">
            <v>32387</v>
          </cell>
          <cell r="I7">
            <v>32387</v>
          </cell>
          <cell r="J7">
            <v>32387</v>
          </cell>
          <cell r="K7">
            <v>32387</v>
          </cell>
          <cell r="L7">
            <v>32387</v>
          </cell>
          <cell r="M7">
            <v>32387</v>
          </cell>
          <cell r="N7">
            <v>32387</v>
          </cell>
          <cell r="O7">
            <v>32387</v>
          </cell>
          <cell r="P7">
            <v>32387</v>
          </cell>
          <cell r="Q7">
            <v>32387</v>
          </cell>
          <cell r="R7">
            <v>32387</v>
          </cell>
          <cell r="S7">
            <v>32387</v>
          </cell>
          <cell r="T7">
            <v>32387</v>
          </cell>
          <cell r="U7">
            <v>32387</v>
          </cell>
          <cell r="V7">
            <v>32387</v>
          </cell>
          <cell r="W7">
            <v>32387</v>
          </cell>
          <cell r="X7">
            <v>32387</v>
          </cell>
          <cell r="Y7">
            <v>32387</v>
          </cell>
          <cell r="Z7">
            <v>32387</v>
          </cell>
          <cell r="AA7">
            <v>32387</v>
          </cell>
          <cell r="AB7">
            <v>32387</v>
          </cell>
          <cell r="AC7">
            <v>32387</v>
          </cell>
          <cell r="AD7">
            <v>32387</v>
          </cell>
          <cell r="AE7">
            <v>32387</v>
          </cell>
          <cell r="AF7">
            <v>32387</v>
          </cell>
          <cell r="AG7">
            <v>32387</v>
          </cell>
          <cell r="AH7">
            <v>32387</v>
          </cell>
          <cell r="AI7">
            <v>32387</v>
          </cell>
          <cell r="AJ7">
            <v>32387</v>
          </cell>
          <cell r="AK7">
            <v>32387</v>
          </cell>
          <cell r="AL7">
            <v>32387</v>
          </cell>
          <cell r="AM7">
            <v>32387</v>
          </cell>
          <cell r="AN7">
            <v>32387</v>
          </cell>
          <cell r="AO7">
            <v>32387</v>
          </cell>
          <cell r="AP7">
            <v>32387</v>
          </cell>
          <cell r="AQ7">
            <v>32387</v>
          </cell>
          <cell r="AR7">
            <v>32387</v>
          </cell>
          <cell r="AS7">
            <v>32387</v>
          </cell>
          <cell r="AT7">
            <v>32387</v>
          </cell>
          <cell r="AU7">
            <v>32387</v>
          </cell>
          <cell r="AV7">
            <v>32387</v>
          </cell>
          <cell r="AW7">
            <v>32387</v>
          </cell>
          <cell r="AX7">
            <v>32387</v>
          </cell>
          <cell r="AY7">
            <v>32387</v>
          </cell>
          <cell r="AZ7">
            <v>32387</v>
          </cell>
          <cell r="BA7">
            <v>32387</v>
          </cell>
          <cell r="BB7">
            <v>32387</v>
          </cell>
          <cell r="BC7">
            <v>32387</v>
          </cell>
          <cell r="BD7">
            <v>32387</v>
          </cell>
          <cell r="BE7">
            <v>32387</v>
          </cell>
          <cell r="BF7">
            <v>32387</v>
          </cell>
          <cell r="BG7">
            <v>32387</v>
          </cell>
          <cell r="BH7">
            <v>32387</v>
          </cell>
          <cell r="BI7">
            <v>32387</v>
          </cell>
          <cell r="BJ7">
            <v>32387</v>
          </cell>
          <cell r="BK7">
            <v>32387</v>
          </cell>
          <cell r="BL7">
            <v>32387</v>
          </cell>
          <cell r="BM7">
            <v>32387</v>
          </cell>
          <cell r="BN7">
            <v>32387</v>
          </cell>
          <cell r="BO7">
            <v>32387</v>
          </cell>
          <cell r="BP7">
            <v>32387</v>
          </cell>
          <cell r="BQ7">
            <v>32387</v>
          </cell>
          <cell r="BR7">
            <v>32387</v>
          </cell>
          <cell r="BS7">
            <v>32387</v>
          </cell>
          <cell r="BT7">
            <v>32387</v>
          </cell>
          <cell r="BU7">
            <v>32387</v>
          </cell>
          <cell r="BV7">
            <v>32387</v>
          </cell>
          <cell r="BW7">
            <v>32387</v>
          </cell>
          <cell r="BX7">
            <v>32387</v>
          </cell>
          <cell r="BY7">
            <v>32387</v>
          </cell>
          <cell r="BZ7">
            <v>32387</v>
          </cell>
          <cell r="CA7">
            <v>32387</v>
          </cell>
          <cell r="CB7">
            <v>32387</v>
          </cell>
          <cell r="CC7">
            <v>32387</v>
          </cell>
          <cell r="CD7">
            <v>32387</v>
          </cell>
          <cell r="CE7">
            <v>32387</v>
          </cell>
          <cell r="CF7">
            <v>32387</v>
          </cell>
          <cell r="CG7">
            <v>32387</v>
          </cell>
          <cell r="CH7">
            <v>32387</v>
          </cell>
          <cell r="CI7">
            <v>32387</v>
          </cell>
          <cell r="CJ7">
            <v>32387</v>
          </cell>
        </row>
        <row r="8">
          <cell r="B8">
            <v>43070</v>
          </cell>
          <cell r="C8">
            <v>43070</v>
          </cell>
          <cell r="D8">
            <v>43070</v>
          </cell>
          <cell r="E8">
            <v>43070</v>
          </cell>
          <cell r="F8">
            <v>43070</v>
          </cell>
          <cell r="G8">
            <v>43070</v>
          </cell>
          <cell r="H8">
            <v>43070</v>
          </cell>
          <cell r="I8">
            <v>43070</v>
          </cell>
          <cell r="J8">
            <v>43070</v>
          </cell>
          <cell r="K8">
            <v>43070</v>
          </cell>
          <cell r="L8">
            <v>43070</v>
          </cell>
          <cell r="M8">
            <v>43070</v>
          </cell>
          <cell r="N8">
            <v>43070</v>
          </cell>
          <cell r="O8">
            <v>43070</v>
          </cell>
          <cell r="P8">
            <v>43070</v>
          </cell>
          <cell r="Q8">
            <v>43070</v>
          </cell>
          <cell r="R8">
            <v>43070</v>
          </cell>
          <cell r="S8">
            <v>43070</v>
          </cell>
          <cell r="T8">
            <v>43070</v>
          </cell>
          <cell r="U8">
            <v>43070</v>
          </cell>
          <cell r="V8">
            <v>43070</v>
          </cell>
          <cell r="W8">
            <v>43070</v>
          </cell>
          <cell r="X8">
            <v>43070</v>
          </cell>
          <cell r="Y8">
            <v>43070</v>
          </cell>
          <cell r="Z8">
            <v>43070</v>
          </cell>
          <cell r="AA8">
            <v>43070</v>
          </cell>
          <cell r="AB8">
            <v>43070</v>
          </cell>
          <cell r="AC8">
            <v>43070</v>
          </cell>
          <cell r="AD8">
            <v>43070</v>
          </cell>
          <cell r="AE8">
            <v>43070</v>
          </cell>
          <cell r="AF8">
            <v>43070</v>
          </cell>
          <cell r="AG8">
            <v>43070</v>
          </cell>
          <cell r="AH8">
            <v>43070</v>
          </cell>
          <cell r="AI8">
            <v>43070</v>
          </cell>
          <cell r="AJ8">
            <v>43070</v>
          </cell>
          <cell r="AK8">
            <v>43070</v>
          </cell>
          <cell r="AL8">
            <v>43070</v>
          </cell>
          <cell r="AM8">
            <v>43070</v>
          </cell>
          <cell r="AN8">
            <v>43070</v>
          </cell>
          <cell r="AO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E8">
            <v>43070</v>
          </cell>
          <cell r="BF8">
            <v>43070</v>
          </cell>
          <cell r="BG8">
            <v>43070</v>
          </cell>
          <cell r="BH8">
            <v>43070</v>
          </cell>
          <cell r="BI8">
            <v>43070</v>
          </cell>
          <cell r="BJ8">
            <v>43070</v>
          </cell>
          <cell r="BK8">
            <v>43070</v>
          </cell>
          <cell r="BL8">
            <v>43070</v>
          </cell>
          <cell r="BM8">
            <v>43070</v>
          </cell>
          <cell r="BN8">
            <v>43070</v>
          </cell>
          <cell r="BO8">
            <v>43070</v>
          </cell>
          <cell r="BP8">
            <v>43070</v>
          </cell>
          <cell r="BQ8">
            <v>43070</v>
          </cell>
          <cell r="BR8">
            <v>43070</v>
          </cell>
          <cell r="BS8">
            <v>43070</v>
          </cell>
          <cell r="BT8">
            <v>43070</v>
          </cell>
          <cell r="BU8">
            <v>43070</v>
          </cell>
          <cell r="BV8">
            <v>43070</v>
          </cell>
          <cell r="BW8">
            <v>43070</v>
          </cell>
          <cell r="BX8">
            <v>43070</v>
          </cell>
          <cell r="BY8">
            <v>43070</v>
          </cell>
          <cell r="BZ8">
            <v>43070</v>
          </cell>
          <cell r="CA8">
            <v>43070</v>
          </cell>
          <cell r="CB8">
            <v>43070</v>
          </cell>
          <cell r="CC8">
            <v>43070</v>
          </cell>
          <cell r="CD8">
            <v>43070</v>
          </cell>
          <cell r="CE8">
            <v>43070</v>
          </cell>
          <cell r="CF8">
            <v>43070</v>
          </cell>
          <cell r="CG8">
            <v>43070</v>
          </cell>
          <cell r="CH8">
            <v>43070</v>
          </cell>
          <cell r="CI8">
            <v>43070</v>
          </cell>
          <cell r="CJ8">
            <v>43070</v>
          </cell>
        </row>
        <row r="9">
          <cell r="B9">
            <v>118</v>
          </cell>
          <cell r="C9">
            <v>118</v>
          </cell>
          <cell r="D9">
            <v>118</v>
          </cell>
          <cell r="E9">
            <v>118</v>
          </cell>
          <cell r="F9">
            <v>118</v>
          </cell>
          <cell r="G9">
            <v>118</v>
          </cell>
          <cell r="H9">
            <v>118</v>
          </cell>
          <cell r="I9">
            <v>118</v>
          </cell>
          <cell r="J9">
            <v>118</v>
          </cell>
          <cell r="K9">
            <v>118</v>
          </cell>
          <cell r="L9">
            <v>118</v>
          </cell>
          <cell r="M9">
            <v>118</v>
          </cell>
          <cell r="N9">
            <v>118</v>
          </cell>
          <cell r="O9">
            <v>118</v>
          </cell>
          <cell r="P9">
            <v>118</v>
          </cell>
          <cell r="Q9">
            <v>118</v>
          </cell>
          <cell r="R9">
            <v>118</v>
          </cell>
          <cell r="S9">
            <v>118</v>
          </cell>
          <cell r="T9">
            <v>118</v>
          </cell>
          <cell r="U9">
            <v>118</v>
          </cell>
          <cell r="V9">
            <v>118</v>
          </cell>
          <cell r="W9">
            <v>118</v>
          </cell>
          <cell r="X9">
            <v>118</v>
          </cell>
          <cell r="Y9">
            <v>118</v>
          </cell>
          <cell r="Z9">
            <v>118</v>
          </cell>
          <cell r="AA9">
            <v>118</v>
          </cell>
          <cell r="AB9">
            <v>118</v>
          </cell>
          <cell r="AC9">
            <v>118</v>
          </cell>
          <cell r="AD9">
            <v>118</v>
          </cell>
          <cell r="AE9">
            <v>118</v>
          </cell>
          <cell r="AF9">
            <v>118</v>
          </cell>
          <cell r="AG9">
            <v>118</v>
          </cell>
          <cell r="AH9">
            <v>118</v>
          </cell>
          <cell r="AI9">
            <v>118</v>
          </cell>
          <cell r="AJ9">
            <v>118</v>
          </cell>
          <cell r="AK9">
            <v>118</v>
          </cell>
          <cell r="AL9">
            <v>118</v>
          </cell>
          <cell r="AM9">
            <v>118</v>
          </cell>
          <cell r="AN9">
            <v>118</v>
          </cell>
          <cell r="AO9">
            <v>118</v>
          </cell>
          <cell r="AP9">
            <v>118</v>
          </cell>
          <cell r="AQ9">
            <v>118</v>
          </cell>
          <cell r="AR9">
            <v>118</v>
          </cell>
          <cell r="AS9">
            <v>118</v>
          </cell>
          <cell r="AT9">
            <v>118</v>
          </cell>
          <cell r="AU9">
            <v>118</v>
          </cell>
          <cell r="AV9">
            <v>118</v>
          </cell>
          <cell r="AW9">
            <v>118</v>
          </cell>
          <cell r="AX9">
            <v>118</v>
          </cell>
          <cell r="AY9">
            <v>118</v>
          </cell>
          <cell r="AZ9">
            <v>118</v>
          </cell>
          <cell r="BA9">
            <v>118</v>
          </cell>
          <cell r="BB9">
            <v>118</v>
          </cell>
          <cell r="BC9">
            <v>118</v>
          </cell>
          <cell r="BD9">
            <v>118</v>
          </cell>
          <cell r="BE9">
            <v>118</v>
          </cell>
          <cell r="BF9">
            <v>118</v>
          </cell>
          <cell r="BG9">
            <v>118</v>
          </cell>
          <cell r="BH9">
            <v>118</v>
          </cell>
          <cell r="BI9">
            <v>118</v>
          </cell>
          <cell r="BJ9">
            <v>118</v>
          </cell>
          <cell r="BK9">
            <v>118</v>
          </cell>
          <cell r="BL9">
            <v>118</v>
          </cell>
          <cell r="BM9">
            <v>118</v>
          </cell>
          <cell r="BN9">
            <v>118</v>
          </cell>
          <cell r="BO9">
            <v>118</v>
          </cell>
          <cell r="BP9">
            <v>118</v>
          </cell>
          <cell r="BQ9">
            <v>118</v>
          </cell>
          <cell r="BR9">
            <v>118</v>
          </cell>
          <cell r="BS9">
            <v>118</v>
          </cell>
          <cell r="BT9">
            <v>118</v>
          </cell>
          <cell r="BU9">
            <v>118</v>
          </cell>
          <cell r="BV9">
            <v>118</v>
          </cell>
          <cell r="BW9">
            <v>118</v>
          </cell>
          <cell r="BX9">
            <v>118</v>
          </cell>
          <cell r="BY9">
            <v>118</v>
          </cell>
          <cell r="BZ9">
            <v>118</v>
          </cell>
          <cell r="CA9">
            <v>118</v>
          </cell>
          <cell r="CB9">
            <v>118</v>
          </cell>
          <cell r="CC9">
            <v>118</v>
          </cell>
          <cell r="CD9">
            <v>118</v>
          </cell>
          <cell r="CE9">
            <v>118</v>
          </cell>
          <cell r="CF9">
            <v>118</v>
          </cell>
          <cell r="CG9">
            <v>118</v>
          </cell>
          <cell r="CH9">
            <v>118</v>
          </cell>
          <cell r="CI9">
            <v>118</v>
          </cell>
          <cell r="CJ9">
            <v>118</v>
          </cell>
        </row>
        <row r="10">
          <cell r="B10" t="str">
            <v>A85125379W</v>
          </cell>
          <cell r="C10" t="str">
            <v>A85125380F</v>
          </cell>
          <cell r="D10" t="str">
            <v>A85125381J</v>
          </cell>
          <cell r="E10" t="str">
            <v>A85125382K</v>
          </cell>
          <cell r="F10" t="str">
            <v>A85125383L</v>
          </cell>
          <cell r="G10" t="str">
            <v>A85125384R</v>
          </cell>
          <cell r="H10" t="str">
            <v>A85125385T</v>
          </cell>
          <cell r="I10" t="str">
            <v>A85125386V</v>
          </cell>
          <cell r="J10" t="str">
            <v>A85125387W</v>
          </cell>
          <cell r="K10" t="str">
            <v>A85125388X</v>
          </cell>
          <cell r="L10" t="str">
            <v>A85125389A</v>
          </cell>
          <cell r="M10" t="str">
            <v>A85125390K</v>
          </cell>
          <cell r="N10" t="str">
            <v>A85125391L</v>
          </cell>
          <cell r="O10" t="str">
            <v>A85125392R</v>
          </cell>
          <cell r="P10" t="str">
            <v>A85125393T</v>
          </cell>
          <cell r="Q10" t="str">
            <v>A85125394V</v>
          </cell>
          <cell r="R10" t="str">
            <v>A85124990W</v>
          </cell>
          <cell r="S10" t="str">
            <v>A85124991X</v>
          </cell>
          <cell r="T10" t="str">
            <v>A85124992A</v>
          </cell>
          <cell r="U10" t="str">
            <v>A85124993C</v>
          </cell>
          <cell r="V10" t="str">
            <v>A85124994F</v>
          </cell>
          <cell r="W10" t="str">
            <v>A85124995J</v>
          </cell>
          <cell r="X10" t="str">
            <v>A85124996K</v>
          </cell>
          <cell r="Y10" t="str">
            <v>A85124997L</v>
          </cell>
          <cell r="Z10" t="str">
            <v>A85124998R</v>
          </cell>
          <cell r="AA10" t="str">
            <v>A85124999T</v>
          </cell>
          <cell r="AB10" t="str">
            <v>A85125812X</v>
          </cell>
          <cell r="AC10" t="str">
            <v>A85125000T</v>
          </cell>
          <cell r="AD10" t="str">
            <v>A85125001V</v>
          </cell>
          <cell r="AE10" t="str">
            <v>A85125002W</v>
          </cell>
          <cell r="AF10" t="str">
            <v>A85125003X</v>
          </cell>
          <cell r="AG10" t="str">
            <v>A85125004A</v>
          </cell>
          <cell r="AH10" t="str">
            <v>A85125005C</v>
          </cell>
          <cell r="AI10" t="str">
            <v>A85125006F</v>
          </cell>
          <cell r="AJ10" t="str">
            <v>A85125007J</v>
          </cell>
          <cell r="AK10" t="str">
            <v>A85125008K</v>
          </cell>
          <cell r="AL10" t="str">
            <v>A85125009L</v>
          </cell>
          <cell r="AM10" t="str">
            <v>A85125010W</v>
          </cell>
          <cell r="AN10" t="str">
            <v>A85125011X</v>
          </cell>
          <cell r="AO10" t="str">
            <v>A85125012A</v>
          </cell>
          <cell r="AP10" t="str">
            <v>A85125013C</v>
          </cell>
          <cell r="AQ10" t="str">
            <v>A85125014F</v>
          </cell>
          <cell r="AR10" t="str">
            <v>A85125015J</v>
          </cell>
          <cell r="AS10" t="str">
            <v>A85125016K</v>
          </cell>
          <cell r="AT10" t="str">
            <v>A85125017L</v>
          </cell>
          <cell r="AU10" t="str">
            <v>A85125018R</v>
          </cell>
          <cell r="AV10" t="str">
            <v>A85125019T</v>
          </cell>
          <cell r="AW10" t="str">
            <v>A85125020A</v>
          </cell>
          <cell r="AX10" t="str">
            <v>A85125021C</v>
          </cell>
          <cell r="AY10" t="str">
            <v>A85125022F</v>
          </cell>
          <cell r="AZ10" t="str">
            <v>A85125023J</v>
          </cell>
          <cell r="BA10" t="str">
            <v>A85125024K</v>
          </cell>
          <cell r="BB10" t="str">
            <v>A85125025L</v>
          </cell>
          <cell r="BC10" t="str">
            <v>A85125026R</v>
          </cell>
          <cell r="BD10" t="str">
            <v>A85125027T</v>
          </cell>
          <cell r="BE10" t="str">
            <v>A85125814C</v>
          </cell>
          <cell r="BF10" t="str">
            <v>A85125028V</v>
          </cell>
          <cell r="BG10" t="str">
            <v>A85125029W</v>
          </cell>
          <cell r="BH10" t="str">
            <v>A85125030F</v>
          </cell>
          <cell r="BI10" t="str">
            <v>A85125031J</v>
          </cell>
          <cell r="BJ10" t="str">
            <v>A85125032K</v>
          </cell>
          <cell r="BK10" t="str">
            <v>A85125033L</v>
          </cell>
          <cell r="BL10" t="str">
            <v>A85125034R</v>
          </cell>
          <cell r="BM10" t="str">
            <v>A85125035T</v>
          </cell>
          <cell r="BN10" t="str">
            <v>A85125036V</v>
          </cell>
          <cell r="BO10" t="str">
            <v>A85125037W</v>
          </cell>
          <cell r="BP10" t="str">
            <v>A85125038X</v>
          </cell>
          <cell r="BQ10" t="str">
            <v>A85125039A</v>
          </cell>
          <cell r="BR10" t="str">
            <v>A85125040K</v>
          </cell>
          <cell r="BS10" t="str">
            <v>A85125041L</v>
          </cell>
          <cell r="BT10" t="str">
            <v>A85125042R</v>
          </cell>
          <cell r="BU10" t="str">
            <v>A85125043T</v>
          </cell>
          <cell r="BV10" t="str">
            <v>A85125044V</v>
          </cell>
          <cell r="BW10" t="str">
            <v>A85125045W</v>
          </cell>
          <cell r="BX10" t="str">
            <v>A85125046X</v>
          </cell>
          <cell r="BY10" t="str">
            <v>A85125047A</v>
          </cell>
          <cell r="BZ10" t="str">
            <v>A85125048C</v>
          </cell>
          <cell r="CA10" t="str">
            <v>A85125049F</v>
          </cell>
          <cell r="CB10" t="str">
            <v>A85125050R</v>
          </cell>
          <cell r="CC10" t="str">
            <v>A85125051T</v>
          </cell>
          <cell r="CD10" t="str">
            <v>A85125052V</v>
          </cell>
          <cell r="CE10" t="str">
            <v>A85125053W</v>
          </cell>
          <cell r="CF10" t="str">
            <v>A85125054X</v>
          </cell>
          <cell r="CG10" t="str">
            <v>A85125055A</v>
          </cell>
          <cell r="CH10" t="str">
            <v>A85125816J</v>
          </cell>
          <cell r="CI10" t="str">
            <v>A85125056C</v>
          </cell>
          <cell r="CJ10" t="str">
            <v>A85125057F</v>
          </cell>
        </row>
        <row r="11">
          <cell r="B11">
            <v>2783</v>
          </cell>
          <cell r="C11">
            <v>12167</v>
          </cell>
          <cell r="D11">
            <v>832</v>
          </cell>
          <cell r="E11">
            <v>245</v>
          </cell>
          <cell r="F11">
            <v>0</v>
          </cell>
          <cell r="G11">
            <v>13244</v>
          </cell>
          <cell r="H11">
            <v>16027</v>
          </cell>
          <cell r="I11">
            <v>2521</v>
          </cell>
          <cell r="J11">
            <v>0</v>
          </cell>
          <cell r="K11">
            <v>2521</v>
          </cell>
          <cell r="L11">
            <v>18548</v>
          </cell>
          <cell r="M11">
            <v>7598</v>
          </cell>
          <cell r="N11">
            <v>1013</v>
          </cell>
          <cell r="O11">
            <v>-126</v>
          </cell>
          <cell r="P11">
            <v>3230</v>
          </cell>
          <cell r="Q11">
            <v>0</v>
          </cell>
          <cell r="R11">
            <v>11715</v>
          </cell>
          <cell r="S11">
            <v>11715</v>
          </cell>
          <cell r="T11">
            <v>672</v>
          </cell>
          <cell r="U11">
            <v>0</v>
          </cell>
          <cell r="V11">
            <v>672</v>
          </cell>
          <cell r="W11">
            <v>2770</v>
          </cell>
          <cell r="X11">
            <v>84</v>
          </cell>
          <cell r="Y11">
            <v>3525</v>
          </cell>
          <cell r="Z11">
            <v>15241</v>
          </cell>
          <cell r="AA11">
            <v>3307</v>
          </cell>
          <cell r="AB11">
            <v>2771</v>
          </cell>
          <cell r="AC11">
            <v>536</v>
          </cell>
          <cell r="AD11">
            <v>18548</v>
          </cell>
          <cell r="AE11">
            <v>2809</v>
          </cell>
          <cell r="AF11">
            <v>12075</v>
          </cell>
          <cell r="AG11">
            <v>838</v>
          </cell>
          <cell r="AH11">
            <v>330</v>
          </cell>
          <cell r="AI11">
            <v>0</v>
          </cell>
          <cell r="AJ11">
            <v>13243</v>
          </cell>
          <cell r="AK11">
            <v>16051</v>
          </cell>
          <cell r="AL11">
            <v>2515</v>
          </cell>
          <cell r="AM11">
            <v>0</v>
          </cell>
          <cell r="AN11">
            <v>2515</v>
          </cell>
          <cell r="AO11">
            <v>18566</v>
          </cell>
          <cell r="AP11">
            <v>7550</v>
          </cell>
          <cell r="AQ11">
            <v>983</v>
          </cell>
          <cell r="AR11">
            <v>-143</v>
          </cell>
          <cell r="AS11">
            <v>3242</v>
          </cell>
          <cell r="AT11">
            <v>0</v>
          </cell>
          <cell r="AU11">
            <v>11632</v>
          </cell>
          <cell r="AV11">
            <v>11632</v>
          </cell>
          <cell r="AW11">
            <v>716</v>
          </cell>
          <cell r="AX11">
            <v>0</v>
          </cell>
          <cell r="AY11">
            <v>716</v>
          </cell>
          <cell r="AZ11">
            <v>2746</v>
          </cell>
          <cell r="BA11">
            <v>84</v>
          </cell>
          <cell r="BB11">
            <v>3546</v>
          </cell>
          <cell r="BC11">
            <v>15179</v>
          </cell>
          <cell r="BD11">
            <v>3387</v>
          </cell>
          <cell r="BE11">
            <v>2851</v>
          </cell>
          <cell r="BF11">
            <v>536</v>
          </cell>
          <cell r="BG11">
            <v>18566</v>
          </cell>
          <cell r="BH11">
            <v>2809</v>
          </cell>
          <cell r="BI11">
            <v>12075</v>
          </cell>
          <cell r="BJ11">
            <v>1461</v>
          </cell>
          <cell r="BK11">
            <v>328</v>
          </cell>
          <cell r="BL11">
            <v>0</v>
          </cell>
          <cell r="BM11">
            <v>13864</v>
          </cell>
          <cell r="BN11">
            <v>16672</v>
          </cell>
          <cell r="BO11">
            <v>2515</v>
          </cell>
          <cell r="BP11">
            <v>0</v>
          </cell>
          <cell r="BQ11">
            <v>2515</v>
          </cell>
          <cell r="BR11">
            <v>19187</v>
          </cell>
          <cell r="BS11">
            <v>7474</v>
          </cell>
          <cell r="BT11">
            <v>1261</v>
          </cell>
          <cell r="BU11">
            <v>-109</v>
          </cell>
          <cell r="BV11">
            <v>3242</v>
          </cell>
          <cell r="BW11">
            <v>0</v>
          </cell>
          <cell r="BX11">
            <v>11868</v>
          </cell>
          <cell r="BY11">
            <v>11868</v>
          </cell>
          <cell r="BZ11">
            <v>771</v>
          </cell>
          <cell r="CA11">
            <v>0</v>
          </cell>
          <cell r="CB11">
            <v>771</v>
          </cell>
          <cell r="CC11">
            <v>2642</v>
          </cell>
          <cell r="CD11">
            <v>84</v>
          </cell>
          <cell r="CE11">
            <v>3497</v>
          </cell>
          <cell r="CF11">
            <v>15365</v>
          </cell>
          <cell r="CG11">
            <v>3822</v>
          </cell>
          <cell r="CH11">
            <v>3286</v>
          </cell>
          <cell r="CI11">
            <v>536</v>
          </cell>
          <cell r="CJ11">
            <v>19187</v>
          </cell>
        </row>
        <row r="12">
          <cell r="B12">
            <v>3003</v>
          </cell>
          <cell r="C12">
            <v>13246</v>
          </cell>
          <cell r="D12">
            <v>829</v>
          </cell>
          <cell r="E12">
            <v>165</v>
          </cell>
          <cell r="F12">
            <v>0</v>
          </cell>
          <cell r="G12">
            <v>14239</v>
          </cell>
          <cell r="H12">
            <v>17243</v>
          </cell>
          <cell r="I12">
            <v>2554</v>
          </cell>
          <cell r="J12">
            <v>0</v>
          </cell>
          <cell r="K12">
            <v>2554</v>
          </cell>
          <cell r="L12">
            <v>19797</v>
          </cell>
          <cell r="M12">
            <v>8192</v>
          </cell>
          <cell r="N12">
            <v>1006</v>
          </cell>
          <cell r="O12">
            <v>-99</v>
          </cell>
          <cell r="P12">
            <v>3342</v>
          </cell>
          <cell r="Q12">
            <v>0</v>
          </cell>
          <cell r="R12">
            <v>12441</v>
          </cell>
          <cell r="S12">
            <v>12441</v>
          </cell>
          <cell r="T12">
            <v>703</v>
          </cell>
          <cell r="U12">
            <v>0</v>
          </cell>
          <cell r="V12">
            <v>703</v>
          </cell>
          <cell r="W12">
            <v>2790</v>
          </cell>
          <cell r="X12">
            <v>86</v>
          </cell>
          <cell r="Y12">
            <v>3579</v>
          </cell>
          <cell r="Z12">
            <v>16020</v>
          </cell>
          <cell r="AA12">
            <v>3777</v>
          </cell>
          <cell r="AB12">
            <v>3224</v>
          </cell>
          <cell r="AC12">
            <v>553</v>
          </cell>
          <cell r="AD12">
            <v>19797</v>
          </cell>
          <cell r="AE12">
            <v>3021</v>
          </cell>
          <cell r="AF12">
            <v>13089</v>
          </cell>
          <cell r="AG12">
            <v>789</v>
          </cell>
          <cell r="AH12">
            <v>104</v>
          </cell>
          <cell r="AI12">
            <v>0</v>
          </cell>
          <cell r="AJ12">
            <v>13982</v>
          </cell>
          <cell r="AK12">
            <v>17003</v>
          </cell>
          <cell r="AL12">
            <v>2554</v>
          </cell>
          <cell r="AM12">
            <v>0</v>
          </cell>
          <cell r="AN12">
            <v>2554</v>
          </cell>
          <cell r="AO12">
            <v>19557</v>
          </cell>
          <cell r="AP12">
            <v>8205</v>
          </cell>
          <cell r="AQ12">
            <v>999</v>
          </cell>
          <cell r="AR12">
            <v>-85</v>
          </cell>
          <cell r="AS12">
            <v>3342</v>
          </cell>
          <cell r="AT12">
            <v>0</v>
          </cell>
          <cell r="AU12">
            <v>12461</v>
          </cell>
          <cell r="AV12">
            <v>12461</v>
          </cell>
          <cell r="AW12">
            <v>677</v>
          </cell>
          <cell r="AX12">
            <v>0</v>
          </cell>
          <cell r="AY12">
            <v>677</v>
          </cell>
          <cell r="AZ12">
            <v>2801</v>
          </cell>
          <cell r="BA12">
            <v>86</v>
          </cell>
          <cell r="BB12">
            <v>3564</v>
          </cell>
          <cell r="BC12">
            <v>16025</v>
          </cell>
          <cell r="BD12">
            <v>3532</v>
          </cell>
          <cell r="BE12">
            <v>2979</v>
          </cell>
          <cell r="BF12">
            <v>553</v>
          </cell>
          <cell r="BG12">
            <v>19557</v>
          </cell>
          <cell r="BH12">
            <v>3021</v>
          </cell>
          <cell r="BI12">
            <v>13089</v>
          </cell>
          <cell r="BJ12">
            <v>286</v>
          </cell>
          <cell r="BK12">
            <v>113</v>
          </cell>
          <cell r="BL12">
            <v>0</v>
          </cell>
          <cell r="BM12">
            <v>13487</v>
          </cell>
          <cell r="BN12">
            <v>16508</v>
          </cell>
          <cell r="BO12">
            <v>2554</v>
          </cell>
          <cell r="BP12">
            <v>0</v>
          </cell>
          <cell r="BQ12">
            <v>2554</v>
          </cell>
          <cell r="BR12">
            <v>19062</v>
          </cell>
          <cell r="BS12">
            <v>8342</v>
          </cell>
          <cell r="BT12">
            <v>833</v>
          </cell>
          <cell r="BU12">
            <v>-43</v>
          </cell>
          <cell r="BV12">
            <v>3342</v>
          </cell>
          <cell r="BW12">
            <v>0</v>
          </cell>
          <cell r="BX12">
            <v>12474</v>
          </cell>
          <cell r="BY12">
            <v>12474</v>
          </cell>
          <cell r="BZ12">
            <v>865</v>
          </cell>
          <cell r="CA12">
            <v>0</v>
          </cell>
          <cell r="CB12">
            <v>865</v>
          </cell>
          <cell r="CC12">
            <v>2812</v>
          </cell>
          <cell r="CD12">
            <v>86</v>
          </cell>
          <cell r="CE12">
            <v>3763</v>
          </cell>
          <cell r="CF12">
            <v>16237</v>
          </cell>
          <cell r="CG12">
            <v>2825</v>
          </cell>
          <cell r="CH12">
            <v>2272</v>
          </cell>
          <cell r="CI12">
            <v>553</v>
          </cell>
          <cell r="CJ12">
            <v>19062</v>
          </cell>
        </row>
        <row r="13">
          <cell r="B13">
            <v>3019</v>
          </cell>
          <cell r="C13">
            <v>14432</v>
          </cell>
          <cell r="D13">
            <v>834</v>
          </cell>
          <cell r="E13">
            <v>92</v>
          </cell>
          <cell r="F13">
            <v>0</v>
          </cell>
          <cell r="G13">
            <v>15358</v>
          </cell>
          <cell r="H13">
            <v>18377</v>
          </cell>
          <cell r="I13">
            <v>2598</v>
          </cell>
          <cell r="J13">
            <v>0</v>
          </cell>
          <cell r="K13">
            <v>2598</v>
          </cell>
          <cell r="L13">
            <v>20975</v>
          </cell>
          <cell r="M13">
            <v>8786</v>
          </cell>
          <cell r="N13">
            <v>928</v>
          </cell>
          <cell r="O13">
            <v>-78</v>
          </cell>
          <cell r="P13">
            <v>3483</v>
          </cell>
          <cell r="Q13">
            <v>0</v>
          </cell>
          <cell r="R13">
            <v>13119</v>
          </cell>
          <cell r="S13">
            <v>13119</v>
          </cell>
          <cell r="T13">
            <v>799</v>
          </cell>
          <cell r="U13">
            <v>0</v>
          </cell>
          <cell r="V13">
            <v>799</v>
          </cell>
          <cell r="W13">
            <v>2773</v>
          </cell>
          <cell r="X13">
            <v>89</v>
          </cell>
          <cell r="Y13">
            <v>3661</v>
          </cell>
          <cell r="Z13">
            <v>16780</v>
          </cell>
          <cell r="AA13">
            <v>4196</v>
          </cell>
          <cell r="AB13">
            <v>3621</v>
          </cell>
          <cell r="AC13">
            <v>575</v>
          </cell>
          <cell r="AD13">
            <v>20975</v>
          </cell>
          <cell r="AE13">
            <v>3043</v>
          </cell>
          <cell r="AF13">
            <v>14576</v>
          </cell>
          <cell r="AG13">
            <v>908</v>
          </cell>
          <cell r="AH13">
            <v>106</v>
          </cell>
          <cell r="AI13">
            <v>0</v>
          </cell>
          <cell r="AJ13">
            <v>15590</v>
          </cell>
          <cell r="AK13">
            <v>18632</v>
          </cell>
          <cell r="AL13">
            <v>2598</v>
          </cell>
          <cell r="AM13">
            <v>0</v>
          </cell>
          <cell r="AN13">
            <v>2598</v>
          </cell>
          <cell r="AO13">
            <v>21230</v>
          </cell>
          <cell r="AP13">
            <v>8842</v>
          </cell>
          <cell r="AQ13">
            <v>1034</v>
          </cell>
          <cell r="AR13">
            <v>-96</v>
          </cell>
          <cell r="AS13">
            <v>3471</v>
          </cell>
          <cell r="AT13">
            <v>0</v>
          </cell>
          <cell r="AU13">
            <v>13251</v>
          </cell>
          <cell r="AV13">
            <v>13251</v>
          </cell>
          <cell r="AW13">
            <v>778</v>
          </cell>
          <cell r="AX13">
            <v>0</v>
          </cell>
          <cell r="AY13">
            <v>778</v>
          </cell>
          <cell r="AZ13">
            <v>2769</v>
          </cell>
          <cell r="BA13">
            <v>89</v>
          </cell>
          <cell r="BB13">
            <v>3635</v>
          </cell>
          <cell r="BC13">
            <v>16886</v>
          </cell>
          <cell r="BD13">
            <v>4344</v>
          </cell>
          <cell r="BE13">
            <v>3770</v>
          </cell>
          <cell r="BF13">
            <v>574</v>
          </cell>
          <cell r="BG13">
            <v>21230</v>
          </cell>
          <cell r="BH13">
            <v>3043</v>
          </cell>
          <cell r="BI13">
            <v>14576</v>
          </cell>
          <cell r="BJ13">
            <v>1440</v>
          </cell>
          <cell r="BK13">
            <v>92</v>
          </cell>
          <cell r="BL13">
            <v>0</v>
          </cell>
          <cell r="BM13">
            <v>16108</v>
          </cell>
          <cell r="BN13">
            <v>19151</v>
          </cell>
          <cell r="BO13">
            <v>2598</v>
          </cell>
          <cell r="BP13">
            <v>0</v>
          </cell>
          <cell r="BQ13">
            <v>2598</v>
          </cell>
          <cell r="BR13">
            <v>21748</v>
          </cell>
          <cell r="BS13">
            <v>8781</v>
          </cell>
          <cell r="BT13">
            <v>712</v>
          </cell>
          <cell r="BU13">
            <v>-95</v>
          </cell>
          <cell r="BV13">
            <v>3471</v>
          </cell>
          <cell r="BW13">
            <v>0</v>
          </cell>
          <cell r="BX13">
            <v>12868</v>
          </cell>
          <cell r="BY13">
            <v>12868</v>
          </cell>
          <cell r="BZ13">
            <v>592</v>
          </cell>
          <cell r="CA13">
            <v>0</v>
          </cell>
          <cell r="CB13">
            <v>592</v>
          </cell>
          <cell r="CC13">
            <v>2852</v>
          </cell>
          <cell r="CD13">
            <v>89</v>
          </cell>
          <cell r="CE13">
            <v>3533</v>
          </cell>
          <cell r="CF13">
            <v>16401</v>
          </cell>
          <cell r="CG13">
            <v>5347</v>
          </cell>
          <cell r="CH13">
            <v>4773</v>
          </cell>
          <cell r="CI13">
            <v>574</v>
          </cell>
          <cell r="CJ13">
            <v>21748</v>
          </cell>
        </row>
        <row r="14">
          <cell r="B14">
            <v>2812</v>
          </cell>
          <cell r="C14">
            <v>15478</v>
          </cell>
          <cell r="D14">
            <v>853</v>
          </cell>
          <cell r="E14">
            <v>65</v>
          </cell>
          <cell r="F14">
            <v>0</v>
          </cell>
          <cell r="G14">
            <v>16396</v>
          </cell>
          <cell r="H14">
            <v>19208</v>
          </cell>
          <cell r="I14">
            <v>2647</v>
          </cell>
          <cell r="J14">
            <v>0</v>
          </cell>
          <cell r="K14">
            <v>2647</v>
          </cell>
          <cell r="L14">
            <v>21856</v>
          </cell>
          <cell r="M14">
            <v>9343</v>
          </cell>
          <cell r="N14">
            <v>820</v>
          </cell>
          <cell r="O14">
            <v>-89</v>
          </cell>
          <cell r="P14">
            <v>3673</v>
          </cell>
          <cell r="Q14">
            <v>0</v>
          </cell>
          <cell r="R14">
            <v>13747</v>
          </cell>
          <cell r="S14">
            <v>13747</v>
          </cell>
          <cell r="T14">
            <v>924</v>
          </cell>
          <cell r="U14">
            <v>0</v>
          </cell>
          <cell r="V14">
            <v>924</v>
          </cell>
          <cell r="W14">
            <v>2654</v>
          </cell>
          <cell r="X14">
            <v>93</v>
          </cell>
          <cell r="Y14">
            <v>3671</v>
          </cell>
          <cell r="Z14">
            <v>17418</v>
          </cell>
          <cell r="AA14">
            <v>4437</v>
          </cell>
          <cell r="AB14">
            <v>3835</v>
          </cell>
          <cell r="AC14">
            <v>602</v>
          </cell>
          <cell r="AD14">
            <v>21856</v>
          </cell>
          <cell r="AE14">
            <v>2874</v>
          </cell>
          <cell r="AF14">
            <v>15583</v>
          </cell>
          <cell r="AG14">
            <v>767</v>
          </cell>
          <cell r="AH14">
            <v>32</v>
          </cell>
          <cell r="AI14">
            <v>0</v>
          </cell>
          <cell r="AJ14">
            <v>16383</v>
          </cell>
          <cell r="AK14">
            <v>19256</v>
          </cell>
          <cell r="AL14">
            <v>2645</v>
          </cell>
          <cell r="AM14">
            <v>0</v>
          </cell>
          <cell r="AN14">
            <v>2645</v>
          </cell>
          <cell r="AO14">
            <v>21901</v>
          </cell>
          <cell r="AP14">
            <v>9304</v>
          </cell>
          <cell r="AQ14">
            <v>782</v>
          </cell>
          <cell r="AR14">
            <v>-41</v>
          </cell>
          <cell r="AS14">
            <v>3626</v>
          </cell>
          <cell r="AT14">
            <v>0</v>
          </cell>
          <cell r="AU14">
            <v>13671</v>
          </cell>
          <cell r="AV14">
            <v>13671</v>
          </cell>
          <cell r="AW14">
            <v>875</v>
          </cell>
          <cell r="AX14">
            <v>0</v>
          </cell>
          <cell r="AY14">
            <v>875</v>
          </cell>
          <cell r="AZ14">
            <v>2757</v>
          </cell>
          <cell r="BA14">
            <v>93</v>
          </cell>
          <cell r="BB14">
            <v>3725</v>
          </cell>
          <cell r="BC14">
            <v>17396</v>
          </cell>
          <cell r="BD14">
            <v>4505</v>
          </cell>
          <cell r="BE14">
            <v>3906</v>
          </cell>
          <cell r="BF14">
            <v>599</v>
          </cell>
          <cell r="BG14">
            <v>21901</v>
          </cell>
          <cell r="BH14">
            <v>2874</v>
          </cell>
          <cell r="BI14">
            <v>15583</v>
          </cell>
          <cell r="BJ14">
            <v>282</v>
          </cell>
          <cell r="BK14">
            <v>39</v>
          </cell>
          <cell r="BL14">
            <v>0</v>
          </cell>
          <cell r="BM14">
            <v>15905</v>
          </cell>
          <cell r="BN14">
            <v>18778</v>
          </cell>
          <cell r="BO14">
            <v>2645</v>
          </cell>
          <cell r="BP14">
            <v>0</v>
          </cell>
          <cell r="BQ14">
            <v>2645</v>
          </cell>
          <cell r="BR14">
            <v>21423</v>
          </cell>
          <cell r="BS14">
            <v>9299</v>
          </cell>
          <cell r="BT14">
            <v>957</v>
          </cell>
          <cell r="BU14">
            <v>-117</v>
          </cell>
          <cell r="BV14">
            <v>3626</v>
          </cell>
          <cell r="BW14">
            <v>0</v>
          </cell>
          <cell r="BX14">
            <v>13766</v>
          </cell>
          <cell r="BY14">
            <v>13766</v>
          </cell>
          <cell r="BZ14">
            <v>787</v>
          </cell>
          <cell r="CA14">
            <v>0</v>
          </cell>
          <cell r="CB14">
            <v>787</v>
          </cell>
          <cell r="CC14">
            <v>2763</v>
          </cell>
          <cell r="CD14">
            <v>93</v>
          </cell>
          <cell r="CE14">
            <v>3643</v>
          </cell>
          <cell r="CF14">
            <v>17409</v>
          </cell>
          <cell r="CG14">
            <v>4014</v>
          </cell>
          <cell r="CH14">
            <v>3415</v>
          </cell>
          <cell r="CI14">
            <v>599</v>
          </cell>
          <cell r="CJ14">
            <v>21423</v>
          </cell>
        </row>
        <row r="15">
          <cell r="B15">
            <v>2516</v>
          </cell>
          <cell r="C15">
            <v>16368</v>
          </cell>
          <cell r="D15">
            <v>896</v>
          </cell>
          <cell r="E15">
            <v>51</v>
          </cell>
          <cell r="F15">
            <v>0</v>
          </cell>
          <cell r="G15">
            <v>17315</v>
          </cell>
          <cell r="H15">
            <v>19831</v>
          </cell>
          <cell r="I15">
            <v>2699</v>
          </cell>
          <cell r="J15">
            <v>0</v>
          </cell>
          <cell r="K15">
            <v>2699</v>
          </cell>
          <cell r="L15">
            <v>22530</v>
          </cell>
          <cell r="M15">
            <v>10097</v>
          </cell>
          <cell r="N15">
            <v>850</v>
          </cell>
          <cell r="O15">
            <v>-118</v>
          </cell>
          <cell r="P15">
            <v>3898</v>
          </cell>
          <cell r="Q15">
            <v>0</v>
          </cell>
          <cell r="R15">
            <v>14727</v>
          </cell>
          <cell r="S15">
            <v>14727</v>
          </cell>
          <cell r="T15">
            <v>999</v>
          </cell>
          <cell r="U15">
            <v>0</v>
          </cell>
          <cell r="V15">
            <v>999</v>
          </cell>
          <cell r="W15">
            <v>2498</v>
          </cell>
          <cell r="X15">
            <v>98</v>
          </cell>
          <cell r="Y15">
            <v>3596</v>
          </cell>
          <cell r="Z15">
            <v>18323</v>
          </cell>
          <cell r="AA15">
            <v>4207</v>
          </cell>
          <cell r="AB15">
            <v>3576</v>
          </cell>
          <cell r="AC15">
            <v>631</v>
          </cell>
          <cell r="AD15">
            <v>22530</v>
          </cell>
          <cell r="AE15">
            <v>2435</v>
          </cell>
          <cell r="AF15">
            <v>16256</v>
          </cell>
          <cell r="AG15">
            <v>933</v>
          </cell>
          <cell r="AH15">
            <v>104</v>
          </cell>
          <cell r="AI15">
            <v>0</v>
          </cell>
          <cell r="AJ15">
            <v>17294</v>
          </cell>
          <cell r="AK15">
            <v>19729</v>
          </cell>
          <cell r="AL15">
            <v>2701</v>
          </cell>
          <cell r="AM15">
            <v>0</v>
          </cell>
          <cell r="AN15">
            <v>2701</v>
          </cell>
          <cell r="AO15">
            <v>22430</v>
          </cell>
          <cell r="AP15">
            <v>10044</v>
          </cell>
          <cell r="AQ15">
            <v>705</v>
          </cell>
          <cell r="AR15">
            <v>-149</v>
          </cell>
          <cell r="AS15">
            <v>3929</v>
          </cell>
          <cell r="AT15">
            <v>0</v>
          </cell>
          <cell r="AU15">
            <v>14530</v>
          </cell>
          <cell r="AV15">
            <v>14530</v>
          </cell>
          <cell r="AW15">
            <v>1145</v>
          </cell>
          <cell r="AX15">
            <v>0</v>
          </cell>
          <cell r="AY15">
            <v>1145</v>
          </cell>
          <cell r="AZ15">
            <v>2452</v>
          </cell>
          <cell r="BA15">
            <v>98</v>
          </cell>
          <cell r="BB15">
            <v>3695</v>
          </cell>
          <cell r="BC15">
            <v>18225</v>
          </cell>
          <cell r="BD15">
            <v>4205</v>
          </cell>
          <cell r="BE15">
            <v>3571</v>
          </cell>
          <cell r="BF15">
            <v>634</v>
          </cell>
          <cell r="BG15">
            <v>22430</v>
          </cell>
          <cell r="BH15">
            <v>2435</v>
          </cell>
          <cell r="BI15">
            <v>16256</v>
          </cell>
          <cell r="BJ15">
            <v>1618</v>
          </cell>
          <cell r="BK15">
            <v>100</v>
          </cell>
          <cell r="BL15">
            <v>0</v>
          </cell>
          <cell r="BM15">
            <v>17974</v>
          </cell>
          <cell r="BN15">
            <v>20409</v>
          </cell>
          <cell r="BO15">
            <v>2701</v>
          </cell>
          <cell r="BP15">
            <v>0</v>
          </cell>
          <cell r="BQ15">
            <v>2701</v>
          </cell>
          <cell r="BR15">
            <v>23111</v>
          </cell>
          <cell r="BS15">
            <v>9959</v>
          </cell>
          <cell r="BT15">
            <v>759</v>
          </cell>
          <cell r="BU15">
            <v>-116</v>
          </cell>
          <cell r="BV15">
            <v>3929</v>
          </cell>
          <cell r="BW15">
            <v>0</v>
          </cell>
          <cell r="BX15">
            <v>14531</v>
          </cell>
          <cell r="BY15">
            <v>14531</v>
          </cell>
          <cell r="BZ15">
            <v>1187</v>
          </cell>
          <cell r="CA15">
            <v>0</v>
          </cell>
          <cell r="CB15">
            <v>1187</v>
          </cell>
          <cell r="CC15">
            <v>2365</v>
          </cell>
          <cell r="CD15">
            <v>98</v>
          </cell>
          <cell r="CE15">
            <v>3650</v>
          </cell>
          <cell r="CF15">
            <v>18181</v>
          </cell>
          <cell r="CG15">
            <v>4929</v>
          </cell>
          <cell r="CH15">
            <v>4295</v>
          </cell>
          <cell r="CI15">
            <v>634</v>
          </cell>
          <cell r="CJ15">
            <v>23111</v>
          </cell>
        </row>
        <row r="16">
          <cell r="B16">
            <v>2279</v>
          </cell>
          <cell r="C16">
            <v>17131</v>
          </cell>
          <cell r="D16">
            <v>931</v>
          </cell>
          <cell r="E16">
            <v>57</v>
          </cell>
          <cell r="F16">
            <v>0</v>
          </cell>
          <cell r="G16">
            <v>18118</v>
          </cell>
          <cell r="H16">
            <v>20398</v>
          </cell>
          <cell r="I16">
            <v>2748</v>
          </cell>
          <cell r="J16">
            <v>0</v>
          </cell>
          <cell r="K16">
            <v>2748</v>
          </cell>
          <cell r="L16">
            <v>23145</v>
          </cell>
          <cell r="M16">
            <v>11002</v>
          </cell>
          <cell r="N16">
            <v>1039</v>
          </cell>
          <cell r="O16">
            <v>-164</v>
          </cell>
          <cell r="P16">
            <v>4070</v>
          </cell>
          <cell r="Q16">
            <v>0</v>
          </cell>
          <cell r="R16">
            <v>15947</v>
          </cell>
          <cell r="S16">
            <v>15947</v>
          </cell>
          <cell r="T16">
            <v>929</v>
          </cell>
          <cell r="U16">
            <v>0</v>
          </cell>
          <cell r="V16">
            <v>929</v>
          </cell>
          <cell r="W16">
            <v>2393</v>
          </cell>
          <cell r="X16">
            <v>104</v>
          </cell>
          <cell r="Y16">
            <v>3426</v>
          </cell>
          <cell r="Z16">
            <v>19373</v>
          </cell>
          <cell r="AA16">
            <v>3772</v>
          </cell>
          <cell r="AB16">
            <v>3114</v>
          </cell>
          <cell r="AC16">
            <v>658</v>
          </cell>
          <cell r="AD16">
            <v>23145</v>
          </cell>
          <cell r="AE16">
            <v>2266</v>
          </cell>
          <cell r="AF16">
            <v>16891</v>
          </cell>
          <cell r="AG16">
            <v>933</v>
          </cell>
          <cell r="AH16">
            <v>43</v>
          </cell>
          <cell r="AI16">
            <v>0</v>
          </cell>
          <cell r="AJ16">
            <v>17867</v>
          </cell>
          <cell r="AK16">
            <v>20133</v>
          </cell>
          <cell r="AL16">
            <v>2749</v>
          </cell>
          <cell r="AM16">
            <v>0</v>
          </cell>
          <cell r="AN16">
            <v>2749</v>
          </cell>
          <cell r="AO16">
            <v>22881</v>
          </cell>
          <cell r="AP16">
            <v>10741</v>
          </cell>
          <cell r="AQ16">
            <v>1078</v>
          </cell>
          <cell r="AR16">
            <v>-174</v>
          </cell>
          <cell r="AS16">
            <v>4085</v>
          </cell>
          <cell r="AT16">
            <v>0</v>
          </cell>
          <cell r="AU16">
            <v>15730</v>
          </cell>
          <cell r="AV16">
            <v>15730</v>
          </cell>
          <cell r="AW16">
            <v>861</v>
          </cell>
          <cell r="AX16">
            <v>0</v>
          </cell>
          <cell r="AY16">
            <v>861</v>
          </cell>
          <cell r="AZ16">
            <v>3140</v>
          </cell>
          <cell r="BA16">
            <v>103</v>
          </cell>
          <cell r="BB16">
            <v>4105</v>
          </cell>
          <cell r="BC16">
            <v>19835</v>
          </cell>
          <cell r="BD16">
            <v>3046</v>
          </cell>
          <cell r="BE16">
            <v>2387</v>
          </cell>
          <cell r="BF16">
            <v>659</v>
          </cell>
          <cell r="BG16">
            <v>22881</v>
          </cell>
          <cell r="BH16">
            <v>2266</v>
          </cell>
          <cell r="BI16">
            <v>16891</v>
          </cell>
          <cell r="BJ16">
            <v>342</v>
          </cell>
          <cell r="BK16">
            <v>54</v>
          </cell>
          <cell r="BL16">
            <v>0</v>
          </cell>
          <cell r="BM16">
            <v>17287</v>
          </cell>
          <cell r="BN16">
            <v>19553</v>
          </cell>
          <cell r="BO16">
            <v>2749</v>
          </cell>
          <cell r="BP16">
            <v>0</v>
          </cell>
          <cell r="BQ16">
            <v>2749</v>
          </cell>
          <cell r="BR16">
            <v>22302</v>
          </cell>
          <cell r="BS16">
            <v>10913</v>
          </cell>
          <cell r="BT16">
            <v>1088</v>
          </cell>
          <cell r="BU16">
            <v>-130</v>
          </cell>
          <cell r="BV16">
            <v>4085</v>
          </cell>
          <cell r="BW16">
            <v>0</v>
          </cell>
          <cell r="BX16">
            <v>15956</v>
          </cell>
          <cell r="BY16">
            <v>15956</v>
          </cell>
          <cell r="BZ16">
            <v>1125</v>
          </cell>
          <cell r="CA16">
            <v>0</v>
          </cell>
          <cell r="CB16">
            <v>1125</v>
          </cell>
          <cell r="CC16">
            <v>3151</v>
          </cell>
          <cell r="CD16">
            <v>103</v>
          </cell>
          <cell r="CE16">
            <v>4379</v>
          </cell>
          <cell r="CF16">
            <v>20335</v>
          </cell>
          <cell r="CG16">
            <v>1967</v>
          </cell>
          <cell r="CH16">
            <v>1308</v>
          </cell>
          <cell r="CI16">
            <v>659</v>
          </cell>
          <cell r="CJ16">
            <v>22302</v>
          </cell>
        </row>
        <row r="17">
          <cell r="B17">
            <v>2175</v>
          </cell>
          <cell r="C17">
            <v>17628</v>
          </cell>
          <cell r="D17">
            <v>938</v>
          </cell>
          <cell r="E17">
            <v>68</v>
          </cell>
          <cell r="F17">
            <v>0</v>
          </cell>
          <cell r="G17">
            <v>18634</v>
          </cell>
          <cell r="H17">
            <v>20809</v>
          </cell>
          <cell r="I17">
            <v>2790</v>
          </cell>
          <cell r="J17">
            <v>0</v>
          </cell>
          <cell r="K17">
            <v>2790</v>
          </cell>
          <cell r="L17">
            <v>23599</v>
          </cell>
          <cell r="M17">
            <v>11671</v>
          </cell>
          <cell r="N17">
            <v>1159</v>
          </cell>
          <cell r="O17">
            <v>-178</v>
          </cell>
          <cell r="P17">
            <v>4110</v>
          </cell>
          <cell r="Q17">
            <v>0</v>
          </cell>
          <cell r="R17">
            <v>16762</v>
          </cell>
          <cell r="S17">
            <v>16762</v>
          </cell>
          <cell r="T17">
            <v>814</v>
          </cell>
          <cell r="U17">
            <v>0</v>
          </cell>
          <cell r="V17">
            <v>814</v>
          </cell>
          <cell r="W17">
            <v>2392</v>
          </cell>
          <cell r="X17">
            <v>110</v>
          </cell>
          <cell r="Y17">
            <v>3317</v>
          </cell>
          <cell r="Z17">
            <v>20079</v>
          </cell>
          <cell r="AA17">
            <v>3519</v>
          </cell>
          <cell r="AB17">
            <v>2841</v>
          </cell>
          <cell r="AC17">
            <v>679</v>
          </cell>
          <cell r="AD17">
            <v>23599</v>
          </cell>
          <cell r="AE17">
            <v>2177</v>
          </cell>
          <cell r="AF17">
            <v>18027</v>
          </cell>
          <cell r="AG17">
            <v>953</v>
          </cell>
          <cell r="AH17">
            <v>-14</v>
          </cell>
          <cell r="AI17">
            <v>0</v>
          </cell>
          <cell r="AJ17">
            <v>18967</v>
          </cell>
          <cell r="AK17">
            <v>21144</v>
          </cell>
          <cell r="AL17">
            <v>2791</v>
          </cell>
          <cell r="AM17">
            <v>0</v>
          </cell>
          <cell r="AN17">
            <v>2791</v>
          </cell>
          <cell r="AO17">
            <v>23934</v>
          </cell>
          <cell r="AP17">
            <v>12127</v>
          </cell>
          <cell r="AQ17">
            <v>1322</v>
          </cell>
          <cell r="AR17">
            <v>-121</v>
          </cell>
          <cell r="AS17">
            <v>4122</v>
          </cell>
          <cell r="AT17">
            <v>0</v>
          </cell>
          <cell r="AU17">
            <v>17450</v>
          </cell>
          <cell r="AV17">
            <v>17450</v>
          </cell>
          <cell r="AW17">
            <v>856</v>
          </cell>
          <cell r="AX17">
            <v>0</v>
          </cell>
          <cell r="AY17">
            <v>856</v>
          </cell>
          <cell r="AZ17">
            <v>2601</v>
          </cell>
          <cell r="BA17">
            <v>110</v>
          </cell>
          <cell r="BB17">
            <v>3567</v>
          </cell>
          <cell r="BC17">
            <v>21018</v>
          </cell>
          <cell r="BD17">
            <v>2917</v>
          </cell>
          <cell r="BE17">
            <v>2238</v>
          </cell>
          <cell r="BF17">
            <v>679</v>
          </cell>
          <cell r="BG17">
            <v>23934</v>
          </cell>
          <cell r="BH17">
            <v>2177</v>
          </cell>
          <cell r="BI17">
            <v>18027</v>
          </cell>
          <cell r="BJ17">
            <v>1506</v>
          </cell>
          <cell r="BK17">
            <v>-22</v>
          </cell>
          <cell r="BL17">
            <v>0</v>
          </cell>
          <cell r="BM17">
            <v>19511</v>
          </cell>
          <cell r="BN17">
            <v>21688</v>
          </cell>
          <cell r="BO17">
            <v>2791</v>
          </cell>
          <cell r="BP17">
            <v>0</v>
          </cell>
          <cell r="BQ17">
            <v>2791</v>
          </cell>
          <cell r="BR17">
            <v>24479</v>
          </cell>
          <cell r="BS17">
            <v>12034</v>
          </cell>
          <cell r="BT17">
            <v>1006</v>
          </cell>
          <cell r="BU17">
            <v>-118</v>
          </cell>
          <cell r="BV17">
            <v>4122</v>
          </cell>
          <cell r="BW17">
            <v>0</v>
          </cell>
          <cell r="BX17">
            <v>17043</v>
          </cell>
          <cell r="BY17">
            <v>17043</v>
          </cell>
          <cell r="BZ17">
            <v>644</v>
          </cell>
          <cell r="CA17">
            <v>0</v>
          </cell>
          <cell r="CB17">
            <v>644</v>
          </cell>
          <cell r="CC17">
            <v>2674</v>
          </cell>
          <cell r="CD17">
            <v>110</v>
          </cell>
          <cell r="CE17">
            <v>3428</v>
          </cell>
          <cell r="CF17">
            <v>20471</v>
          </cell>
          <cell r="CG17">
            <v>4008</v>
          </cell>
          <cell r="CH17">
            <v>3329</v>
          </cell>
          <cell r="CI17">
            <v>679</v>
          </cell>
          <cell r="CJ17">
            <v>24479</v>
          </cell>
        </row>
        <row r="18">
          <cell r="B18">
            <v>2157</v>
          </cell>
          <cell r="C18">
            <v>17548</v>
          </cell>
          <cell r="D18">
            <v>889</v>
          </cell>
          <cell r="E18">
            <v>78</v>
          </cell>
          <cell r="F18">
            <v>0</v>
          </cell>
          <cell r="G18">
            <v>18515</v>
          </cell>
          <cell r="H18">
            <v>20671</v>
          </cell>
          <cell r="I18">
            <v>2827</v>
          </cell>
          <cell r="J18">
            <v>0</v>
          </cell>
          <cell r="K18">
            <v>2827</v>
          </cell>
          <cell r="L18">
            <v>23499</v>
          </cell>
          <cell r="M18">
            <v>11737</v>
          </cell>
          <cell r="N18">
            <v>1150</v>
          </cell>
          <cell r="O18">
            <v>-127</v>
          </cell>
          <cell r="P18">
            <v>4023</v>
          </cell>
          <cell r="Q18">
            <v>0</v>
          </cell>
          <cell r="R18">
            <v>16782</v>
          </cell>
          <cell r="S18">
            <v>16782</v>
          </cell>
          <cell r="T18">
            <v>823</v>
          </cell>
          <cell r="U18">
            <v>0</v>
          </cell>
          <cell r="V18">
            <v>823</v>
          </cell>
          <cell r="W18">
            <v>2510</v>
          </cell>
          <cell r="X18">
            <v>118</v>
          </cell>
          <cell r="Y18">
            <v>3451</v>
          </cell>
          <cell r="Z18">
            <v>20233</v>
          </cell>
          <cell r="AA18">
            <v>3266</v>
          </cell>
          <cell r="AB18">
            <v>2570</v>
          </cell>
          <cell r="AC18">
            <v>695</v>
          </cell>
          <cell r="AD18">
            <v>23499</v>
          </cell>
          <cell r="AE18">
            <v>2166</v>
          </cell>
          <cell r="AF18">
            <v>17417</v>
          </cell>
          <cell r="AG18">
            <v>868</v>
          </cell>
          <cell r="AH18">
            <v>230</v>
          </cell>
          <cell r="AI18">
            <v>0</v>
          </cell>
          <cell r="AJ18">
            <v>18516</v>
          </cell>
          <cell r="AK18">
            <v>20682</v>
          </cell>
          <cell r="AL18">
            <v>2828</v>
          </cell>
          <cell r="AM18">
            <v>0</v>
          </cell>
          <cell r="AN18">
            <v>2828</v>
          </cell>
          <cell r="AO18">
            <v>23509</v>
          </cell>
          <cell r="AP18">
            <v>11655</v>
          </cell>
          <cell r="AQ18">
            <v>1131</v>
          </cell>
          <cell r="AR18">
            <v>-238</v>
          </cell>
          <cell r="AS18">
            <v>4041</v>
          </cell>
          <cell r="AT18">
            <v>0</v>
          </cell>
          <cell r="AU18">
            <v>16588</v>
          </cell>
          <cell r="AV18">
            <v>16588</v>
          </cell>
          <cell r="AW18">
            <v>673</v>
          </cell>
          <cell r="AX18">
            <v>0</v>
          </cell>
          <cell r="AY18">
            <v>673</v>
          </cell>
          <cell r="AZ18">
            <v>2343</v>
          </cell>
          <cell r="BA18">
            <v>117</v>
          </cell>
          <cell r="BB18">
            <v>3134</v>
          </cell>
          <cell r="BC18">
            <v>19722</v>
          </cell>
          <cell r="BD18">
            <v>3787</v>
          </cell>
          <cell r="BE18">
            <v>3093</v>
          </cell>
          <cell r="BF18">
            <v>694</v>
          </cell>
          <cell r="BG18">
            <v>23509</v>
          </cell>
          <cell r="BH18">
            <v>2166</v>
          </cell>
          <cell r="BI18">
            <v>17417</v>
          </cell>
          <cell r="BJ18">
            <v>328</v>
          </cell>
          <cell r="BK18">
            <v>234</v>
          </cell>
          <cell r="BL18">
            <v>0</v>
          </cell>
          <cell r="BM18">
            <v>17979</v>
          </cell>
          <cell r="BN18">
            <v>20145</v>
          </cell>
          <cell r="BO18">
            <v>2828</v>
          </cell>
          <cell r="BP18">
            <v>0</v>
          </cell>
          <cell r="BQ18">
            <v>2828</v>
          </cell>
          <cell r="BR18">
            <v>22973</v>
          </cell>
          <cell r="BS18">
            <v>11647</v>
          </cell>
          <cell r="BT18">
            <v>1293</v>
          </cell>
          <cell r="BU18">
            <v>-321</v>
          </cell>
          <cell r="BV18">
            <v>4041</v>
          </cell>
          <cell r="BW18">
            <v>0</v>
          </cell>
          <cell r="BX18">
            <v>16660</v>
          </cell>
          <cell r="BY18">
            <v>16660</v>
          </cell>
          <cell r="BZ18">
            <v>632</v>
          </cell>
          <cell r="CA18">
            <v>0</v>
          </cell>
          <cell r="CB18">
            <v>632</v>
          </cell>
          <cell r="CC18">
            <v>2347</v>
          </cell>
          <cell r="CD18">
            <v>117</v>
          </cell>
          <cell r="CE18">
            <v>3095</v>
          </cell>
          <cell r="CF18">
            <v>19755</v>
          </cell>
          <cell r="CG18">
            <v>3218</v>
          </cell>
          <cell r="CH18">
            <v>2524</v>
          </cell>
          <cell r="CI18">
            <v>694</v>
          </cell>
          <cell r="CJ18">
            <v>22973</v>
          </cell>
        </row>
        <row r="19">
          <cell r="B19">
            <v>2152</v>
          </cell>
          <cell r="C19">
            <v>16720</v>
          </cell>
          <cell r="D19">
            <v>832</v>
          </cell>
          <cell r="E19">
            <v>82</v>
          </cell>
          <cell r="F19">
            <v>0</v>
          </cell>
          <cell r="G19">
            <v>17635</v>
          </cell>
          <cell r="H19">
            <v>19787</v>
          </cell>
          <cell r="I19">
            <v>2863</v>
          </cell>
          <cell r="J19">
            <v>0</v>
          </cell>
          <cell r="K19">
            <v>2863</v>
          </cell>
          <cell r="L19">
            <v>22650</v>
          </cell>
          <cell r="M19">
            <v>11161</v>
          </cell>
          <cell r="N19">
            <v>1113</v>
          </cell>
          <cell r="O19">
            <v>-45</v>
          </cell>
          <cell r="P19">
            <v>3889</v>
          </cell>
          <cell r="Q19">
            <v>0</v>
          </cell>
          <cell r="R19">
            <v>16119</v>
          </cell>
          <cell r="S19">
            <v>16119</v>
          </cell>
          <cell r="T19">
            <v>937</v>
          </cell>
          <cell r="U19">
            <v>0</v>
          </cell>
          <cell r="V19">
            <v>937</v>
          </cell>
          <cell r="W19">
            <v>2711</v>
          </cell>
          <cell r="X19">
            <v>126</v>
          </cell>
          <cell r="Y19">
            <v>3774</v>
          </cell>
          <cell r="Z19">
            <v>19893</v>
          </cell>
          <cell r="AA19">
            <v>2757</v>
          </cell>
          <cell r="AB19">
            <v>2046</v>
          </cell>
          <cell r="AC19">
            <v>711</v>
          </cell>
          <cell r="AD19">
            <v>22650</v>
          </cell>
          <cell r="AE19">
            <v>2168</v>
          </cell>
          <cell r="AF19">
            <v>16853</v>
          </cell>
          <cell r="AG19">
            <v>861</v>
          </cell>
          <cell r="AH19">
            <v>-51</v>
          </cell>
          <cell r="AI19">
            <v>0</v>
          </cell>
          <cell r="AJ19">
            <v>17662</v>
          </cell>
          <cell r="AK19">
            <v>19830</v>
          </cell>
          <cell r="AL19">
            <v>2861</v>
          </cell>
          <cell r="AM19">
            <v>0</v>
          </cell>
          <cell r="AN19">
            <v>2861</v>
          </cell>
          <cell r="AO19">
            <v>22691</v>
          </cell>
          <cell r="AP19">
            <v>11134</v>
          </cell>
          <cell r="AQ19">
            <v>899</v>
          </cell>
          <cell r="AR19">
            <v>36</v>
          </cell>
          <cell r="AS19">
            <v>3849</v>
          </cell>
          <cell r="AT19">
            <v>0</v>
          </cell>
          <cell r="AU19">
            <v>15918</v>
          </cell>
          <cell r="AV19">
            <v>15918</v>
          </cell>
          <cell r="AW19">
            <v>1007</v>
          </cell>
          <cell r="AX19">
            <v>0</v>
          </cell>
          <cell r="AY19">
            <v>1007</v>
          </cell>
          <cell r="AZ19">
            <v>2730</v>
          </cell>
          <cell r="BA19">
            <v>126</v>
          </cell>
          <cell r="BB19">
            <v>3862</v>
          </cell>
          <cell r="BC19">
            <v>19780</v>
          </cell>
          <cell r="BD19">
            <v>2910</v>
          </cell>
          <cell r="BE19">
            <v>2200</v>
          </cell>
          <cell r="BF19">
            <v>710</v>
          </cell>
          <cell r="BG19">
            <v>22691</v>
          </cell>
          <cell r="BH19">
            <v>2168</v>
          </cell>
          <cell r="BI19">
            <v>16853</v>
          </cell>
          <cell r="BJ19">
            <v>1481</v>
          </cell>
          <cell r="BK19">
            <v>-71</v>
          </cell>
          <cell r="BL19">
            <v>0</v>
          </cell>
          <cell r="BM19">
            <v>18263</v>
          </cell>
          <cell r="BN19">
            <v>20430</v>
          </cell>
          <cell r="BO19">
            <v>2861</v>
          </cell>
          <cell r="BP19">
            <v>0</v>
          </cell>
          <cell r="BQ19">
            <v>2861</v>
          </cell>
          <cell r="BR19">
            <v>23292</v>
          </cell>
          <cell r="BS19">
            <v>11075</v>
          </cell>
          <cell r="BT19">
            <v>1038</v>
          </cell>
          <cell r="BU19">
            <v>69</v>
          </cell>
          <cell r="BV19">
            <v>3849</v>
          </cell>
          <cell r="BW19">
            <v>0</v>
          </cell>
          <cell r="BX19">
            <v>16031</v>
          </cell>
          <cell r="BY19">
            <v>16031</v>
          </cell>
          <cell r="BZ19">
            <v>983</v>
          </cell>
          <cell r="CA19">
            <v>0</v>
          </cell>
          <cell r="CB19">
            <v>983</v>
          </cell>
          <cell r="CC19">
            <v>2647</v>
          </cell>
          <cell r="CD19">
            <v>126</v>
          </cell>
          <cell r="CE19">
            <v>3755</v>
          </cell>
          <cell r="CF19">
            <v>19787</v>
          </cell>
          <cell r="CG19">
            <v>3505</v>
          </cell>
          <cell r="CH19">
            <v>2795</v>
          </cell>
          <cell r="CI19">
            <v>710</v>
          </cell>
          <cell r="CJ19">
            <v>23292</v>
          </cell>
        </row>
        <row r="20">
          <cell r="B20">
            <v>2169</v>
          </cell>
          <cell r="C20">
            <v>15649</v>
          </cell>
          <cell r="D20">
            <v>789</v>
          </cell>
          <cell r="E20">
            <v>64</v>
          </cell>
          <cell r="F20">
            <v>0</v>
          </cell>
          <cell r="G20">
            <v>16501</v>
          </cell>
          <cell r="H20">
            <v>18670</v>
          </cell>
          <cell r="I20">
            <v>2900</v>
          </cell>
          <cell r="J20">
            <v>0</v>
          </cell>
          <cell r="K20">
            <v>2900</v>
          </cell>
          <cell r="L20">
            <v>21570</v>
          </cell>
          <cell r="M20">
            <v>10306</v>
          </cell>
          <cell r="N20">
            <v>1206</v>
          </cell>
          <cell r="O20">
            <v>43</v>
          </cell>
          <cell r="P20">
            <v>3767</v>
          </cell>
          <cell r="Q20">
            <v>0</v>
          </cell>
          <cell r="R20">
            <v>15322</v>
          </cell>
          <cell r="S20">
            <v>15322</v>
          </cell>
          <cell r="T20">
            <v>987</v>
          </cell>
          <cell r="U20">
            <v>0</v>
          </cell>
          <cell r="V20">
            <v>987</v>
          </cell>
          <cell r="W20">
            <v>2939</v>
          </cell>
          <cell r="X20">
            <v>133</v>
          </cell>
          <cell r="Y20">
            <v>4059</v>
          </cell>
          <cell r="Z20">
            <v>19381</v>
          </cell>
          <cell r="AA20">
            <v>2189</v>
          </cell>
          <cell r="AB20">
            <v>1464</v>
          </cell>
          <cell r="AC20">
            <v>725</v>
          </cell>
          <cell r="AD20">
            <v>21570</v>
          </cell>
          <cell r="AE20">
            <v>2158</v>
          </cell>
          <cell r="AF20">
            <v>15590</v>
          </cell>
          <cell r="AG20">
            <v>751</v>
          </cell>
          <cell r="AH20">
            <v>140</v>
          </cell>
          <cell r="AI20">
            <v>0</v>
          </cell>
          <cell r="AJ20">
            <v>16482</v>
          </cell>
          <cell r="AK20">
            <v>18639</v>
          </cell>
          <cell r="AL20">
            <v>2898</v>
          </cell>
          <cell r="AM20">
            <v>0</v>
          </cell>
          <cell r="AN20">
            <v>2898</v>
          </cell>
          <cell r="AO20">
            <v>21538</v>
          </cell>
          <cell r="AP20">
            <v>10355</v>
          </cell>
          <cell r="AQ20">
            <v>1415</v>
          </cell>
          <cell r="AR20">
            <v>37</v>
          </cell>
          <cell r="AS20">
            <v>3768</v>
          </cell>
          <cell r="AT20">
            <v>0</v>
          </cell>
          <cell r="AU20">
            <v>15575</v>
          </cell>
          <cell r="AV20">
            <v>15575</v>
          </cell>
          <cell r="AW20">
            <v>1100</v>
          </cell>
          <cell r="AX20">
            <v>0</v>
          </cell>
          <cell r="AY20">
            <v>1100</v>
          </cell>
          <cell r="AZ20">
            <v>2986</v>
          </cell>
          <cell r="BA20">
            <v>133</v>
          </cell>
          <cell r="BB20">
            <v>4219</v>
          </cell>
          <cell r="BC20">
            <v>19794</v>
          </cell>
          <cell r="BD20">
            <v>1744</v>
          </cell>
          <cell r="BE20">
            <v>1019</v>
          </cell>
          <cell r="BF20">
            <v>725</v>
          </cell>
          <cell r="BG20">
            <v>21538</v>
          </cell>
          <cell r="BH20">
            <v>2158</v>
          </cell>
          <cell r="BI20">
            <v>15590</v>
          </cell>
          <cell r="BJ20">
            <v>282</v>
          </cell>
          <cell r="BK20">
            <v>166</v>
          </cell>
          <cell r="BL20">
            <v>0</v>
          </cell>
          <cell r="BM20">
            <v>16038</v>
          </cell>
          <cell r="BN20">
            <v>18196</v>
          </cell>
          <cell r="BO20">
            <v>2898</v>
          </cell>
          <cell r="BP20">
            <v>0</v>
          </cell>
          <cell r="BQ20">
            <v>2898</v>
          </cell>
          <cell r="BR20">
            <v>21095</v>
          </cell>
          <cell r="BS20">
            <v>10495</v>
          </cell>
          <cell r="BT20">
            <v>1429</v>
          </cell>
          <cell r="BU20">
            <v>89</v>
          </cell>
          <cell r="BV20">
            <v>3768</v>
          </cell>
          <cell r="BW20">
            <v>0</v>
          </cell>
          <cell r="BX20">
            <v>15779</v>
          </cell>
          <cell r="BY20">
            <v>15779</v>
          </cell>
          <cell r="BZ20">
            <v>1460</v>
          </cell>
          <cell r="CA20">
            <v>0</v>
          </cell>
          <cell r="CB20">
            <v>1460</v>
          </cell>
          <cell r="CC20">
            <v>2993</v>
          </cell>
          <cell r="CD20">
            <v>133</v>
          </cell>
          <cell r="CE20">
            <v>4585</v>
          </cell>
          <cell r="CF20">
            <v>20365</v>
          </cell>
          <cell r="CG20">
            <v>730</v>
          </cell>
          <cell r="CH20">
            <v>4</v>
          </cell>
          <cell r="CI20">
            <v>725</v>
          </cell>
          <cell r="CJ20">
            <v>21095</v>
          </cell>
        </row>
        <row r="21">
          <cell r="B21">
            <v>2225</v>
          </cell>
          <cell r="C21">
            <v>14524</v>
          </cell>
          <cell r="D21">
            <v>768</v>
          </cell>
          <cell r="E21">
            <v>86</v>
          </cell>
          <cell r="F21">
            <v>0</v>
          </cell>
          <cell r="G21">
            <v>15378</v>
          </cell>
          <cell r="H21">
            <v>17603</v>
          </cell>
          <cell r="I21">
            <v>2933</v>
          </cell>
          <cell r="J21">
            <v>0</v>
          </cell>
          <cell r="K21">
            <v>2933</v>
          </cell>
          <cell r="L21">
            <v>20536</v>
          </cell>
          <cell r="M21">
            <v>9571</v>
          </cell>
          <cell r="N21">
            <v>1394</v>
          </cell>
          <cell r="O21">
            <v>97</v>
          </cell>
          <cell r="P21">
            <v>3670</v>
          </cell>
          <cell r="Q21">
            <v>0</v>
          </cell>
          <cell r="R21">
            <v>14732</v>
          </cell>
          <cell r="S21">
            <v>14732</v>
          </cell>
          <cell r="T21">
            <v>931</v>
          </cell>
          <cell r="U21">
            <v>0</v>
          </cell>
          <cell r="V21">
            <v>931</v>
          </cell>
          <cell r="W21">
            <v>3141</v>
          </cell>
          <cell r="X21">
            <v>139</v>
          </cell>
          <cell r="Y21">
            <v>4211</v>
          </cell>
          <cell r="Z21">
            <v>18942</v>
          </cell>
          <cell r="AA21">
            <v>1594</v>
          </cell>
          <cell r="AB21">
            <v>860</v>
          </cell>
          <cell r="AC21">
            <v>734</v>
          </cell>
          <cell r="AD21">
            <v>20536</v>
          </cell>
          <cell r="AE21">
            <v>2213</v>
          </cell>
          <cell r="AF21">
            <v>14221</v>
          </cell>
          <cell r="AG21">
            <v>787</v>
          </cell>
          <cell r="AH21">
            <v>50</v>
          </cell>
          <cell r="AI21">
            <v>0</v>
          </cell>
          <cell r="AJ21">
            <v>15058</v>
          </cell>
          <cell r="AK21">
            <v>17271</v>
          </cell>
          <cell r="AL21">
            <v>2934</v>
          </cell>
          <cell r="AM21">
            <v>0</v>
          </cell>
          <cell r="AN21">
            <v>2934</v>
          </cell>
          <cell r="AO21">
            <v>20204</v>
          </cell>
          <cell r="AP21">
            <v>9423</v>
          </cell>
          <cell r="AQ21">
            <v>1257</v>
          </cell>
          <cell r="AR21">
            <v>76</v>
          </cell>
          <cell r="AS21">
            <v>3678</v>
          </cell>
          <cell r="AT21">
            <v>0</v>
          </cell>
          <cell r="AU21">
            <v>14434</v>
          </cell>
          <cell r="AV21">
            <v>14434</v>
          </cell>
          <cell r="AW21">
            <v>852</v>
          </cell>
          <cell r="AX21">
            <v>0</v>
          </cell>
          <cell r="AY21">
            <v>852</v>
          </cell>
          <cell r="AZ21">
            <v>3174</v>
          </cell>
          <cell r="BA21">
            <v>138</v>
          </cell>
          <cell r="BB21">
            <v>4164</v>
          </cell>
          <cell r="BC21">
            <v>18598</v>
          </cell>
          <cell r="BD21">
            <v>1606</v>
          </cell>
          <cell r="BE21">
            <v>871</v>
          </cell>
          <cell r="BF21">
            <v>735</v>
          </cell>
          <cell r="BG21">
            <v>20204</v>
          </cell>
          <cell r="BH21">
            <v>2213</v>
          </cell>
          <cell r="BI21">
            <v>14221</v>
          </cell>
          <cell r="BJ21">
            <v>1231</v>
          </cell>
          <cell r="BK21">
            <v>55</v>
          </cell>
          <cell r="BL21">
            <v>0</v>
          </cell>
          <cell r="BM21">
            <v>15507</v>
          </cell>
          <cell r="BN21">
            <v>17720</v>
          </cell>
          <cell r="BO21">
            <v>2934</v>
          </cell>
          <cell r="BP21">
            <v>0</v>
          </cell>
          <cell r="BQ21">
            <v>2934</v>
          </cell>
          <cell r="BR21">
            <v>20653</v>
          </cell>
          <cell r="BS21">
            <v>9340</v>
          </cell>
          <cell r="BT21">
            <v>859</v>
          </cell>
          <cell r="BU21">
            <v>81</v>
          </cell>
          <cell r="BV21">
            <v>3678</v>
          </cell>
          <cell r="BW21">
            <v>0</v>
          </cell>
          <cell r="BX21">
            <v>13957</v>
          </cell>
          <cell r="BY21">
            <v>13957</v>
          </cell>
          <cell r="BZ21">
            <v>642</v>
          </cell>
          <cell r="CA21">
            <v>0</v>
          </cell>
          <cell r="CB21">
            <v>642</v>
          </cell>
          <cell r="CC21">
            <v>3255</v>
          </cell>
          <cell r="CD21">
            <v>138</v>
          </cell>
          <cell r="CE21">
            <v>4036</v>
          </cell>
          <cell r="CF21">
            <v>17993</v>
          </cell>
          <cell r="CG21">
            <v>2660</v>
          </cell>
          <cell r="CH21">
            <v>1926</v>
          </cell>
          <cell r="CI21">
            <v>735</v>
          </cell>
          <cell r="CJ21">
            <v>20653</v>
          </cell>
        </row>
        <row r="22">
          <cell r="B22">
            <v>2323</v>
          </cell>
          <cell r="C22">
            <v>13539</v>
          </cell>
          <cell r="D22">
            <v>775</v>
          </cell>
          <cell r="E22">
            <v>113</v>
          </cell>
          <cell r="F22">
            <v>0</v>
          </cell>
          <cell r="G22">
            <v>14426</v>
          </cell>
          <cell r="H22">
            <v>16749</v>
          </cell>
          <cell r="I22">
            <v>2957</v>
          </cell>
          <cell r="J22">
            <v>0</v>
          </cell>
          <cell r="K22">
            <v>2957</v>
          </cell>
          <cell r="L22">
            <v>19706</v>
          </cell>
          <cell r="M22">
            <v>9048</v>
          </cell>
          <cell r="N22">
            <v>1523</v>
          </cell>
          <cell r="O22">
            <v>101</v>
          </cell>
          <cell r="P22">
            <v>3574</v>
          </cell>
          <cell r="Q22">
            <v>0</v>
          </cell>
          <cell r="R22">
            <v>14246</v>
          </cell>
          <cell r="S22">
            <v>14246</v>
          </cell>
          <cell r="T22">
            <v>839</v>
          </cell>
          <cell r="U22">
            <v>0</v>
          </cell>
          <cell r="V22">
            <v>839</v>
          </cell>
          <cell r="W22">
            <v>3249</v>
          </cell>
          <cell r="X22">
            <v>143</v>
          </cell>
          <cell r="Y22">
            <v>4231</v>
          </cell>
          <cell r="Z22">
            <v>18477</v>
          </cell>
          <cell r="AA22">
            <v>1229</v>
          </cell>
          <cell r="AB22">
            <v>493</v>
          </cell>
          <cell r="AC22">
            <v>736</v>
          </cell>
          <cell r="AD22">
            <v>19706</v>
          </cell>
          <cell r="AE22">
            <v>2334</v>
          </cell>
          <cell r="AF22">
            <v>14126</v>
          </cell>
          <cell r="AG22">
            <v>776</v>
          </cell>
          <cell r="AH22">
            <v>83</v>
          </cell>
          <cell r="AI22">
            <v>0</v>
          </cell>
          <cell r="AJ22">
            <v>14986</v>
          </cell>
          <cell r="AK22">
            <v>17320</v>
          </cell>
          <cell r="AL22">
            <v>2967</v>
          </cell>
          <cell r="AM22">
            <v>0</v>
          </cell>
          <cell r="AN22">
            <v>2967</v>
          </cell>
          <cell r="AO22">
            <v>20286</v>
          </cell>
          <cell r="AP22">
            <v>9066</v>
          </cell>
          <cell r="AQ22">
            <v>1592</v>
          </cell>
          <cell r="AR22">
            <v>130</v>
          </cell>
          <cell r="AS22">
            <v>3579</v>
          </cell>
          <cell r="AT22">
            <v>0</v>
          </cell>
          <cell r="AU22">
            <v>14367</v>
          </cell>
          <cell r="AV22">
            <v>14367</v>
          </cell>
          <cell r="AW22">
            <v>831</v>
          </cell>
          <cell r="AX22">
            <v>0</v>
          </cell>
          <cell r="AY22">
            <v>831</v>
          </cell>
          <cell r="AZ22">
            <v>3181</v>
          </cell>
          <cell r="BA22">
            <v>143</v>
          </cell>
          <cell r="BB22">
            <v>4155</v>
          </cell>
          <cell r="BC22">
            <v>18522</v>
          </cell>
          <cell r="BD22">
            <v>1764</v>
          </cell>
          <cell r="BE22">
            <v>1026</v>
          </cell>
          <cell r="BF22">
            <v>738</v>
          </cell>
          <cell r="BG22">
            <v>20286</v>
          </cell>
          <cell r="BH22">
            <v>2334</v>
          </cell>
          <cell r="BI22">
            <v>14126</v>
          </cell>
          <cell r="BJ22">
            <v>312</v>
          </cell>
          <cell r="BK22">
            <v>67</v>
          </cell>
          <cell r="BL22">
            <v>0</v>
          </cell>
          <cell r="BM22">
            <v>14505</v>
          </cell>
          <cell r="BN22">
            <v>16839</v>
          </cell>
          <cell r="BO22">
            <v>2967</v>
          </cell>
          <cell r="BP22">
            <v>0</v>
          </cell>
          <cell r="BQ22">
            <v>2967</v>
          </cell>
          <cell r="BR22">
            <v>19806</v>
          </cell>
          <cell r="BS22">
            <v>9063</v>
          </cell>
          <cell r="BT22">
            <v>1761</v>
          </cell>
          <cell r="BU22">
            <v>31</v>
          </cell>
          <cell r="BV22">
            <v>3579</v>
          </cell>
          <cell r="BW22">
            <v>0</v>
          </cell>
          <cell r="BX22">
            <v>14434</v>
          </cell>
          <cell r="BY22">
            <v>14434</v>
          </cell>
          <cell r="BZ22">
            <v>816</v>
          </cell>
          <cell r="CA22">
            <v>0</v>
          </cell>
          <cell r="CB22">
            <v>816</v>
          </cell>
          <cell r="CC22">
            <v>3176</v>
          </cell>
          <cell r="CD22">
            <v>143</v>
          </cell>
          <cell r="CE22">
            <v>4134</v>
          </cell>
          <cell r="CF22">
            <v>18569</v>
          </cell>
          <cell r="CG22">
            <v>1237</v>
          </cell>
          <cell r="CH22">
            <v>499</v>
          </cell>
          <cell r="CI22">
            <v>738</v>
          </cell>
          <cell r="CJ22">
            <v>19806</v>
          </cell>
        </row>
        <row r="23">
          <cell r="B23">
            <v>2444</v>
          </cell>
          <cell r="C23">
            <v>12642</v>
          </cell>
          <cell r="D23">
            <v>810</v>
          </cell>
          <cell r="E23">
            <v>93</v>
          </cell>
          <cell r="F23">
            <v>0</v>
          </cell>
          <cell r="G23">
            <v>13545</v>
          </cell>
          <cell r="H23">
            <v>15989</v>
          </cell>
          <cell r="I23">
            <v>2976</v>
          </cell>
          <cell r="J23">
            <v>0</v>
          </cell>
          <cell r="K23">
            <v>2976</v>
          </cell>
          <cell r="L23">
            <v>18965</v>
          </cell>
          <cell r="M23">
            <v>8715</v>
          </cell>
          <cell r="N23">
            <v>1563</v>
          </cell>
          <cell r="O23">
            <v>95</v>
          </cell>
          <cell r="P23">
            <v>3467</v>
          </cell>
          <cell r="Q23">
            <v>0</v>
          </cell>
          <cell r="R23">
            <v>13840</v>
          </cell>
          <cell r="S23">
            <v>13840</v>
          </cell>
          <cell r="T23">
            <v>879</v>
          </cell>
          <cell r="U23">
            <v>0</v>
          </cell>
          <cell r="V23">
            <v>879</v>
          </cell>
          <cell r="W23">
            <v>3346</v>
          </cell>
          <cell r="X23">
            <v>144</v>
          </cell>
          <cell r="Y23">
            <v>4368</v>
          </cell>
          <cell r="Z23">
            <v>18208</v>
          </cell>
          <cell r="AA23">
            <v>757</v>
          </cell>
          <cell r="AB23">
            <v>22</v>
          </cell>
          <cell r="AC23">
            <v>735</v>
          </cell>
          <cell r="AD23">
            <v>18965</v>
          </cell>
          <cell r="AE23">
            <v>2456</v>
          </cell>
          <cell r="AF23">
            <v>11985</v>
          </cell>
          <cell r="AG23">
            <v>779</v>
          </cell>
          <cell r="AH23">
            <v>222</v>
          </cell>
          <cell r="AI23">
            <v>0</v>
          </cell>
          <cell r="AJ23">
            <v>12986</v>
          </cell>
          <cell r="AK23">
            <v>15442</v>
          </cell>
          <cell r="AL23">
            <v>2971</v>
          </cell>
          <cell r="AM23">
            <v>0</v>
          </cell>
          <cell r="AN23">
            <v>2971</v>
          </cell>
          <cell r="AO23">
            <v>18413</v>
          </cell>
          <cell r="AP23">
            <v>8672</v>
          </cell>
          <cell r="AQ23">
            <v>1596</v>
          </cell>
          <cell r="AR23">
            <v>91</v>
          </cell>
          <cell r="AS23">
            <v>3462</v>
          </cell>
          <cell r="AT23">
            <v>0</v>
          </cell>
          <cell r="AU23">
            <v>13822</v>
          </cell>
          <cell r="AV23">
            <v>13822</v>
          </cell>
          <cell r="AW23">
            <v>862</v>
          </cell>
          <cell r="AX23">
            <v>0</v>
          </cell>
          <cell r="AY23">
            <v>862</v>
          </cell>
          <cell r="AZ23">
            <v>3374</v>
          </cell>
          <cell r="BA23">
            <v>144</v>
          </cell>
          <cell r="BB23">
            <v>4381</v>
          </cell>
          <cell r="BC23">
            <v>18203</v>
          </cell>
          <cell r="BD23">
            <v>210</v>
          </cell>
          <cell r="BE23">
            <v>-522</v>
          </cell>
          <cell r="BF23">
            <v>732</v>
          </cell>
          <cell r="BG23">
            <v>18413</v>
          </cell>
          <cell r="BH23">
            <v>2456</v>
          </cell>
          <cell r="BI23">
            <v>12019</v>
          </cell>
          <cell r="BJ23">
            <v>1322</v>
          </cell>
          <cell r="BK23">
            <v>191</v>
          </cell>
          <cell r="BL23">
            <v>0</v>
          </cell>
          <cell r="BM23">
            <v>13532</v>
          </cell>
          <cell r="BN23">
            <v>15988</v>
          </cell>
          <cell r="BO23">
            <v>2971</v>
          </cell>
          <cell r="BP23">
            <v>0</v>
          </cell>
          <cell r="BQ23">
            <v>2971</v>
          </cell>
          <cell r="BR23">
            <v>18959</v>
          </cell>
          <cell r="BS23">
            <v>8660</v>
          </cell>
          <cell r="BT23">
            <v>2273</v>
          </cell>
          <cell r="BU23">
            <v>128</v>
          </cell>
          <cell r="BV23">
            <v>3462</v>
          </cell>
          <cell r="BW23">
            <v>0</v>
          </cell>
          <cell r="BX23">
            <v>14524</v>
          </cell>
          <cell r="BY23">
            <v>14524</v>
          </cell>
          <cell r="BZ23">
            <v>779</v>
          </cell>
          <cell r="CA23">
            <v>0</v>
          </cell>
          <cell r="CB23">
            <v>779</v>
          </cell>
          <cell r="CC23">
            <v>3297</v>
          </cell>
          <cell r="CD23">
            <v>139</v>
          </cell>
          <cell r="CE23">
            <v>4215</v>
          </cell>
          <cell r="CF23">
            <v>18739</v>
          </cell>
          <cell r="CG23">
            <v>221</v>
          </cell>
          <cell r="CH23">
            <v>-512</v>
          </cell>
          <cell r="CI23">
            <v>732</v>
          </cell>
          <cell r="CJ23">
            <v>18959</v>
          </cell>
        </row>
        <row r="24">
          <cell r="B24">
            <v>2582</v>
          </cell>
          <cell r="C24">
            <v>12146</v>
          </cell>
          <cell r="D24">
            <v>815</v>
          </cell>
          <cell r="E24">
            <v>92</v>
          </cell>
          <cell r="F24">
            <v>0</v>
          </cell>
          <cell r="G24">
            <v>13053</v>
          </cell>
          <cell r="H24">
            <v>15635</v>
          </cell>
          <cell r="I24">
            <v>3007</v>
          </cell>
          <cell r="J24">
            <v>0</v>
          </cell>
          <cell r="K24">
            <v>3007</v>
          </cell>
          <cell r="L24">
            <v>18642</v>
          </cell>
          <cell r="M24">
            <v>8354</v>
          </cell>
          <cell r="N24">
            <v>1522</v>
          </cell>
          <cell r="O24">
            <v>100</v>
          </cell>
          <cell r="P24">
            <v>3366</v>
          </cell>
          <cell r="Q24">
            <v>0</v>
          </cell>
          <cell r="R24">
            <v>13342</v>
          </cell>
          <cell r="S24">
            <v>13342</v>
          </cell>
          <cell r="T24">
            <v>1030</v>
          </cell>
          <cell r="U24">
            <v>0</v>
          </cell>
          <cell r="V24">
            <v>1030</v>
          </cell>
          <cell r="W24">
            <v>3422</v>
          </cell>
          <cell r="X24">
            <v>140</v>
          </cell>
          <cell r="Y24">
            <v>4592</v>
          </cell>
          <cell r="Z24">
            <v>17933</v>
          </cell>
          <cell r="AA24">
            <v>708</v>
          </cell>
          <cell r="AB24">
            <v>-28</v>
          </cell>
          <cell r="AC24">
            <v>736</v>
          </cell>
          <cell r="AD24">
            <v>18642</v>
          </cell>
          <cell r="AE24">
            <v>2577</v>
          </cell>
          <cell r="AF24">
            <v>12639</v>
          </cell>
          <cell r="AG24">
            <v>853</v>
          </cell>
          <cell r="AH24">
            <v>-55</v>
          </cell>
          <cell r="AI24">
            <v>0</v>
          </cell>
          <cell r="AJ24">
            <v>13436</v>
          </cell>
          <cell r="AK24">
            <v>16013</v>
          </cell>
          <cell r="AL24">
            <v>3004</v>
          </cell>
          <cell r="AM24">
            <v>0</v>
          </cell>
          <cell r="AN24">
            <v>3004</v>
          </cell>
          <cell r="AO24">
            <v>19018</v>
          </cell>
          <cell r="AP24">
            <v>8503</v>
          </cell>
          <cell r="AQ24">
            <v>1510</v>
          </cell>
          <cell r="AR24">
            <v>78</v>
          </cell>
          <cell r="AS24">
            <v>3363</v>
          </cell>
          <cell r="AT24">
            <v>0</v>
          </cell>
          <cell r="AU24">
            <v>13456</v>
          </cell>
          <cell r="AV24">
            <v>13456</v>
          </cell>
          <cell r="AW24">
            <v>987</v>
          </cell>
          <cell r="AX24">
            <v>0</v>
          </cell>
          <cell r="AY24">
            <v>987</v>
          </cell>
          <cell r="AZ24">
            <v>3413</v>
          </cell>
          <cell r="BA24">
            <v>142</v>
          </cell>
          <cell r="BB24">
            <v>4543</v>
          </cell>
          <cell r="BC24">
            <v>17998</v>
          </cell>
          <cell r="BD24">
            <v>1019</v>
          </cell>
          <cell r="BE24">
            <v>284</v>
          </cell>
          <cell r="BF24">
            <v>736</v>
          </cell>
          <cell r="BG24">
            <v>19018</v>
          </cell>
          <cell r="BH24">
            <v>2577</v>
          </cell>
          <cell r="BI24">
            <v>13164</v>
          </cell>
          <cell r="BJ24">
            <v>329</v>
          </cell>
          <cell r="BK24">
            <v>-5</v>
          </cell>
          <cell r="BL24">
            <v>0</v>
          </cell>
          <cell r="BM24">
            <v>13488</v>
          </cell>
          <cell r="BN24">
            <v>16065</v>
          </cell>
          <cell r="BO24">
            <v>3004</v>
          </cell>
          <cell r="BP24">
            <v>0</v>
          </cell>
          <cell r="BQ24">
            <v>3004</v>
          </cell>
          <cell r="BR24">
            <v>19069</v>
          </cell>
          <cell r="BS24">
            <v>8586</v>
          </cell>
          <cell r="BT24">
            <v>1285</v>
          </cell>
          <cell r="BU24">
            <v>147</v>
          </cell>
          <cell r="BV24">
            <v>3363</v>
          </cell>
          <cell r="BW24">
            <v>0</v>
          </cell>
          <cell r="BX24">
            <v>13381</v>
          </cell>
          <cell r="BY24">
            <v>13381</v>
          </cell>
          <cell r="BZ24">
            <v>1339</v>
          </cell>
          <cell r="CA24">
            <v>0</v>
          </cell>
          <cell r="CB24">
            <v>1339</v>
          </cell>
          <cell r="CC24">
            <v>3419</v>
          </cell>
          <cell r="CD24">
            <v>140</v>
          </cell>
          <cell r="CE24">
            <v>4897</v>
          </cell>
          <cell r="CF24">
            <v>18278</v>
          </cell>
          <cell r="CG24">
            <v>791</v>
          </cell>
          <cell r="CH24">
            <v>55</v>
          </cell>
          <cell r="CI24">
            <v>736</v>
          </cell>
          <cell r="CJ24">
            <v>19069</v>
          </cell>
        </row>
        <row r="25">
          <cell r="B25">
            <v>2773</v>
          </cell>
          <cell r="C25">
            <v>11803</v>
          </cell>
          <cell r="D25">
            <v>795</v>
          </cell>
          <cell r="E25">
            <v>109</v>
          </cell>
          <cell r="F25">
            <v>0</v>
          </cell>
          <cell r="G25">
            <v>12707</v>
          </cell>
          <cell r="H25">
            <v>15480</v>
          </cell>
          <cell r="I25">
            <v>3068</v>
          </cell>
          <cell r="J25">
            <v>0</v>
          </cell>
          <cell r="K25">
            <v>3068</v>
          </cell>
          <cell r="L25">
            <v>18548</v>
          </cell>
          <cell r="M25">
            <v>7899</v>
          </cell>
          <cell r="N25">
            <v>1569</v>
          </cell>
          <cell r="O25">
            <v>129</v>
          </cell>
          <cell r="P25">
            <v>3275</v>
          </cell>
          <cell r="Q25">
            <v>0</v>
          </cell>
          <cell r="R25">
            <v>12873</v>
          </cell>
          <cell r="S25">
            <v>12873</v>
          </cell>
          <cell r="T25">
            <v>1117</v>
          </cell>
          <cell r="U25">
            <v>0</v>
          </cell>
          <cell r="V25">
            <v>1117</v>
          </cell>
          <cell r="W25">
            <v>3428</v>
          </cell>
          <cell r="X25">
            <v>138</v>
          </cell>
          <cell r="Y25">
            <v>4684</v>
          </cell>
          <cell r="Z25">
            <v>17557</v>
          </cell>
          <cell r="AA25">
            <v>992</v>
          </cell>
          <cell r="AB25">
            <v>249</v>
          </cell>
          <cell r="AC25">
            <v>742</v>
          </cell>
          <cell r="AD25">
            <v>18548</v>
          </cell>
          <cell r="AE25">
            <v>2762</v>
          </cell>
          <cell r="AF25">
            <v>11142</v>
          </cell>
          <cell r="AG25">
            <v>837</v>
          </cell>
          <cell r="AH25">
            <v>166</v>
          </cell>
          <cell r="AI25">
            <v>0</v>
          </cell>
          <cell r="AJ25">
            <v>12144</v>
          </cell>
          <cell r="AK25">
            <v>14906</v>
          </cell>
          <cell r="AL25">
            <v>3065</v>
          </cell>
          <cell r="AM25">
            <v>0</v>
          </cell>
          <cell r="AN25">
            <v>3065</v>
          </cell>
          <cell r="AO25">
            <v>17971</v>
          </cell>
          <cell r="AP25">
            <v>7851</v>
          </cell>
          <cell r="AQ25">
            <v>1546</v>
          </cell>
          <cell r="AR25">
            <v>105</v>
          </cell>
          <cell r="AS25">
            <v>3275</v>
          </cell>
          <cell r="AT25">
            <v>0</v>
          </cell>
          <cell r="AU25">
            <v>12778</v>
          </cell>
          <cell r="AV25">
            <v>12778</v>
          </cell>
          <cell r="AW25">
            <v>1201</v>
          </cell>
          <cell r="AX25">
            <v>0</v>
          </cell>
          <cell r="AY25">
            <v>1201</v>
          </cell>
          <cell r="AZ25">
            <v>3448</v>
          </cell>
          <cell r="BA25">
            <v>136</v>
          </cell>
          <cell r="BB25">
            <v>4786</v>
          </cell>
          <cell r="BC25">
            <v>17564</v>
          </cell>
          <cell r="BD25">
            <v>408</v>
          </cell>
          <cell r="BE25">
            <v>-335</v>
          </cell>
          <cell r="BF25">
            <v>742</v>
          </cell>
          <cell r="BG25">
            <v>17971</v>
          </cell>
          <cell r="BH25">
            <v>2762</v>
          </cell>
          <cell r="BI25">
            <v>10575</v>
          </cell>
          <cell r="BJ25">
            <v>1292</v>
          </cell>
          <cell r="BK25">
            <v>180</v>
          </cell>
          <cell r="BL25">
            <v>0</v>
          </cell>
          <cell r="BM25">
            <v>12047</v>
          </cell>
          <cell r="BN25">
            <v>14809</v>
          </cell>
          <cell r="BO25">
            <v>3065</v>
          </cell>
          <cell r="BP25">
            <v>0</v>
          </cell>
          <cell r="BQ25">
            <v>3065</v>
          </cell>
          <cell r="BR25">
            <v>17874</v>
          </cell>
          <cell r="BS25">
            <v>7777</v>
          </cell>
          <cell r="BT25">
            <v>855</v>
          </cell>
          <cell r="BU25">
            <v>107</v>
          </cell>
          <cell r="BV25">
            <v>3275</v>
          </cell>
          <cell r="BW25">
            <v>0</v>
          </cell>
          <cell r="BX25">
            <v>12014</v>
          </cell>
          <cell r="BY25">
            <v>12014</v>
          </cell>
          <cell r="BZ25">
            <v>906</v>
          </cell>
          <cell r="CA25">
            <v>0</v>
          </cell>
          <cell r="CB25">
            <v>906</v>
          </cell>
          <cell r="CC25">
            <v>3521</v>
          </cell>
          <cell r="CD25">
            <v>140</v>
          </cell>
          <cell r="CE25">
            <v>4567</v>
          </cell>
          <cell r="CF25">
            <v>16581</v>
          </cell>
          <cell r="CG25">
            <v>1293</v>
          </cell>
          <cell r="CH25">
            <v>550</v>
          </cell>
          <cell r="CI25">
            <v>742</v>
          </cell>
          <cell r="CJ25">
            <v>17874</v>
          </cell>
        </row>
        <row r="26">
          <cell r="B26">
            <v>3036</v>
          </cell>
          <cell r="C26">
            <v>11537</v>
          </cell>
          <cell r="D26">
            <v>806</v>
          </cell>
          <cell r="E26">
            <v>188</v>
          </cell>
          <cell r="F26">
            <v>0</v>
          </cell>
          <cell r="G26">
            <v>12531</v>
          </cell>
          <cell r="H26">
            <v>15566</v>
          </cell>
          <cell r="I26">
            <v>3162</v>
          </cell>
          <cell r="J26">
            <v>0</v>
          </cell>
          <cell r="K26">
            <v>3162</v>
          </cell>
          <cell r="L26">
            <v>18729</v>
          </cell>
          <cell r="M26">
            <v>7392</v>
          </cell>
          <cell r="N26">
            <v>1702</v>
          </cell>
          <cell r="O26">
            <v>131</v>
          </cell>
          <cell r="P26">
            <v>3191</v>
          </cell>
          <cell r="Q26">
            <v>0</v>
          </cell>
          <cell r="R26">
            <v>12416</v>
          </cell>
          <cell r="S26">
            <v>12416</v>
          </cell>
          <cell r="T26">
            <v>1089</v>
          </cell>
          <cell r="U26">
            <v>0</v>
          </cell>
          <cell r="V26">
            <v>1089</v>
          </cell>
          <cell r="W26">
            <v>3340</v>
          </cell>
          <cell r="X26">
            <v>142</v>
          </cell>
          <cell r="Y26">
            <v>4570</v>
          </cell>
          <cell r="Z26">
            <v>16986</v>
          </cell>
          <cell r="AA26">
            <v>1743</v>
          </cell>
          <cell r="AB26">
            <v>991</v>
          </cell>
          <cell r="AC26">
            <v>752</v>
          </cell>
          <cell r="AD26">
            <v>18729</v>
          </cell>
          <cell r="AE26">
            <v>3011</v>
          </cell>
          <cell r="AF26">
            <v>12557</v>
          </cell>
          <cell r="AG26">
            <v>706</v>
          </cell>
          <cell r="AH26">
            <v>197</v>
          </cell>
          <cell r="AI26">
            <v>0</v>
          </cell>
          <cell r="AJ26">
            <v>13460</v>
          </cell>
          <cell r="AK26">
            <v>16471</v>
          </cell>
          <cell r="AL26">
            <v>3153</v>
          </cell>
          <cell r="AM26">
            <v>0</v>
          </cell>
          <cell r="AN26">
            <v>3153</v>
          </cell>
          <cell r="AO26">
            <v>19624</v>
          </cell>
          <cell r="AP26">
            <v>7314</v>
          </cell>
          <cell r="AQ26">
            <v>1499</v>
          </cell>
          <cell r="AR26">
            <v>210</v>
          </cell>
          <cell r="AS26">
            <v>3196</v>
          </cell>
          <cell r="AT26">
            <v>0</v>
          </cell>
          <cell r="AU26">
            <v>12218</v>
          </cell>
          <cell r="AV26">
            <v>12218</v>
          </cell>
          <cell r="AW26">
            <v>1144</v>
          </cell>
          <cell r="AX26">
            <v>0</v>
          </cell>
          <cell r="AY26">
            <v>1144</v>
          </cell>
          <cell r="AZ26">
            <v>3355</v>
          </cell>
          <cell r="BA26">
            <v>136</v>
          </cell>
          <cell r="BB26">
            <v>4635</v>
          </cell>
          <cell r="BC26">
            <v>16853</v>
          </cell>
          <cell r="BD26">
            <v>2771</v>
          </cell>
          <cell r="BE26">
            <v>2019</v>
          </cell>
          <cell r="BF26">
            <v>752</v>
          </cell>
          <cell r="BG26">
            <v>19624</v>
          </cell>
          <cell r="BH26">
            <v>3011</v>
          </cell>
          <cell r="BI26">
            <v>12651</v>
          </cell>
          <cell r="BJ26">
            <v>307</v>
          </cell>
          <cell r="BK26">
            <v>149</v>
          </cell>
          <cell r="BL26">
            <v>0</v>
          </cell>
          <cell r="BM26">
            <v>13107</v>
          </cell>
          <cell r="BN26">
            <v>16118</v>
          </cell>
          <cell r="BO26">
            <v>3153</v>
          </cell>
          <cell r="BP26">
            <v>0</v>
          </cell>
          <cell r="BQ26">
            <v>3153</v>
          </cell>
          <cell r="BR26">
            <v>19271</v>
          </cell>
          <cell r="BS26">
            <v>7319</v>
          </cell>
          <cell r="BT26">
            <v>1567</v>
          </cell>
          <cell r="BU26">
            <v>92</v>
          </cell>
          <cell r="BV26">
            <v>3196</v>
          </cell>
          <cell r="BW26">
            <v>0</v>
          </cell>
          <cell r="BX26">
            <v>12174</v>
          </cell>
          <cell r="BY26">
            <v>12174</v>
          </cell>
          <cell r="BZ26">
            <v>1172</v>
          </cell>
          <cell r="CA26">
            <v>0</v>
          </cell>
          <cell r="CB26">
            <v>1172</v>
          </cell>
          <cell r="CC26">
            <v>3342</v>
          </cell>
          <cell r="CD26">
            <v>140</v>
          </cell>
          <cell r="CE26">
            <v>4653</v>
          </cell>
          <cell r="CF26">
            <v>16827</v>
          </cell>
          <cell r="CG26">
            <v>2444</v>
          </cell>
          <cell r="CH26">
            <v>1692</v>
          </cell>
          <cell r="CI26">
            <v>752</v>
          </cell>
          <cell r="CJ26">
            <v>19271</v>
          </cell>
        </row>
        <row r="27">
          <cell r="B27">
            <v>3333</v>
          </cell>
          <cell r="C27">
            <v>11136</v>
          </cell>
          <cell r="D27">
            <v>875</v>
          </cell>
          <cell r="E27">
            <v>270</v>
          </cell>
          <cell r="F27">
            <v>0</v>
          </cell>
          <cell r="G27">
            <v>12281</v>
          </cell>
          <cell r="H27">
            <v>15614</v>
          </cell>
          <cell r="I27">
            <v>3269</v>
          </cell>
          <cell r="J27">
            <v>0</v>
          </cell>
          <cell r="K27">
            <v>3269</v>
          </cell>
          <cell r="L27">
            <v>18883</v>
          </cell>
          <cell r="M27">
            <v>6931</v>
          </cell>
          <cell r="N27">
            <v>1765</v>
          </cell>
          <cell r="O27">
            <v>123</v>
          </cell>
          <cell r="P27">
            <v>3107</v>
          </cell>
          <cell r="Q27">
            <v>0</v>
          </cell>
          <cell r="R27">
            <v>11925</v>
          </cell>
          <cell r="S27">
            <v>11925</v>
          </cell>
          <cell r="T27">
            <v>962</v>
          </cell>
          <cell r="U27">
            <v>0</v>
          </cell>
          <cell r="V27">
            <v>962</v>
          </cell>
          <cell r="W27">
            <v>3205</v>
          </cell>
          <cell r="X27">
            <v>146</v>
          </cell>
          <cell r="Y27">
            <v>4313</v>
          </cell>
          <cell r="Z27">
            <v>16238</v>
          </cell>
          <cell r="AA27">
            <v>2645</v>
          </cell>
          <cell r="AB27">
            <v>1882</v>
          </cell>
          <cell r="AC27">
            <v>763</v>
          </cell>
          <cell r="AD27">
            <v>18883</v>
          </cell>
          <cell r="AE27">
            <v>3362</v>
          </cell>
          <cell r="AF27">
            <v>10096</v>
          </cell>
          <cell r="AG27">
            <v>890</v>
          </cell>
          <cell r="AH27">
            <v>219</v>
          </cell>
          <cell r="AI27">
            <v>0</v>
          </cell>
          <cell r="AJ27">
            <v>11205</v>
          </cell>
          <cell r="AK27">
            <v>14566</v>
          </cell>
          <cell r="AL27">
            <v>3281</v>
          </cell>
          <cell r="AM27">
            <v>0</v>
          </cell>
          <cell r="AN27">
            <v>3281</v>
          </cell>
          <cell r="AO27">
            <v>17848</v>
          </cell>
          <cell r="AP27">
            <v>7083</v>
          </cell>
          <cell r="AQ27">
            <v>2245</v>
          </cell>
          <cell r="AR27">
            <v>94</v>
          </cell>
          <cell r="AS27">
            <v>3107</v>
          </cell>
          <cell r="AT27">
            <v>0</v>
          </cell>
          <cell r="AU27">
            <v>12529</v>
          </cell>
          <cell r="AV27">
            <v>12529</v>
          </cell>
          <cell r="AW27">
            <v>849</v>
          </cell>
          <cell r="AX27">
            <v>0</v>
          </cell>
          <cell r="AY27">
            <v>849</v>
          </cell>
          <cell r="AZ27">
            <v>3200</v>
          </cell>
          <cell r="BA27">
            <v>153</v>
          </cell>
          <cell r="BB27">
            <v>4202</v>
          </cell>
          <cell r="BC27">
            <v>16731</v>
          </cell>
          <cell r="BD27">
            <v>1117</v>
          </cell>
          <cell r="BE27">
            <v>353</v>
          </cell>
          <cell r="BF27">
            <v>764</v>
          </cell>
          <cell r="BG27">
            <v>17848</v>
          </cell>
          <cell r="BH27">
            <v>3362</v>
          </cell>
          <cell r="BI27">
            <v>10125</v>
          </cell>
          <cell r="BJ27">
            <v>1487</v>
          </cell>
          <cell r="BK27">
            <v>199</v>
          </cell>
          <cell r="BL27">
            <v>0</v>
          </cell>
          <cell r="BM27">
            <v>11811</v>
          </cell>
          <cell r="BN27">
            <v>15173</v>
          </cell>
          <cell r="BO27">
            <v>3281</v>
          </cell>
          <cell r="BP27">
            <v>0</v>
          </cell>
          <cell r="BQ27">
            <v>3281</v>
          </cell>
          <cell r="BR27">
            <v>18454</v>
          </cell>
          <cell r="BS27">
            <v>7097</v>
          </cell>
          <cell r="BT27">
            <v>3195</v>
          </cell>
          <cell r="BU27">
            <v>131</v>
          </cell>
          <cell r="BV27">
            <v>3107</v>
          </cell>
          <cell r="BW27">
            <v>0</v>
          </cell>
          <cell r="BX27">
            <v>13530</v>
          </cell>
          <cell r="BY27">
            <v>13530</v>
          </cell>
          <cell r="BZ27">
            <v>713</v>
          </cell>
          <cell r="CA27">
            <v>0</v>
          </cell>
          <cell r="CB27">
            <v>713</v>
          </cell>
          <cell r="CC27">
            <v>3150</v>
          </cell>
          <cell r="CD27">
            <v>148</v>
          </cell>
          <cell r="CE27">
            <v>4011</v>
          </cell>
          <cell r="CF27">
            <v>17542</v>
          </cell>
          <cell r="CG27">
            <v>913</v>
          </cell>
          <cell r="CH27">
            <v>149</v>
          </cell>
          <cell r="CI27">
            <v>764</v>
          </cell>
          <cell r="CJ27">
            <v>18454</v>
          </cell>
        </row>
        <row r="28">
          <cell r="B28">
            <v>3608</v>
          </cell>
          <cell r="C28">
            <v>10558</v>
          </cell>
          <cell r="D28">
            <v>971</v>
          </cell>
          <cell r="E28">
            <v>299</v>
          </cell>
          <cell r="F28">
            <v>0</v>
          </cell>
          <cell r="G28">
            <v>11828</v>
          </cell>
          <cell r="H28">
            <v>15436</v>
          </cell>
          <cell r="I28">
            <v>3368</v>
          </cell>
          <cell r="J28">
            <v>0</v>
          </cell>
          <cell r="K28">
            <v>3368</v>
          </cell>
          <cell r="L28">
            <v>18804</v>
          </cell>
          <cell r="M28">
            <v>6627</v>
          </cell>
          <cell r="N28">
            <v>1786</v>
          </cell>
          <cell r="O28">
            <v>127</v>
          </cell>
          <cell r="P28">
            <v>3039</v>
          </cell>
          <cell r="Q28">
            <v>0</v>
          </cell>
          <cell r="R28">
            <v>11578</v>
          </cell>
          <cell r="S28">
            <v>11578</v>
          </cell>
          <cell r="T28">
            <v>884</v>
          </cell>
          <cell r="U28">
            <v>0</v>
          </cell>
          <cell r="V28">
            <v>884</v>
          </cell>
          <cell r="W28">
            <v>3104</v>
          </cell>
          <cell r="X28">
            <v>148</v>
          </cell>
          <cell r="Y28">
            <v>4136</v>
          </cell>
          <cell r="Z28">
            <v>15714</v>
          </cell>
          <cell r="AA28">
            <v>3090</v>
          </cell>
          <cell r="AB28">
            <v>2317</v>
          </cell>
          <cell r="AC28">
            <v>773</v>
          </cell>
          <cell r="AD28">
            <v>18804</v>
          </cell>
          <cell r="AE28">
            <v>3611</v>
          </cell>
          <cell r="AF28">
            <v>11256</v>
          </cell>
          <cell r="AG28">
            <v>1037</v>
          </cell>
          <cell r="AH28">
            <v>373</v>
          </cell>
          <cell r="AI28">
            <v>0</v>
          </cell>
          <cell r="AJ28">
            <v>12666</v>
          </cell>
          <cell r="AK28">
            <v>16277</v>
          </cell>
          <cell r="AL28">
            <v>3369</v>
          </cell>
          <cell r="AM28">
            <v>0</v>
          </cell>
          <cell r="AN28">
            <v>3369</v>
          </cell>
          <cell r="AO28">
            <v>19646</v>
          </cell>
          <cell r="AP28">
            <v>6452</v>
          </cell>
          <cell r="AQ28">
            <v>1437</v>
          </cell>
          <cell r="AR28">
            <v>43</v>
          </cell>
          <cell r="AS28">
            <v>3028</v>
          </cell>
          <cell r="AT28">
            <v>0</v>
          </cell>
          <cell r="AU28">
            <v>10960</v>
          </cell>
          <cell r="AV28">
            <v>10960</v>
          </cell>
          <cell r="AW28">
            <v>951</v>
          </cell>
          <cell r="AX28">
            <v>0</v>
          </cell>
          <cell r="AY28">
            <v>951</v>
          </cell>
          <cell r="AZ28">
            <v>3091</v>
          </cell>
          <cell r="BA28">
            <v>148</v>
          </cell>
          <cell r="BB28">
            <v>4190</v>
          </cell>
          <cell r="BC28">
            <v>15150</v>
          </cell>
          <cell r="BD28">
            <v>4496</v>
          </cell>
          <cell r="BE28">
            <v>3722</v>
          </cell>
          <cell r="BF28">
            <v>774</v>
          </cell>
          <cell r="BG28">
            <v>19646</v>
          </cell>
          <cell r="BH28">
            <v>3611</v>
          </cell>
          <cell r="BI28">
            <v>11669</v>
          </cell>
          <cell r="BJ28">
            <v>411</v>
          </cell>
          <cell r="BK28">
            <v>423</v>
          </cell>
          <cell r="BL28">
            <v>0</v>
          </cell>
          <cell r="BM28">
            <v>12503</v>
          </cell>
          <cell r="BN28">
            <v>16113</v>
          </cell>
          <cell r="BO28">
            <v>3369</v>
          </cell>
          <cell r="BP28">
            <v>0</v>
          </cell>
          <cell r="BQ28">
            <v>3369</v>
          </cell>
          <cell r="BR28">
            <v>19483</v>
          </cell>
          <cell r="BS28">
            <v>6489</v>
          </cell>
          <cell r="BT28">
            <v>1111</v>
          </cell>
          <cell r="BU28">
            <v>141</v>
          </cell>
          <cell r="BV28">
            <v>3028</v>
          </cell>
          <cell r="BW28">
            <v>0</v>
          </cell>
          <cell r="BX28">
            <v>10769</v>
          </cell>
          <cell r="BY28">
            <v>10769</v>
          </cell>
          <cell r="BZ28">
            <v>1304</v>
          </cell>
          <cell r="CA28">
            <v>0</v>
          </cell>
          <cell r="CB28">
            <v>1304</v>
          </cell>
          <cell r="CC28">
            <v>3094</v>
          </cell>
          <cell r="CD28">
            <v>145</v>
          </cell>
          <cell r="CE28">
            <v>4543</v>
          </cell>
          <cell r="CF28">
            <v>15312</v>
          </cell>
          <cell r="CG28">
            <v>4171</v>
          </cell>
          <cell r="CH28">
            <v>3398</v>
          </cell>
          <cell r="CI28">
            <v>774</v>
          </cell>
          <cell r="CJ28">
            <v>19483</v>
          </cell>
        </row>
        <row r="29">
          <cell r="B29">
            <v>3822</v>
          </cell>
          <cell r="C29">
            <v>9852</v>
          </cell>
          <cell r="D29">
            <v>1026</v>
          </cell>
          <cell r="E29">
            <v>223</v>
          </cell>
          <cell r="F29">
            <v>0</v>
          </cell>
          <cell r="G29">
            <v>11101</v>
          </cell>
          <cell r="H29">
            <v>14923</v>
          </cell>
          <cell r="I29">
            <v>3446</v>
          </cell>
          <cell r="J29">
            <v>0</v>
          </cell>
          <cell r="K29">
            <v>3446</v>
          </cell>
          <cell r="L29">
            <v>18369</v>
          </cell>
          <cell r="M29">
            <v>6456</v>
          </cell>
          <cell r="N29">
            <v>1929</v>
          </cell>
          <cell r="O29">
            <v>155</v>
          </cell>
          <cell r="P29">
            <v>2971</v>
          </cell>
          <cell r="Q29">
            <v>0</v>
          </cell>
          <cell r="R29">
            <v>11511</v>
          </cell>
          <cell r="S29">
            <v>11511</v>
          </cell>
          <cell r="T29">
            <v>911</v>
          </cell>
          <cell r="U29">
            <v>0</v>
          </cell>
          <cell r="V29">
            <v>911</v>
          </cell>
          <cell r="W29">
            <v>3111</v>
          </cell>
          <cell r="X29">
            <v>145</v>
          </cell>
          <cell r="Y29">
            <v>4168</v>
          </cell>
          <cell r="Z29">
            <v>15678</v>
          </cell>
          <cell r="AA29">
            <v>2691</v>
          </cell>
          <cell r="AB29">
            <v>1906</v>
          </cell>
          <cell r="AC29">
            <v>785</v>
          </cell>
          <cell r="AD29">
            <v>18369</v>
          </cell>
          <cell r="AE29">
            <v>3823</v>
          </cell>
          <cell r="AF29">
            <v>9889</v>
          </cell>
          <cell r="AG29">
            <v>990</v>
          </cell>
          <cell r="AH29">
            <v>200</v>
          </cell>
          <cell r="AI29">
            <v>0</v>
          </cell>
          <cell r="AJ29">
            <v>11079</v>
          </cell>
          <cell r="AK29">
            <v>14901</v>
          </cell>
          <cell r="AL29">
            <v>3445</v>
          </cell>
          <cell r="AM29">
            <v>0</v>
          </cell>
          <cell r="AN29">
            <v>3445</v>
          </cell>
          <cell r="AO29">
            <v>18347</v>
          </cell>
          <cell r="AP29">
            <v>6484</v>
          </cell>
          <cell r="AQ29">
            <v>1862</v>
          </cell>
          <cell r="AR29">
            <v>270</v>
          </cell>
          <cell r="AS29">
            <v>2969</v>
          </cell>
          <cell r="AT29">
            <v>0</v>
          </cell>
          <cell r="AU29">
            <v>11585</v>
          </cell>
          <cell r="AV29">
            <v>11585</v>
          </cell>
          <cell r="AW29">
            <v>829</v>
          </cell>
          <cell r="AX29">
            <v>0</v>
          </cell>
          <cell r="AY29">
            <v>829</v>
          </cell>
          <cell r="AZ29">
            <v>3069</v>
          </cell>
          <cell r="BA29">
            <v>142</v>
          </cell>
          <cell r="BB29">
            <v>4040</v>
          </cell>
          <cell r="BC29">
            <v>15625</v>
          </cell>
          <cell r="BD29">
            <v>2722</v>
          </cell>
          <cell r="BE29">
            <v>1937</v>
          </cell>
          <cell r="BF29">
            <v>785</v>
          </cell>
          <cell r="BG29">
            <v>18347</v>
          </cell>
          <cell r="BH29">
            <v>3823</v>
          </cell>
          <cell r="BI29">
            <v>9419</v>
          </cell>
          <cell r="BJ29">
            <v>1504</v>
          </cell>
          <cell r="BK29">
            <v>245</v>
          </cell>
          <cell r="BL29">
            <v>0</v>
          </cell>
          <cell r="BM29">
            <v>11168</v>
          </cell>
          <cell r="BN29">
            <v>14991</v>
          </cell>
          <cell r="BO29">
            <v>3445</v>
          </cell>
          <cell r="BP29">
            <v>0</v>
          </cell>
          <cell r="BQ29">
            <v>3445</v>
          </cell>
          <cell r="BR29">
            <v>18436</v>
          </cell>
          <cell r="BS29">
            <v>6427</v>
          </cell>
          <cell r="BT29">
            <v>866</v>
          </cell>
          <cell r="BU29">
            <v>262</v>
          </cell>
          <cell r="BV29">
            <v>2969</v>
          </cell>
          <cell r="BW29">
            <v>0</v>
          </cell>
          <cell r="BX29">
            <v>10524</v>
          </cell>
          <cell r="BY29">
            <v>10524</v>
          </cell>
          <cell r="BZ29">
            <v>637</v>
          </cell>
          <cell r="CA29">
            <v>0</v>
          </cell>
          <cell r="CB29">
            <v>637</v>
          </cell>
          <cell r="CC29">
            <v>3118</v>
          </cell>
          <cell r="CD29">
            <v>146</v>
          </cell>
          <cell r="CE29">
            <v>3901</v>
          </cell>
          <cell r="CF29">
            <v>14424</v>
          </cell>
          <cell r="CG29">
            <v>4012</v>
          </cell>
          <cell r="CH29">
            <v>3227</v>
          </cell>
          <cell r="CI29">
            <v>785</v>
          </cell>
          <cell r="CJ29">
            <v>18436</v>
          </cell>
        </row>
        <row r="30">
          <cell r="B30">
            <v>3983</v>
          </cell>
          <cell r="C30">
            <v>9349</v>
          </cell>
          <cell r="D30">
            <v>1036</v>
          </cell>
          <cell r="E30">
            <v>107</v>
          </cell>
          <cell r="F30">
            <v>0</v>
          </cell>
          <cell r="G30">
            <v>10492</v>
          </cell>
          <cell r="H30">
            <v>14475</v>
          </cell>
          <cell r="I30">
            <v>3507</v>
          </cell>
          <cell r="J30">
            <v>0</v>
          </cell>
          <cell r="K30">
            <v>3507</v>
          </cell>
          <cell r="L30">
            <v>17982</v>
          </cell>
          <cell r="M30">
            <v>6353</v>
          </cell>
          <cell r="N30">
            <v>2202</v>
          </cell>
          <cell r="O30">
            <v>197</v>
          </cell>
          <cell r="P30">
            <v>2882</v>
          </cell>
          <cell r="Q30">
            <v>0</v>
          </cell>
          <cell r="R30">
            <v>11633</v>
          </cell>
          <cell r="S30">
            <v>11633</v>
          </cell>
          <cell r="T30">
            <v>1000</v>
          </cell>
          <cell r="U30">
            <v>0</v>
          </cell>
          <cell r="V30">
            <v>1000</v>
          </cell>
          <cell r="W30">
            <v>3211</v>
          </cell>
          <cell r="X30">
            <v>143</v>
          </cell>
          <cell r="Y30">
            <v>4354</v>
          </cell>
          <cell r="Z30">
            <v>15988</v>
          </cell>
          <cell r="AA30">
            <v>1994</v>
          </cell>
          <cell r="AB30">
            <v>1196</v>
          </cell>
          <cell r="AC30">
            <v>798</v>
          </cell>
          <cell r="AD30">
            <v>17982</v>
          </cell>
          <cell r="AE30">
            <v>3998</v>
          </cell>
          <cell r="AF30">
            <v>8794</v>
          </cell>
          <cell r="AG30">
            <v>1039</v>
          </cell>
          <cell r="AH30">
            <v>206</v>
          </cell>
          <cell r="AI30">
            <v>0</v>
          </cell>
          <cell r="AJ30">
            <v>10039</v>
          </cell>
          <cell r="AK30">
            <v>14037</v>
          </cell>
          <cell r="AL30">
            <v>3509</v>
          </cell>
          <cell r="AM30">
            <v>0</v>
          </cell>
          <cell r="AN30">
            <v>3509</v>
          </cell>
          <cell r="AO30">
            <v>17546</v>
          </cell>
          <cell r="AP30">
            <v>6429</v>
          </cell>
          <cell r="AQ30">
            <v>2295</v>
          </cell>
          <cell r="AR30">
            <v>136</v>
          </cell>
          <cell r="AS30">
            <v>2928</v>
          </cell>
          <cell r="AT30">
            <v>0</v>
          </cell>
          <cell r="AU30">
            <v>11788</v>
          </cell>
          <cell r="AV30">
            <v>11788</v>
          </cell>
          <cell r="AW30">
            <v>1107</v>
          </cell>
          <cell r="AX30">
            <v>0</v>
          </cell>
          <cell r="AY30">
            <v>1107</v>
          </cell>
          <cell r="AZ30">
            <v>3242</v>
          </cell>
          <cell r="BA30">
            <v>145</v>
          </cell>
          <cell r="BB30">
            <v>4494</v>
          </cell>
          <cell r="BC30">
            <v>16282</v>
          </cell>
          <cell r="BD30">
            <v>1264</v>
          </cell>
          <cell r="BE30">
            <v>467</v>
          </cell>
          <cell r="BF30">
            <v>797</v>
          </cell>
          <cell r="BG30">
            <v>17546</v>
          </cell>
          <cell r="BH30">
            <v>3998</v>
          </cell>
          <cell r="BI30">
            <v>8888</v>
          </cell>
          <cell r="BJ30">
            <v>495</v>
          </cell>
          <cell r="BK30">
            <v>103</v>
          </cell>
          <cell r="BL30">
            <v>0</v>
          </cell>
          <cell r="BM30">
            <v>9486</v>
          </cell>
          <cell r="BN30">
            <v>13484</v>
          </cell>
          <cell r="BO30">
            <v>3509</v>
          </cell>
          <cell r="BP30">
            <v>0</v>
          </cell>
          <cell r="BQ30">
            <v>3509</v>
          </cell>
          <cell r="BR30">
            <v>16993</v>
          </cell>
          <cell r="BS30">
            <v>6434</v>
          </cell>
          <cell r="BT30">
            <v>2169</v>
          </cell>
          <cell r="BU30">
            <v>-4</v>
          </cell>
          <cell r="BV30">
            <v>2928</v>
          </cell>
          <cell r="BW30">
            <v>0</v>
          </cell>
          <cell r="BX30">
            <v>11527</v>
          </cell>
          <cell r="BY30">
            <v>11527</v>
          </cell>
          <cell r="BZ30">
            <v>1151</v>
          </cell>
          <cell r="CA30">
            <v>0</v>
          </cell>
          <cell r="CB30">
            <v>1151</v>
          </cell>
          <cell r="CC30">
            <v>3225</v>
          </cell>
          <cell r="CD30">
            <v>150</v>
          </cell>
          <cell r="CE30">
            <v>4526</v>
          </cell>
          <cell r="CF30">
            <v>16053</v>
          </cell>
          <cell r="CG30">
            <v>940</v>
          </cell>
          <cell r="CH30">
            <v>143</v>
          </cell>
          <cell r="CI30">
            <v>797</v>
          </cell>
          <cell r="CJ30">
            <v>16993</v>
          </cell>
        </row>
        <row r="31">
          <cell r="B31">
            <v>4129</v>
          </cell>
          <cell r="C31">
            <v>9005</v>
          </cell>
          <cell r="D31">
            <v>1052</v>
          </cell>
          <cell r="E31">
            <v>143</v>
          </cell>
          <cell r="F31">
            <v>0</v>
          </cell>
          <cell r="G31">
            <v>10201</v>
          </cell>
          <cell r="H31">
            <v>14330</v>
          </cell>
          <cell r="I31">
            <v>3565</v>
          </cell>
          <cell r="J31">
            <v>0</v>
          </cell>
          <cell r="K31">
            <v>3565</v>
          </cell>
          <cell r="L31">
            <v>17896</v>
          </cell>
          <cell r="M31">
            <v>6234</v>
          </cell>
          <cell r="N31">
            <v>2357</v>
          </cell>
          <cell r="O31">
            <v>212</v>
          </cell>
          <cell r="P31">
            <v>2784</v>
          </cell>
          <cell r="Q31">
            <v>0</v>
          </cell>
          <cell r="R31">
            <v>11587</v>
          </cell>
          <cell r="S31">
            <v>11587</v>
          </cell>
          <cell r="T31">
            <v>1179</v>
          </cell>
          <cell r="U31">
            <v>0</v>
          </cell>
          <cell r="V31">
            <v>1179</v>
          </cell>
          <cell r="W31">
            <v>3340</v>
          </cell>
          <cell r="X31">
            <v>147</v>
          </cell>
          <cell r="Y31">
            <v>4666</v>
          </cell>
          <cell r="Z31">
            <v>16253</v>
          </cell>
          <cell r="AA31">
            <v>1643</v>
          </cell>
          <cell r="AB31">
            <v>830</v>
          </cell>
          <cell r="AC31">
            <v>813</v>
          </cell>
          <cell r="AD31">
            <v>17896</v>
          </cell>
          <cell r="AE31">
            <v>4112</v>
          </cell>
          <cell r="AF31">
            <v>9453</v>
          </cell>
          <cell r="AG31">
            <v>1059</v>
          </cell>
          <cell r="AH31">
            <v>-142</v>
          </cell>
          <cell r="AI31">
            <v>0</v>
          </cell>
          <cell r="AJ31">
            <v>10371</v>
          </cell>
          <cell r="AK31">
            <v>14483</v>
          </cell>
          <cell r="AL31">
            <v>3561</v>
          </cell>
          <cell r="AM31">
            <v>0</v>
          </cell>
          <cell r="AN31">
            <v>3561</v>
          </cell>
          <cell r="AO31">
            <v>18044</v>
          </cell>
          <cell r="AP31">
            <v>6239</v>
          </cell>
          <cell r="AQ31">
            <v>2470</v>
          </cell>
          <cell r="AR31">
            <v>209</v>
          </cell>
          <cell r="AS31">
            <v>2764</v>
          </cell>
          <cell r="AT31">
            <v>0</v>
          </cell>
          <cell r="AU31">
            <v>11682</v>
          </cell>
          <cell r="AV31">
            <v>11682</v>
          </cell>
          <cell r="AW31">
            <v>1073</v>
          </cell>
          <cell r="AX31">
            <v>0</v>
          </cell>
          <cell r="AY31">
            <v>1073</v>
          </cell>
          <cell r="AZ31">
            <v>3358</v>
          </cell>
          <cell r="BA31">
            <v>141</v>
          </cell>
          <cell r="BB31">
            <v>4572</v>
          </cell>
          <cell r="BC31">
            <v>16254</v>
          </cell>
          <cell r="BD31">
            <v>1790</v>
          </cell>
          <cell r="BE31">
            <v>976</v>
          </cell>
          <cell r="BF31">
            <v>814</v>
          </cell>
          <cell r="BG31">
            <v>18044</v>
          </cell>
          <cell r="BH31">
            <v>4112</v>
          </cell>
          <cell r="BI31">
            <v>9491</v>
          </cell>
          <cell r="BJ31">
            <v>1735</v>
          </cell>
          <cell r="BK31">
            <v>-128</v>
          </cell>
          <cell r="BL31">
            <v>0</v>
          </cell>
          <cell r="BM31">
            <v>11098</v>
          </cell>
          <cell r="BN31">
            <v>15210</v>
          </cell>
          <cell r="BO31">
            <v>3561</v>
          </cell>
          <cell r="BP31">
            <v>0</v>
          </cell>
          <cell r="BQ31">
            <v>3561</v>
          </cell>
          <cell r="BR31">
            <v>18771</v>
          </cell>
          <cell r="BS31">
            <v>6269</v>
          </cell>
          <cell r="BT31">
            <v>4769</v>
          </cell>
          <cell r="BU31">
            <v>248</v>
          </cell>
          <cell r="BV31">
            <v>2764</v>
          </cell>
          <cell r="BW31">
            <v>0</v>
          </cell>
          <cell r="BX31">
            <v>14050</v>
          </cell>
          <cell r="BY31">
            <v>14050</v>
          </cell>
          <cell r="BZ31">
            <v>870</v>
          </cell>
          <cell r="CA31">
            <v>0</v>
          </cell>
          <cell r="CB31">
            <v>870</v>
          </cell>
          <cell r="CC31">
            <v>3327</v>
          </cell>
          <cell r="CD31">
            <v>136</v>
          </cell>
          <cell r="CE31">
            <v>4333</v>
          </cell>
          <cell r="CF31">
            <v>18382</v>
          </cell>
          <cell r="CG31">
            <v>389</v>
          </cell>
          <cell r="CH31">
            <v>-425</v>
          </cell>
          <cell r="CI31">
            <v>814</v>
          </cell>
          <cell r="CJ31">
            <v>18771</v>
          </cell>
        </row>
        <row r="32">
          <cell r="B32">
            <v>4285</v>
          </cell>
          <cell r="C32">
            <v>9172</v>
          </cell>
          <cell r="D32">
            <v>1132</v>
          </cell>
          <cell r="E32">
            <v>215</v>
          </cell>
          <cell r="F32">
            <v>0</v>
          </cell>
          <cell r="G32">
            <v>10520</v>
          </cell>
          <cell r="H32">
            <v>14805</v>
          </cell>
          <cell r="I32">
            <v>3625</v>
          </cell>
          <cell r="J32">
            <v>0</v>
          </cell>
          <cell r="K32">
            <v>3625</v>
          </cell>
          <cell r="L32">
            <v>18430</v>
          </cell>
          <cell r="M32">
            <v>6087</v>
          </cell>
          <cell r="N32">
            <v>2081</v>
          </cell>
          <cell r="O32">
            <v>208</v>
          </cell>
          <cell r="P32">
            <v>2738</v>
          </cell>
          <cell r="Q32">
            <v>0</v>
          </cell>
          <cell r="R32">
            <v>11115</v>
          </cell>
          <cell r="S32">
            <v>11115</v>
          </cell>
          <cell r="T32">
            <v>1448</v>
          </cell>
          <cell r="U32">
            <v>0</v>
          </cell>
          <cell r="V32">
            <v>1448</v>
          </cell>
          <cell r="W32">
            <v>3457</v>
          </cell>
          <cell r="X32">
            <v>149</v>
          </cell>
          <cell r="Y32">
            <v>5054</v>
          </cell>
          <cell r="Z32">
            <v>16169</v>
          </cell>
          <cell r="AA32">
            <v>2261</v>
          </cell>
          <cell r="AB32">
            <v>1436</v>
          </cell>
          <cell r="AC32">
            <v>825</v>
          </cell>
          <cell r="AD32">
            <v>18430</v>
          </cell>
          <cell r="AE32">
            <v>4287</v>
          </cell>
          <cell r="AF32">
            <v>8979</v>
          </cell>
          <cell r="AG32">
            <v>1118</v>
          </cell>
          <cell r="AH32">
            <v>376</v>
          </cell>
          <cell r="AI32">
            <v>0</v>
          </cell>
          <cell r="AJ32">
            <v>10473</v>
          </cell>
          <cell r="AK32">
            <v>14760</v>
          </cell>
          <cell r="AL32">
            <v>3625</v>
          </cell>
          <cell r="AM32">
            <v>0</v>
          </cell>
          <cell r="AN32">
            <v>3625</v>
          </cell>
          <cell r="AO32">
            <v>18385</v>
          </cell>
          <cell r="AP32">
            <v>6064</v>
          </cell>
          <cell r="AQ32">
            <v>2124</v>
          </cell>
          <cell r="AR32">
            <v>243</v>
          </cell>
          <cell r="AS32">
            <v>2726</v>
          </cell>
          <cell r="AT32">
            <v>0</v>
          </cell>
          <cell r="AU32">
            <v>11156</v>
          </cell>
          <cell r="AV32">
            <v>11156</v>
          </cell>
          <cell r="AW32">
            <v>1378</v>
          </cell>
          <cell r="AX32">
            <v>0</v>
          </cell>
          <cell r="AY32">
            <v>1378</v>
          </cell>
          <cell r="AZ32">
            <v>3450</v>
          </cell>
          <cell r="BA32">
            <v>157</v>
          </cell>
          <cell r="BB32">
            <v>4985</v>
          </cell>
          <cell r="BC32">
            <v>16141</v>
          </cell>
          <cell r="BD32">
            <v>2244</v>
          </cell>
          <cell r="BE32">
            <v>1418</v>
          </cell>
          <cell r="BF32">
            <v>826</v>
          </cell>
          <cell r="BG32">
            <v>18385</v>
          </cell>
          <cell r="BH32">
            <v>4287</v>
          </cell>
          <cell r="BI32">
            <v>9201</v>
          </cell>
          <cell r="BJ32">
            <v>449</v>
          </cell>
          <cell r="BK32">
            <v>420</v>
          </cell>
          <cell r="BL32">
            <v>0</v>
          </cell>
          <cell r="BM32">
            <v>10070</v>
          </cell>
          <cell r="BN32">
            <v>14357</v>
          </cell>
          <cell r="BO32">
            <v>3625</v>
          </cell>
          <cell r="BP32">
            <v>0</v>
          </cell>
          <cell r="BQ32">
            <v>3625</v>
          </cell>
          <cell r="BR32">
            <v>17982</v>
          </cell>
          <cell r="BS32">
            <v>6074</v>
          </cell>
          <cell r="BT32">
            <v>1647</v>
          </cell>
          <cell r="BU32">
            <v>368</v>
          </cell>
          <cell r="BV32">
            <v>2726</v>
          </cell>
          <cell r="BW32">
            <v>0</v>
          </cell>
          <cell r="BX32">
            <v>10815</v>
          </cell>
          <cell r="BY32">
            <v>10815</v>
          </cell>
          <cell r="BZ32">
            <v>1889</v>
          </cell>
          <cell r="CA32">
            <v>0</v>
          </cell>
          <cell r="CB32">
            <v>1889</v>
          </cell>
          <cell r="CC32">
            <v>3456</v>
          </cell>
          <cell r="CD32">
            <v>152</v>
          </cell>
          <cell r="CE32">
            <v>5498</v>
          </cell>
          <cell r="CF32">
            <v>16313</v>
          </cell>
          <cell r="CG32">
            <v>1669</v>
          </cell>
          <cell r="CH32">
            <v>843</v>
          </cell>
          <cell r="CI32">
            <v>826</v>
          </cell>
          <cell r="CJ32">
            <v>17982</v>
          </cell>
        </row>
        <row r="33">
          <cell r="B33">
            <v>4485</v>
          </cell>
          <cell r="C33">
            <v>9484</v>
          </cell>
          <cell r="D33">
            <v>1239</v>
          </cell>
          <cell r="E33">
            <v>204</v>
          </cell>
          <cell r="F33">
            <v>0</v>
          </cell>
          <cell r="G33">
            <v>10927</v>
          </cell>
          <cell r="H33">
            <v>15412</v>
          </cell>
          <cell r="I33">
            <v>3686</v>
          </cell>
          <cell r="J33">
            <v>0</v>
          </cell>
          <cell r="K33">
            <v>3686</v>
          </cell>
          <cell r="L33">
            <v>19098</v>
          </cell>
          <cell r="M33">
            <v>6069</v>
          </cell>
          <cell r="N33">
            <v>1711</v>
          </cell>
          <cell r="O33">
            <v>203</v>
          </cell>
          <cell r="P33">
            <v>2839</v>
          </cell>
          <cell r="Q33">
            <v>0</v>
          </cell>
          <cell r="R33">
            <v>10823</v>
          </cell>
          <cell r="S33">
            <v>10823</v>
          </cell>
          <cell r="T33">
            <v>1546</v>
          </cell>
          <cell r="U33">
            <v>0</v>
          </cell>
          <cell r="V33">
            <v>1546</v>
          </cell>
          <cell r="W33">
            <v>3592</v>
          </cell>
          <cell r="X33">
            <v>146</v>
          </cell>
          <cell r="Y33">
            <v>5284</v>
          </cell>
          <cell r="Z33">
            <v>16107</v>
          </cell>
          <cell r="AA33">
            <v>2991</v>
          </cell>
          <cell r="AB33">
            <v>2158</v>
          </cell>
          <cell r="AC33">
            <v>834</v>
          </cell>
          <cell r="AD33">
            <v>19098</v>
          </cell>
          <cell r="AE33">
            <v>4485</v>
          </cell>
          <cell r="AF33">
            <v>9466</v>
          </cell>
          <cell r="AG33">
            <v>1176</v>
          </cell>
          <cell r="AH33">
            <v>445</v>
          </cell>
          <cell r="AI33">
            <v>0</v>
          </cell>
          <cell r="AJ33">
            <v>11088</v>
          </cell>
          <cell r="AK33">
            <v>15572</v>
          </cell>
          <cell r="AL33">
            <v>3687</v>
          </cell>
          <cell r="AM33">
            <v>0</v>
          </cell>
          <cell r="AN33">
            <v>3687</v>
          </cell>
          <cell r="AO33">
            <v>19260</v>
          </cell>
          <cell r="AP33">
            <v>6051</v>
          </cell>
          <cell r="AQ33">
            <v>1619</v>
          </cell>
          <cell r="AR33">
            <v>189</v>
          </cell>
          <cell r="AS33">
            <v>2823</v>
          </cell>
          <cell r="AT33">
            <v>0</v>
          </cell>
          <cell r="AU33">
            <v>10682</v>
          </cell>
          <cell r="AV33">
            <v>10682</v>
          </cell>
          <cell r="AW33">
            <v>1742</v>
          </cell>
          <cell r="AX33">
            <v>0</v>
          </cell>
          <cell r="AY33">
            <v>1742</v>
          </cell>
          <cell r="AZ33">
            <v>3581</v>
          </cell>
          <cell r="BA33">
            <v>144</v>
          </cell>
          <cell r="BB33">
            <v>5467</v>
          </cell>
          <cell r="BC33">
            <v>16149</v>
          </cell>
          <cell r="BD33">
            <v>3111</v>
          </cell>
          <cell r="BE33">
            <v>2277</v>
          </cell>
          <cell r="BF33">
            <v>834</v>
          </cell>
          <cell r="BG33">
            <v>19260</v>
          </cell>
          <cell r="BH33">
            <v>4485</v>
          </cell>
          <cell r="BI33">
            <v>9092</v>
          </cell>
          <cell r="BJ33">
            <v>1769</v>
          </cell>
          <cell r="BK33">
            <v>511</v>
          </cell>
          <cell r="BL33">
            <v>0</v>
          </cell>
          <cell r="BM33">
            <v>11371</v>
          </cell>
          <cell r="BN33">
            <v>15856</v>
          </cell>
          <cell r="BO33">
            <v>3687</v>
          </cell>
          <cell r="BP33">
            <v>0</v>
          </cell>
          <cell r="BQ33">
            <v>3687</v>
          </cell>
          <cell r="BR33">
            <v>19543</v>
          </cell>
          <cell r="BS33">
            <v>6008</v>
          </cell>
          <cell r="BT33">
            <v>710</v>
          </cell>
          <cell r="BU33">
            <v>179</v>
          </cell>
          <cell r="BV33">
            <v>2823</v>
          </cell>
          <cell r="BW33">
            <v>0</v>
          </cell>
          <cell r="BX33">
            <v>9720</v>
          </cell>
          <cell r="BY33">
            <v>9720</v>
          </cell>
          <cell r="BZ33">
            <v>1365</v>
          </cell>
          <cell r="CA33">
            <v>0</v>
          </cell>
          <cell r="CB33">
            <v>1365</v>
          </cell>
          <cell r="CC33">
            <v>3616</v>
          </cell>
          <cell r="CD33">
            <v>149</v>
          </cell>
          <cell r="CE33">
            <v>5130</v>
          </cell>
          <cell r="CF33">
            <v>14850</v>
          </cell>
          <cell r="CG33">
            <v>4694</v>
          </cell>
          <cell r="CH33">
            <v>3860</v>
          </cell>
          <cell r="CI33">
            <v>834</v>
          </cell>
          <cell r="CJ33">
            <v>19543</v>
          </cell>
        </row>
        <row r="34">
          <cell r="B34">
            <v>4734</v>
          </cell>
          <cell r="C34">
            <v>9834</v>
          </cell>
          <cell r="D34">
            <v>1301</v>
          </cell>
          <cell r="E34">
            <v>141</v>
          </cell>
          <cell r="F34">
            <v>0</v>
          </cell>
          <cell r="G34">
            <v>11276</v>
          </cell>
          <cell r="H34">
            <v>16010</v>
          </cell>
          <cell r="I34">
            <v>3745</v>
          </cell>
          <cell r="J34">
            <v>0</v>
          </cell>
          <cell r="K34">
            <v>3745</v>
          </cell>
          <cell r="L34">
            <v>19755</v>
          </cell>
          <cell r="M34">
            <v>6239</v>
          </cell>
          <cell r="N34">
            <v>1514</v>
          </cell>
          <cell r="O34">
            <v>192</v>
          </cell>
          <cell r="P34">
            <v>3101</v>
          </cell>
          <cell r="Q34">
            <v>0</v>
          </cell>
          <cell r="R34">
            <v>11046</v>
          </cell>
          <cell r="S34">
            <v>11046</v>
          </cell>
          <cell r="T34">
            <v>1407</v>
          </cell>
          <cell r="U34">
            <v>0</v>
          </cell>
          <cell r="V34">
            <v>1407</v>
          </cell>
          <cell r="W34">
            <v>3770</v>
          </cell>
          <cell r="X34">
            <v>141</v>
          </cell>
          <cell r="Y34">
            <v>5319</v>
          </cell>
          <cell r="Z34">
            <v>16365</v>
          </cell>
          <cell r="AA34">
            <v>3390</v>
          </cell>
          <cell r="AB34">
            <v>2553</v>
          </cell>
          <cell r="AC34">
            <v>838</v>
          </cell>
          <cell r="AD34">
            <v>19755</v>
          </cell>
          <cell r="AE34">
            <v>4706</v>
          </cell>
          <cell r="AF34">
            <v>10058</v>
          </cell>
          <cell r="AG34">
            <v>1440</v>
          </cell>
          <cell r="AH34">
            <v>-255</v>
          </cell>
          <cell r="AI34">
            <v>0</v>
          </cell>
          <cell r="AJ34">
            <v>11244</v>
          </cell>
          <cell r="AK34">
            <v>15949</v>
          </cell>
          <cell r="AL34">
            <v>3749</v>
          </cell>
          <cell r="AM34">
            <v>0</v>
          </cell>
          <cell r="AN34">
            <v>3749</v>
          </cell>
          <cell r="AO34">
            <v>19698</v>
          </cell>
          <cell r="AP34">
            <v>6239</v>
          </cell>
          <cell r="AQ34">
            <v>1369</v>
          </cell>
          <cell r="AR34">
            <v>170</v>
          </cell>
          <cell r="AS34">
            <v>3055</v>
          </cell>
          <cell r="AT34">
            <v>0</v>
          </cell>
          <cell r="AU34">
            <v>10833</v>
          </cell>
          <cell r="AV34">
            <v>10833</v>
          </cell>
          <cell r="AW34">
            <v>1505</v>
          </cell>
          <cell r="AX34">
            <v>0</v>
          </cell>
          <cell r="AY34">
            <v>1505</v>
          </cell>
          <cell r="AZ34">
            <v>3745</v>
          </cell>
          <cell r="BA34">
            <v>140</v>
          </cell>
          <cell r="BB34">
            <v>5391</v>
          </cell>
          <cell r="BC34">
            <v>16223</v>
          </cell>
          <cell r="BD34">
            <v>3475</v>
          </cell>
          <cell r="BE34">
            <v>2637</v>
          </cell>
          <cell r="BF34">
            <v>838</v>
          </cell>
          <cell r="BG34">
            <v>19698</v>
          </cell>
          <cell r="BH34">
            <v>4706</v>
          </cell>
          <cell r="BI34">
            <v>10213</v>
          </cell>
          <cell r="BJ34">
            <v>738</v>
          </cell>
          <cell r="BK34">
            <v>-403</v>
          </cell>
          <cell r="BL34">
            <v>0</v>
          </cell>
          <cell r="BM34">
            <v>10547</v>
          </cell>
          <cell r="BN34">
            <v>15253</v>
          </cell>
          <cell r="BO34">
            <v>3749</v>
          </cell>
          <cell r="BP34">
            <v>0</v>
          </cell>
          <cell r="BQ34">
            <v>3749</v>
          </cell>
          <cell r="BR34">
            <v>19002</v>
          </cell>
          <cell r="BS34">
            <v>6240</v>
          </cell>
          <cell r="BT34">
            <v>1329</v>
          </cell>
          <cell r="BU34">
            <v>2</v>
          </cell>
          <cell r="BV34">
            <v>3055</v>
          </cell>
          <cell r="BW34">
            <v>0</v>
          </cell>
          <cell r="BX34">
            <v>10626</v>
          </cell>
          <cell r="BY34">
            <v>10626</v>
          </cell>
          <cell r="BZ34">
            <v>1555</v>
          </cell>
          <cell r="CA34">
            <v>0</v>
          </cell>
          <cell r="CB34">
            <v>1555</v>
          </cell>
          <cell r="CC34">
            <v>3731</v>
          </cell>
          <cell r="CD34">
            <v>146</v>
          </cell>
          <cell r="CE34">
            <v>5432</v>
          </cell>
          <cell r="CF34">
            <v>16058</v>
          </cell>
          <cell r="CG34">
            <v>2944</v>
          </cell>
          <cell r="CH34">
            <v>2106</v>
          </cell>
          <cell r="CI34">
            <v>838</v>
          </cell>
          <cell r="CJ34">
            <v>19002</v>
          </cell>
        </row>
        <row r="35">
          <cell r="B35">
            <v>4999</v>
          </cell>
          <cell r="C35">
            <v>10745</v>
          </cell>
          <cell r="D35">
            <v>1331</v>
          </cell>
          <cell r="E35">
            <v>51</v>
          </cell>
          <cell r="F35">
            <v>0</v>
          </cell>
          <cell r="G35">
            <v>12127</v>
          </cell>
          <cell r="H35">
            <v>17125</v>
          </cell>
          <cell r="I35">
            <v>3802</v>
          </cell>
          <cell r="J35">
            <v>0</v>
          </cell>
          <cell r="K35">
            <v>3802</v>
          </cell>
          <cell r="L35">
            <v>20927</v>
          </cell>
          <cell r="M35">
            <v>6621</v>
          </cell>
          <cell r="N35">
            <v>1569</v>
          </cell>
          <cell r="O35">
            <v>171</v>
          </cell>
          <cell r="P35">
            <v>3426</v>
          </cell>
          <cell r="Q35">
            <v>0</v>
          </cell>
          <cell r="R35">
            <v>11788</v>
          </cell>
          <cell r="S35">
            <v>11788</v>
          </cell>
          <cell r="T35">
            <v>1163</v>
          </cell>
          <cell r="U35">
            <v>0</v>
          </cell>
          <cell r="V35">
            <v>1163</v>
          </cell>
          <cell r="W35">
            <v>3948</v>
          </cell>
          <cell r="X35">
            <v>141</v>
          </cell>
          <cell r="Y35">
            <v>5252</v>
          </cell>
          <cell r="Z35">
            <v>17040</v>
          </cell>
          <cell r="AA35">
            <v>3888</v>
          </cell>
          <cell r="AB35">
            <v>3048</v>
          </cell>
          <cell r="AC35">
            <v>840</v>
          </cell>
          <cell r="AD35">
            <v>20927</v>
          </cell>
          <cell r="AE35">
            <v>5019</v>
          </cell>
          <cell r="AF35">
            <v>10478</v>
          </cell>
          <cell r="AG35">
            <v>1252</v>
          </cell>
          <cell r="AH35">
            <v>247</v>
          </cell>
          <cell r="AI35">
            <v>0</v>
          </cell>
          <cell r="AJ35">
            <v>11976</v>
          </cell>
          <cell r="AK35">
            <v>16995</v>
          </cell>
          <cell r="AL35">
            <v>3800</v>
          </cell>
          <cell r="AM35">
            <v>0</v>
          </cell>
          <cell r="AN35">
            <v>3800</v>
          </cell>
          <cell r="AO35">
            <v>20795</v>
          </cell>
          <cell r="AP35">
            <v>6599</v>
          </cell>
          <cell r="AQ35">
            <v>1731</v>
          </cell>
          <cell r="AR35">
            <v>187</v>
          </cell>
          <cell r="AS35">
            <v>3484</v>
          </cell>
          <cell r="AT35">
            <v>0</v>
          </cell>
          <cell r="AU35">
            <v>12001</v>
          </cell>
          <cell r="AV35">
            <v>12001</v>
          </cell>
          <cell r="AW35">
            <v>883</v>
          </cell>
          <cell r="AX35">
            <v>0</v>
          </cell>
          <cell r="AY35">
            <v>883</v>
          </cell>
          <cell r="AZ35">
            <v>3991</v>
          </cell>
          <cell r="BA35">
            <v>139</v>
          </cell>
          <cell r="BB35">
            <v>5013</v>
          </cell>
          <cell r="BC35">
            <v>17014</v>
          </cell>
          <cell r="BD35">
            <v>3781</v>
          </cell>
          <cell r="BE35">
            <v>2943</v>
          </cell>
          <cell r="BF35">
            <v>839</v>
          </cell>
          <cell r="BG35">
            <v>20795</v>
          </cell>
          <cell r="BH35">
            <v>5019</v>
          </cell>
          <cell r="BI35">
            <v>10526</v>
          </cell>
          <cell r="BJ35">
            <v>2019</v>
          </cell>
          <cell r="BK35">
            <v>297</v>
          </cell>
          <cell r="BL35">
            <v>0</v>
          </cell>
          <cell r="BM35">
            <v>12842</v>
          </cell>
          <cell r="BN35">
            <v>17861</v>
          </cell>
          <cell r="BO35">
            <v>3800</v>
          </cell>
          <cell r="BP35">
            <v>0</v>
          </cell>
          <cell r="BQ35">
            <v>3800</v>
          </cell>
          <cell r="BR35">
            <v>21661</v>
          </cell>
          <cell r="BS35">
            <v>6645</v>
          </cell>
          <cell r="BT35">
            <v>2539</v>
          </cell>
          <cell r="BU35">
            <v>231</v>
          </cell>
          <cell r="BV35">
            <v>3484</v>
          </cell>
          <cell r="BW35">
            <v>0</v>
          </cell>
          <cell r="BX35">
            <v>12899</v>
          </cell>
          <cell r="BY35">
            <v>12899</v>
          </cell>
          <cell r="BZ35">
            <v>729</v>
          </cell>
          <cell r="CA35">
            <v>0</v>
          </cell>
          <cell r="CB35">
            <v>729</v>
          </cell>
          <cell r="CC35">
            <v>3966</v>
          </cell>
          <cell r="CD35">
            <v>133</v>
          </cell>
          <cell r="CE35">
            <v>4827</v>
          </cell>
          <cell r="CF35">
            <v>17726</v>
          </cell>
          <cell r="CG35">
            <v>3936</v>
          </cell>
          <cell r="CH35">
            <v>3097</v>
          </cell>
          <cell r="CI35">
            <v>839</v>
          </cell>
          <cell r="CJ35">
            <v>21661</v>
          </cell>
        </row>
        <row r="36">
          <cell r="B36">
            <v>5231</v>
          </cell>
          <cell r="C36">
            <v>11838</v>
          </cell>
          <cell r="D36">
            <v>1262</v>
          </cell>
          <cell r="E36">
            <v>87</v>
          </cell>
          <cell r="F36">
            <v>0</v>
          </cell>
          <cell r="G36">
            <v>13187</v>
          </cell>
          <cell r="H36">
            <v>18418</v>
          </cell>
          <cell r="I36">
            <v>3864</v>
          </cell>
          <cell r="J36">
            <v>0</v>
          </cell>
          <cell r="K36">
            <v>3864</v>
          </cell>
          <cell r="L36">
            <v>22282</v>
          </cell>
          <cell r="M36">
            <v>7178</v>
          </cell>
          <cell r="N36">
            <v>1697</v>
          </cell>
          <cell r="O36">
            <v>139</v>
          </cell>
          <cell r="P36">
            <v>3703</v>
          </cell>
          <cell r="Q36">
            <v>0</v>
          </cell>
          <cell r="R36">
            <v>12717</v>
          </cell>
          <cell r="S36">
            <v>12717</v>
          </cell>
          <cell r="T36">
            <v>1091</v>
          </cell>
          <cell r="U36">
            <v>0</v>
          </cell>
          <cell r="V36">
            <v>1091</v>
          </cell>
          <cell r="W36">
            <v>4091</v>
          </cell>
          <cell r="X36">
            <v>145</v>
          </cell>
          <cell r="Y36">
            <v>5327</v>
          </cell>
          <cell r="Z36">
            <v>18044</v>
          </cell>
          <cell r="AA36">
            <v>4238</v>
          </cell>
          <cell r="AB36">
            <v>3396</v>
          </cell>
          <cell r="AC36">
            <v>843</v>
          </cell>
          <cell r="AD36">
            <v>22282</v>
          </cell>
          <cell r="AE36">
            <v>5240</v>
          </cell>
          <cell r="AF36">
            <v>11364</v>
          </cell>
          <cell r="AG36">
            <v>1227</v>
          </cell>
          <cell r="AH36">
            <v>163</v>
          </cell>
          <cell r="AI36">
            <v>0</v>
          </cell>
          <cell r="AJ36">
            <v>12754</v>
          </cell>
          <cell r="AK36">
            <v>17994</v>
          </cell>
          <cell r="AL36">
            <v>3862</v>
          </cell>
          <cell r="AM36">
            <v>0</v>
          </cell>
          <cell r="AN36">
            <v>3862</v>
          </cell>
          <cell r="AO36">
            <v>21855</v>
          </cell>
          <cell r="AP36">
            <v>7105</v>
          </cell>
          <cell r="AQ36">
            <v>1605</v>
          </cell>
          <cell r="AR36">
            <v>194</v>
          </cell>
          <cell r="AS36">
            <v>3716</v>
          </cell>
          <cell r="AT36">
            <v>0</v>
          </cell>
          <cell r="AU36">
            <v>12620</v>
          </cell>
          <cell r="AV36">
            <v>12620</v>
          </cell>
          <cell r="AW36">
            <v>1181</v>
          </cell>
          <cell r="AX36">
            <v>0</v>
          </cell>
          <cell r="AY36">
            <v>1181</v>
          </cell>
          <cell r="AZ36">
            <v>4085</v>
          </cell>
          <cell r="BA36">
            <v>145</v>
          </cell>
          <cell r="BB36">
            <v>5411</v>
          </cell>
          <cell r="BC36">
            <v>18031</v>
          </cell>
          <cell r="BD36">
            <v>3825</v>
          </cell>
          <cell r="BE36">
            <v>2982</v>
          </cell>
          <cell r="BF36">
            <v>843</v>
          </cell>
          <cell r="BG36">
            <v>21855</v>
          </cell>
          <cell r="BH36">
            <v>5240</v>
          </cell>
          <cell r="BI36">
            <v>11476</v>
          </cell>
          <cell r="BJ36">
            <v>496</v>
          </cell>
          <cell r="BK36">
            <v>184</v>
          </cell>
          <cell r="BL36">
            <v>0</v>
          </cell>
          <cell r="BM36">
            <v>12156</v>
          </cell>
          <cell r="BN36">
            <v>17396</v>
          </cell>
          <cell r="BO36">
            <v>3862</v>
          </cell>
          <cell r="BP36">
            <v>0</v>
          </cell>
          <cell r="BQ36">
            <v>3862</v>
          </cell>
          <cell r="BR36">
            <v>21258</v>
          </cell>
          <cell r="BS36">
            <v>7096</v>
          </cell>
          <cell r="BT36">
            <v>1523</v>
          </cell>
          <cell r="BU36">
            <v>334</v>
          </cell>
          <cell r="BV36">
            <v>3716</v>
          </cell>
          <cell r="BW36">
            <v>0</v>
          </cell>
          <cell r="BX36">
            <v>12670</v>
          </cell>
          <cell r="BY36">
            <v>12670</v>
          </cell>
          <cell r="BZ36">
            <v>1587</v>
          </cell>
          <cell r="CA36">
            <v>0</v>
          </cell>
          <cell r="CB36">
            <v>1587</v>
          </cell>
          <cell r="CC36">
            <v>4095</v>
          </cell>
          <cell r="CD36">
            <v>140</v>
          </cell>
          <cell r="CE36">
            <v>5822</v>
          </cell>
          <cell r="CF36">
            <v>18491</v>
          </cell>
          <cell r="CG36">
            <v>2767</v>
          </cell>
          <cell r="CH36">
            <v>1924</v>
          </cell>
          <cell r="CI36">
            <v>843</v>
          </cell>
          <cell r="CJ36">
            <v>21258</v>
          </cell>
        </row>
        <row r="37">
          <cell r="B37">
            <v>5385</v>
          </cell>
          <cell r="C37">
            <v>12632</v>
          </cell>
          <cell r="D37">
            <v>1181</v>
          </cell>
          <cell r="E37">
            <v>209</v>
          </cell>
          <cell r="F37">
            <v>0</v>
          </cell>
          <cell r="G37">
            <v>14022</v>
          </cell>
          <cell r="H37">
            <v>19408</v>
          </cell>
          <cell r="I37">
            <v>3934</v>
          </cell>
          <cell r="J37">
            <v>0</v>
          </cell>
          <cell r="K37">
            <v>3934</v>
          </cell>
          <cell r="L37">
            <v>23341</v>
          </cell>
          <cell r="M37">
            <v>7700</v>
          </cell>
          <cell r="N37">
            <v>1718</v>
          </cell>
          <cell r="O37">
            <v>117</v>
          </cell>
          <cell r="P37">
            <v>3884</v>
          </cell>
          <cell r="Q37">
            <v>0</v>
          </cell>
          <cell r="R37">
            <v>13418</v>
          </cell>
          <cell r="S37">
            <v>13418</v>
          </cell>
          <cell r="T37">
            <v>1213</v>
          </cell>
          <cell r="U37">
            <v>0</v>
          </cell>
          <cell r="V37">
            <v>1213</v>
          </cell>
          <cell r="W37">
            <v>4182</v>
          </cell>
          <cell r="X37">
            <v>147</v>
          </cell>
          <cell r="Y37">
            <v>5543</v>
          </cell>
          <cell r="Z37">
            <v>18961</v>
          </cell>
          <cell r="AA37">
            <v>4380</v>
          </cell>
          <cell r="AB37">
            <v>3534</v>
          </cell>
          <cell r="AC37">
            <v>846</v>
          </cell>
          <cell r="AD37">
            <v>23341</v>
          </cell>
          <cell r="AE37">
            <v>5392</v>
          </cell>
          <cell r="AF37">
            <v>13844</v>
          </cell>
          <cell r="AG37">
            <v>1396</v>
          </cell>
          <cell r="AH37">
            <v>-47</v>
          </cell>
          <cell r="AI37">
            <v>0</v>
          </cell>
          <cell r="AJ37">
            <v>15193</v>
          </cell>
          <cell r="AK37">
            <v>20585</v>
          </cell>
          <cell r="AL37">
            <v>3933</v>
          </cell>
          <cell r="AM37">
            <v>0</v>
          </cell>
          <cell r="AN37">
            <v>3933</v>
          </cell>
          <cell r="AO37">
            <v>24517</v>
          </cell>
          <cell r="AP37">
            <v>7783</v>
          </cell>
          <cell r="AQ37">
            <v>1853</v>
          </cell>
          <cell r="AR37">
            <v>29</v>
          </cell>
          <cell r="AS37">
            <v>3884</v>
          </cell>
          <cell r="AT37">
            <v>0</v>
          </cell>
          <cell r="AU37">
            <v>13549</v>
          </cell>
          <cell r="AV37">
            <v>13549</v>
          </cell>
          <cell r="AW37">
            <v>1223</v>
          </cell>
          <cell r="AX37">
            <v>0</v>
          </cell>
          <cell r="AY37">
            <v>1223</v>
          </cell>
          <cell r="AZ37">
            <v>4164</v>
          </cell>
          <cell r="BA37">
            <v>155</v>
          </cell>
          <cell r="BB37">
            <v>5542</v>
          </cell>
          <cell r="BC37">
            <v>19091</v>
          </cell>
          <cell r="BD37">
            <v>5426</v>
          </cell>
          <cell r="BE37">
            <v>4579</v>
          </cell>
          <cell r="BF37">
            <v>847</v>
          </cell>
          <cell r="BG37">
            <v>24517</v>
          </cell>
          <cell r="BH37">
            <v>5392</v>
          </cell>
          <cell r="BI37">
            <v>13420</v>
          </cell>
          <cell r="BJ37">
            <v>2074</v>
          </cell>
          <cell r="BK37">
            <v>55</v>
          </cell>
          <cell r="BL37">
            <v>0</v>
          </cell>
          <cell r="BM37">
            <v>15548</v>
          </cell>
          <cell r="BN37">
            <v>20940</v>
          </cell>
          <cell r="BO37">
            <v>3933</v>
          </cell>
          <cell r="BP37">
            <v>0</v>
          </cell>
          <cell r="BQ37">
            <v>3933</v>
          </cell>
          <cell r="BR37">
            <v>24873</v>
          </cell>
          <cell r="BS37">
            <v>7743</v>
          </cell>
          <cell r="BT37">
            <v>1043</v>
          </cell>
          <cell r="BU37">
            <v>34</v>
          </cell>
          <cell r="BV37">
            <v>3884</v>
          </cell>
          <cell r="BW37">
            <v>0</v>
          </cell>
          <cell r="BX37">
            <v>12704</v>
          </cell>
          <cell r="BY37">
            <v>12704</v>
          </cell>
          <cell r="BZ37">
            <v>990</v>
          </cell>
          <cell r="CA37">
            <v>0</v>
          </cell>
          <cell r="CB37">
            <v>990</v>
          </cell>
          <cell r="CC37">
            <v>4189</v>
          </cell>
          <cell r="CD37">
            <v>160</v>
          </cell>
          <cell r="CE37">
            <v>5340</v>
          </cell>
          <cell r="CF37">
            <v>18043</v>
          </cell>
          <cell r="CG37">
            <v>6830</v>
          </cell>
          <cell r="CH37">
            <v>5983</v>
          </cell>
          <cell r="CI37">
            <v>847</v>
          </cell>
          <cell r="CJ37">
            <v>24873</v>
          </cell>
        </row>
        <row r="38">
          <cell r="B38">
            <v>5466</v>
          </cell>
          <cell r="C38">
            <v>12827</v>
          </cell>
          <cell r="D38">
            <v>1231</v>
          </cell>
          <cell r="E38">
            <v>270</v>
          </cell>
          <cell r="F38">
            <v>0</v>
          </cell>
          <cell r="G38">
            <v>14328</v>
          </cell>
          <cell r="H38">
            <v>19794</v>
          </cell>
          <cell r="I38">
            <v>4007</v>
          </cell>
          <cell r="J38">
            <v>0</v>
          </cell>
          <cell r="K38">
            <v>4007</v>
          </cell>
          <cell r="L38">
            <v>23800</v>
          </cell>
          <cell r="M38">
            <v>7996</v>
          </cell>
          <cell r="N38">
            <v>1726</v>
          </cell>
          <cell r="O38">
            <v>174</v>
          </cell>
          <cell r="P38">
            <v>4008</v>
          </cell>
          <cell r="Q38">
            <v>0</v>
          </cell>
          <cell r="R38">
            <v>13905</v>
          </cell>
          <cell r="S38">
            <v>13905</v>
          </cell>
          <cell r="T38">
            <v>1383</v>
          </cell>
          <cell r="U38">
            <v>0</v>
          </cell>
          <cell r="V38">
            <v>1383</v>
          </cell>
          <cell r="W38">
            <v>4237</v>
          </cell>
          <cell r="X38">
            <v>147</v>
          </cell>
          <cell r="Y38">
            <v>5767</v>
          </cell>
          <cell r="Z38">
            <v>19672</v>
          </cell>
          <cell r="AA38">
            <v>4128</v>
          </cell>
          <cell r="AB38">
            <v>3277</v>
          </cell>
          <cell r="AC38">
            <v>851</v>
          </cell>
          <cell r="AD38">
            <v>23800</v>
          </cell>
          <cell r="AE38">
            <v>5475</v>
          </cell>
          <cell r="AF38">
            <v>12119</v>
          </cell>
          <cell r="AG38">
            <v>918</v>
          </cell>
          <cell r="AH38">
            <v>433</v>
          </cell>
          <cell r="AI38">
            <v>0</v>
          </cell>
          <cell r="AJ38">
            <v>13470</v>
          </cell>
          <cell r="AK38">
            <v>18945</v>
          </cell>
          <cell r="AL38">
            <v>4012</v>
          </cell>
          <cell r="AM38">
            <v>0</v>
          </cell>
          <cell r="AN38">
            <v>4012</v>
          </cell>
          <cell r="AO38">
            <v>22957</v>
          </cell>
          <cell r="AP38">
            <v>8120</v>
          </cell>
          <cell r="AQ38">
            <v>1662</v>
          </cell>
          <cell r="AR38">
            <v>191</v>
          </cell>
          <cell r="AS38">
            <v>3988</v>
          </cell>
          <cell r="AT38">
            <v>0</v>
          </cell>
          <cell r="AU38">
            <v>13961</v>
          </cell>
          <cell r="AV38">
            <v>13961</v>
          </cell>
          <cell r="AW38">
            <v>1417</v>
          </cell>
          <cell r="AX38">
            <v>0</v>
          </cell>
          <cell r="AY38">
            <v>1417</v>
          </cell>
          <cell r="AZ38">
            <v>4274</v>
          </cell>
          <cell r="BA38">
            <v>139</v>
          </cell>
          <cell r="BB38">
            <v>5830</v>
          </cell>
          <cell r="BC38">
            <v>19791</v>
          </cell>
          <cell r="BD38">
            <v>3166</v>
          </cell>
          <cell r="BE38">
            <v>2316</v>
          </cell>
          <cell r="BF38">
            <v>850</v>
          </cell>
          <cell r="BG38">
            <v>22957</v>
          </cell>
          <cell r="BH38">
            <v>5475</v>
          </cell>
          <cell r="BI38">
            <v>12392</v>
          </cell>
          <cell r="BJ38">
            <v>507</v>
          </cell>
          <cell r="BK38">
            <v>240</v>
          </cell>
          <cell r="BL38">
            <v>0</v>
          </cell>
          <cell r="BM38">
            <v>13138</v>
          </cell>
          <cell r="BN38">
            <v>18613</v>
          </cell>
          <cell r="BO38">
            <v>4012</v>
          </cell>
          <cell r="BP38">
            <v>0</v>
          </cell>
          <cell r="BQ38">
            <v>4012</v>
          </cell>
          <cell r="BR38">
            <v>22626</v>
          </cell>
          <cell r="BS38">
            <v>8108</v>
          </cell>
          <cell r="BT38">
            <v>1615</v>
          </cell>
          <cell r="BU38">
            <v>-9</v>
          </cell>
          <cell r="BV38">
            <v>3988</v>
          </cell>
          <cell r="BW38">
            <v>0</v>
          </cell>
          <cell r="BX38">
            <v>13702</v>
          </cell>
          <cell r="BY38">
            <v>13702</v>
          </cell>
          <cell r="BZ38">
            <v>1421</v>
          </cell>
          <cell r="CA38">
            <v>0</v>
          </cell>
          <cell r="CB38">
            <v>1421</v>
          </cell>
          <cell r="CC38">
            <v>4259</v>
          </cell>
          <cell r="CD38">
            <v>147</v>
          </cell>
          <cell r="CE38">
            <v>5827</v>
          </cell>
          <cell r="CF38">
            <v>19529</v>
          </cell>
          <cell r="CG38">
            <v>3097</v>
          </cell>
          <cell r="CH38">
            <v>2247</v>
          </cell>
          <cell r="CI38">
            <v>850</v>
          </cell>
          <cell r="CJ38">
            <v>22626</v>
          </cell>
        </row>
        <row r="39">
          <cell r="B39">
            <v>5521</v>
          </cell>
          <cell r="C39">
            <v>12616</v>
          </cell>
          <cell r="D39">
            <v>1420</v>
          </cell>
          <cell r="E39">
            <v>298</v>
          </cell>
          <cell r="F39">
            <v>0</v>
          </cell>
          <cell r="G39">
            <v>14334</v>
          </cell>
          <cell r="H39">
            <v>19855</v>
          </cell>
          <cell r="I39">
            <v>4081</v>
          </cell>
          <cell r="J39">
            <v>0</v>
          </cell>
          <cell r="K39">
            <v>4081</v>
          </cell>
          <cell r="L39">
            <v>23936</v>
          </cell>
          <cell r="M39">
            <v>8049</v>
          </cell>
          <cell r="N39">
            <v>1841</v>
          </cell>
          <cell r="O39">
            <v>262</v>
          </cell>
          <cell r="P39">
            <v>4124</v>
          </cell>
          <cell r="Q39">
            <v>0</v>
          </cell>
          <cell r="R39">
            <v>14276</v>
          </cell>
          <cell r="S39">
            <v>14276</v>
          </cell>
          <cell r="T39">
            <v>1534</v>
          </cell>
          <cell r="U39">
            <v>0</v>
          </cell>
          <cell r="V39">
            <v>1534</v>
          </cell>
          <cell r="W39">
            <v>4279</v>
          </cell>
          <cell r="X39">
            <v>146</v>
          </cell>
          <cell r="Y39">
            <v>5959</v>
          </cell>
          <cell r="Z39">
            <v>20236</v>
          </cell>
          <cell r="AA39">
            <v>3700</v>
          </cell>
          <cell r="AB39">
            <v>2844</v>
          </cell>
          <cell r="AC39">
            <v>856</v>
          </cell>
          <cell r="AD39">
            <v>23936</v>
          </cell>
          <cell r="AE39">
            <v>5498</v>
          </cell>
          <cell r="AF39">
            <v>12610</v>
          </cell>
          <cell r="AG39">
            <v>1548</v>
          </cell>
          <cell r="AH39">
            <v>400</v>
          </cell>
          <cell r="AI39">
            <v>0</v>
          </cell>
          <cell r="AJ39">
            <v>14559</v>
          </cell>
          <cell r="AK39">
            <v>20057</v>
          </cell>
          <cell r="AL39">
            <v>4080</v>
          </cell>
          <cell r="AM39">
            <v>0</v>
          </cell>
          <cell r="AN39">
            <v>4080</v>
          </cell>
          <cell r="AO39">
            <v>24137</v>
          </cell>
          <cell r="AP39">
            <v>7934</v>
          </cell>
          <cell r="AQ39">
            <v>1722</v>
          </cell>
          <cell r="AR39">
            <v>245</v>
          </cell>
          <cell r="AS39">
            <v>4118</v>
          </cell>
          <cell r="AT39">
            <v>0</v>
          </cell>
          <cell r="AU39">
            <v>14018</v>
          </cell>
          <cell r="AV39">
            <v>14018</v>
          </cell>
          <cell r="AW39">
            <v>1439</v>
          </cell>
          <cell r="AX39">
            <v>0</v>
          </cell>
          <cell r="AY39">
            <v>1439</v>
          </cell>
          <cell r="AZ39">
            <v>4252</v>
          </cell>
          <cell r="BA39">
            <v>149</v>
          </cell>
          <cell r="BB39">
            <v>5840</v>
          </cell>
          <cell r="BC39">
            <v>19857</v>
          </cell>
          <cell r="BD39">
            <v>4279</v>
          </cell>
          <cell r="BE39">
            <v>3423</v>
          </cell>
          <cell r="BF39">
            <v>856</v>
          </cell>
          <cell r="BG39">
            <v>24137</v>
          </cell>
          <cell r="BH39">
            <v>5498</v>
          </cell>
          <cell r="BI39">
            <v>12638</v>
          </cell>
          <cell r="BJ39">
            <v>2458</v>
          </cell>
          <cell r="BK39">
            <v>467</v>
          </cell>
          <cell r="BL39">
            <v>0</v>
          </cell>
          <cell r="BM39">
            <v>15563</v>
          </cell>
          <cell r="BN39">
            <v>21061</v>
          </cell>
          <cell r="BO39">
            <v>4080</v>
          </cell>
          <cell r="BP39">
            <v>0</v>
          </cell>
          <cell r="BQ39">
            <v>4080</v>
          </cell>
          <cell r="BR39">
            <v>25141</v>
          </cell>
          <cell r="BS39">
            <v>8002</v>
          </cell>
          <cell r="BT39">
            <v>2765</v>
          </cell>
          <cell r="BU39">
            <v>294</v>
          </cell>
          <cell r="BV39">
            <v>4118</v>
          </cell>
          <cell r="BW39">
            <v>0</v>
          </cell>
          <cell r="BX39">
            <v>15180</v>
          </cell>
          <cell r="BY39">
            <v>15180</v>
          </cell>
          <cell r="BZ39">
            <v>1251</v>
          </cell>
          <cell r="CA39">
            <v>0</v>
          </cell>
          <cell r="CB39">
            <v>1251</v>
          </cell>
          <cell r="CC39">
            <v>4232</v>
          </cell>
          <cell r="CD39">
            <v>140</v>
          </cell>
          <cell r="CE39">
            <v>5624</v>
          </cell>
          <cell r="CF39">
            <v>20803</v>
          </cell>
          <cell r="CG39">
            <v>4338</v>
          </cell>
          <cell r="CH39">
            <v>3482</v>
          </cell>
          <cell r="CI39">
            <v>856</v>
          </cell>
          <cell r="CJ39">
            <v>25141</v>
          </cell>
        </row>
        <row r="40">
          <cell r="B40">
            <v>5582</v>
          </cell>
          <cell r="C40">
            <v>12516</v>
          </cell>
          <cell r="D40">
            <v>1757</v>
          </cell>
          <cell r="E40">
            <v>154</v>
          </cell>
          <cell r="F40">
            <v>0</v>
          </cell>
          <cell r="G40">
            <v>14428</v>
          </cell>
          <cell r="H40">
            <v>20010</v>
          </cell>
          <cell r="I40">
            <v>4161</v>
          </cell>
          <cell r="J40">
            <v>0</v>
          </cell>
          <cell r="K40">
            <v>4161</v>
          </cell>
          <cell r="L40">
            <v>24171</v>
          </cell>
          <cell r="M40">
            <v>8006</v>
          </cell>
          <cell r="N40">
            <v>2067</v>
          </cell>
          <cell r="O40">
            <v>285</v>
          </cell>
          <cell r="P40">
            <v>4214</v>
          </cell>
          <cell r="Q40">
            <v>0</v>
          </cell>
          <cell r="R40">
            <v>14571</v>
          </cell>
          <cell r="S40">
            <v>14571</v>
          </cell>
          <cell r="T40">
            <v>1659</v>
          </cell>
          <cell r="U40">
            <v>0</v>
          </cell>
          <cell r="V40">
            <v>1659</v>
          </cell>
          <cell r="W40">
            <v>4322</v>
          </cell>
          <cell r="X40">
            <v>146</v>
          </cell>
          <cell r="Y40">
            <v>6126</v>
          </cell>
          <cell r="Z40">
            <v>20697</v>
          </cell>
          <cell r="AA40">
            <v>3474</v>
          </cell>
          <cell r="AB40">
            <v>2614</v>
          </cell>
          <cell r="AC40">
            <v>860</v>
          </cell>
          <cell r="AD40">
            <v>24171</v>
          </cell>
          <cell r="AE40">
            <v>5581</v>
          </cell>
          <cell r="AF40">
            <v>12633</v>
          </cell>
          <cell r="AG40">
            <v>1778</v>
          </cell>
          <cell r="AH40">
            <v>-10</v>
          </cell>
          <cell r="AI40">
            <v>0</v>
          </cell>
          <cell r="AJ40">
            <v>14401</v>
          </cell>
          <cell r="AK40">
            <v>19982</v>
          </cell>
          <cell r="AL40">
            <v>4160</v>
          </cell>
          <cell r="AM40">
            <v>0</v>
          </cell>
          <cell r="AN40">
            <v>4160</v>
          </cell>
          <cell r="AO40">
            <v>24142</v>
          </cell>
          <cell r="AP40">
            <v>8009</v>
          </cell>
          <cell r="AQ40">
            <v>2192</v>
          </cell>
          <cell r="AR40">
            <v>400</v>
          </cell>
          <cell r="AS40">
            <v>4221</v>
          </cell>
          <cell r="AT40">
            <v>0</v>
          </cell>
          <cell r="AU40">
            <v>14822</v>
          </cell>
          <cell r="AV40">
            <v>14822</v>
          </cell>
          <cell r="AW40">
            <v>1753</v>
          </cell>
          <cell r="AX40">
            <v>0</v>
          </cell>
          <cell r="AY40">
            <v>1753</v>
          </cell>
          <cell r="AZ40">
            <v>4339</v>
          </cell>
          <cell r="BA40">
            <v>148</v>
          </cell>
          <cell r="BB40">
            <v>6240</v>
          </cell>
          <cell r="BC40">
            <v>21062</v>
          </cell>
          <cell r="BD40">
            <v>3080</v>
          </cell>
          <cell r="BE40">
            <v>2220</v>
          </cell>
          <cell r="BF40">
            <v>860</v>
          </cell>
          <cell r="BG40">
            <v>24142</v>
          </cell>
          <cell r="BH40">
            <v>5581</v>
          </cell>
          <cell r="BI40">
            <v>12589</v>
          </cell>
          <cell r="BJ40">
            <v>718</v>
          </cell>
          <cell r="BK40">
            <v>7</v>
          </cell>
          <cell r="BL40">
            <v>0</v>
          </cell>
          <cell r="BM40">
            <v>13314</v>
          </cell>
          <cell r="BN40">
            <v>18895</v>
          </cell>
          <cell r="BO40">
            <v>4160</v>
          </cell>
          <cell r="BP40">
            <v>0</v>
          </cell>
          <cell r="BQ40">
            <v>4160</v>
          </cell>
          <cell r="BR40">
            <v>23055</v>
          </cell>
          <cell r="BS40">
            <v>7991</v>
          </cell>
          <cell r="BT40">
            <v>2087</v>
          </cell>
          <cell r="BU40">
            <v>530</v>
          </cell>
          <cell r="BV40">
            <v>4221</v>
          </cell>
          <cell r="BW40">
            <v>0</v>
          </cell>
          <cell r="BX40">
            <v>14830</v>
          </cell>
          <cell r="BY40">
            <v>14830</v>
          </cell>
          <cell r="BZ40">
            <v>2294</v>
          </cell>
          <cell r="CA40">
            <v>0</v>
          </cell>
          <cell r="CB40">
            <v>2294</v>
          </cell>
          <cell r="CC40">
            <v>4354</v>
          </cell>
          <cell r="CD40">
            <v>141</v>
          </cell>
          <cell r="CE40">
            <v>6789</v>
          </cell>
          <cell r="CF40">
            <v>21619</v>
          </cell>
          <cell r="CG40">
            <v>1436</v>
          </cell>
          <cell r="CH40">
            <v>576</v>
          </cell>
          <cell r="CI40">
            <v>860</v>
          </cell>
          <cell r="CJ40">
            <v>23055</v>
          </cell>
        </row>
        <row r="41">
          <cell r="B41">
            <v>5650</v>
          </cell>
          <cell r="C41">
            <v>12634</v>
          </cell>
          <cell r="D41">
            <v>2058</v>
          </cell>
          <cell r="E41">
            <v>-28</v>
          </cell>
          <cell r="F41">
            <v>0</v>
          </cell>
          <cell r="G41">
            <v>14664</v>
          </cell>
          <cell r="H41">
            <v>20315</v>
          </cell>
          <cell r="I41">
            <v>4265</v>
          </cell>
          <cell r="J41">
            <v>0</v>
          </cell>
          <cell r="K41">
            <v>4265</v>
          </cell>
          <cell r="L41">
            <v>24579</v>
          </cell>
          <cell r="M41">
            <v>8009</v>
          </cell>
          <cell r="N41">
            <v>2286</v>
          </cell>
          <cell r="O41">
            <v>244</v>
          </cell>
          <cell r="P41">
            <v>4222</v>
          </cell>
          <cell r="Q41">
            <v>0</v>
          </cell>
          <cell r="R41">
            <v>14760</v>
          </cell>
          <cell r="S41">
            <v>14760</v>
          </cell>
          <cell r="T41">
            <v>1749</v>
          </cell>
          <cell r="U41">
            <v>0</v>
          </cell>
          <cell r="V41">
            <v>1749</v>
          </cell>
          <cell r="W41">
            <v>4429</v>
          </cell>
          <cell r="X41">
            <v>148</v>
          </cell>
          <cell r="Y41">
            <v>6326</v>
          </cell>
          <cell r="Z41">
            <v>21086</v>
          </cell>
          <cell r="AA41">
            <v>3493</v>
          </cell>
          <cell r="AB41">
            <v>2633</v>
          </cell>
          <cell r="AC41">
            <v>861</v>
          </cell>
          <cell r="AD41">
            <v>24579</v>
          </cell>
          <cell r="AE41">
            <v>5655</v>
          </cell>
          <cell r="AF41">
            <v>12545</v>
          </cell>
          <cell r="AG41">
            <v>1959</v>
          </cell>
          <cell r="AH41">
            <v>125</v>
          </cell>
          <cell r="AI41">
            <v>0</v>
          </cell>
          <cell r="AJ41">
            <v>14630</v>
          </cell>
          <cell r="AK41">
            <v>20285</v>
          </cell>
          <cell r="AL41">
            <v>4261</v>
          </cell>
          <cell r="AM41">
            <v>0</v>
          </cell>
          <cell r="AN41">
            <v>4261</v>
          </cell>
          <cell r="AO41">
            <v>24546</v>
          </cell>
          <cell r="AP41">
            <v>8004</v>
          </cell>
          <cell r="AQ41">
            <v>2233</v>
          </cell>
          <cell r="AR41">
            <v>146</v>
          </cell>
          <cell r="AS41">
            <v>4236</v>
          </cell>
          <cell r="AT41">
            <v>0</v>
          </cell>
          <cell r="AU41">
            <v>14619</v>
          </cell>
          <cell r="AV41">
            <v>14619</v>
          </cell>
          <cell r="AW41">
            <v>1771</v>
          </cell>
          <cell r="AX41">
            <v>0</v>
          </cell>
          <cell r="AY41">
            <v>1771</v>
          </cell>
          <cell r="AZ41">
            <v>4404</v>
          </cell>
          <cell r="BA41">
            <v>144</v>
          </cell>
          <cell r="BB41">
            <v>6320</v>
          </cell>
          <cell r="BC41">
            <v>20939</v>
          </cell>
          <cell r="BD41">
            <v>3608</v>
          </cell>
          <cell r="BE41">
            <v>2747</v>
          </cell>
          <cell r="BF41">
            <v>861</v>
          </cell>
          <cell r="BG41">
            <v>24546</v>
          </cell>
          <cell r="BH41">
            <v>5655</v>
          </cell>
          <cell r="BI41">
            <v>12285</v>
          </cell>
          <cell r="BJ41">
            <v>2888</v>
          </cell>
          <cell r="BK41">
            <v>264</v>
          </cell>
          <cell r="BL41">
            <v>0</v>
          </cell>
          <cell r="BM41">
            <v>15437</v>
          </cell>
          <cell r="BN41">
            <v>21092</v>
          </cell>
          <cell r="BO41">
            <v>4261</v>
          </cell>
          <cell r="BP41">
            <v>0</v>
          </cell>
          <cell r="BQ41">
            <v>4261</v>
          </cell>
          <cell r="BR41">
            <v>25354</v>
          </cell>
          <cell r="BS41">
            <v>7972</v>
          </cell>
          <cell r="BT41">
            <v>1110</v>
          </cell>
          <cell r="BU41">
            <v>197</v>
          </cell>
          <cell r="BV41">
            <v>4236</v>
          </cell>
          <cell r="BW41">
            <v>0</v>
          </cell>
          <cell r="BX41">
            <v>13515</v>
          </cell>
          <cell r="BY41">
            <v>13515</v>
          </cell>
          <cell r="BZ41">
            <v>1466</v>
          </cell>
          <cell r="CA41">
            <v>0</v>
          </cell>
          <cell r="CB41">
            <v>1466</v>
          </cell>
          <cell r="CC41">
            <v>4424</v>
          </cell>
          <cell r="CD41">
            <v>150</v>
          </cell>
          <cell r="CE41">
            <v>6039</v>
          </cell>
          <cell r="CF41">
            <v>19555</v>
          </cell>
          <cell r="CG41">
            <v>5799</v>
          </cell>
          <cell r="CH41">
            <v>4938</v>
          </cell>
          <cell r="CI41">
            <v>861</v>
          </cell>
          <cell r="CJ41">
            <v>25354</v>
          </cell>
        </row>
        <row r="42">
          <cell r="B42">
            <v>5706</v>
          </cell>
          <cell r="C42">
            <v>12484</v>
          </cell>
          <cell r="D42">
            <v>2106</v>
          </cell>
          <cell r="E42">
            <v>-31</v>
          </cell>
          <cell r="F42">
            <v>0</v>
          </cell>
          <cell r="G42">
            <v>14559</v>
          </cell>
          <cell r="H42">
            <v>20265</v>
          </cell>
          <cell r="I42">
            <v>4397</v>
          </cell>
          <cell r="J42">
            <v>0</v>
          </cell>
          <cell r="K42">
            <v>4397</v>
          </cell>
          <cell r="L42">
            <v>24662</v>
          </cell>
          <cell r="M42">
            <v>8040</v>
          </cell>
          <cell r="N42">
            <v>2417</v>
          </cell>
          <cell r="O42">
            <v>216</v>
          </cell>
          <cell r="P42">
            <v>4127</v>
          </cell>
          <cell r="Q42">
            <v>0</v>
          </cell>
          <cell r="R42">
            <v>14801</v>
          </cell>
          <cell r="S42">
            <v>14801</v>
          </cell>
          <cell r="T42">
            <v>1796</v>
          </cell>
          <cell r="U42">
            <v>0</v>
          </cell>
          <cell r="V42">
            <v>1796</v>
          </cell>
          <cell r="W42">
            <v>4610</v>
          </cell>
          <cell r="X42">
            <v>150</v>
          </cell>
          <cell r="Y42">
            <v>6556</v>
          </cell>
          <cell r="Z42">
            <v>21357</v>
          </cell>
          <cell r="AA42">
            <v>3305</v>
          </cell>
          <cell r="AB42">
            <v>2449</v>
          </cell>
          <cell r="AC42">
            <v>856</v>
          </cell>
          <cell r="AD42">
            <v>24662</v>
          </cell>
          <cell r="AE42">
            <v>5721</v>
          </cell>
          <cell r="AF42">
            <v>12577</v>
          </cell>
          <cell r="AG42">
            <v>2315</v>
          </cell>
          <cell r="AH42">
            <v>-237</v>
          </cell>
          <cell r="AI42">
            <v>0</v>
          </cell>
          <cell r="AJ42">
            <v>14655</v>
          </cell>
          <cell r="AK42">
            <v>20376</v>
          </cell>
          <cell r="AL42">
            <v>4384</v>
          </cell>
          <cell r="AM42">
            <v>0</v>
          </cell>
          <cell r="AN42">
            <v>4384</v>
          </cell>
          <cell r="AO42">
            <v>24760</v>
          </cell>
          <cell r="AP42">
            <v>8035</v>
          </cell>
          <cell r="AQ42">
            <v>2504</v>
          </cell>
          <cell r="AR42">
            <v>185</v>
          </cell>
          <cell r="AS42">
            <v>4161</v>
          </cell>
          <cell r="AT42">
            <v>0</v>
          </cell>
          <cell r="AU42">
            <v>14885</v>
          </cell>
          <cell r="AV42">
            <v>14885</v>
          </cell>
          <cell r="AW42">
            <v>1656</v>
          </cell>
          <cell r="AX42">
            <v>0</v>
          </cell>
          <cell r="AY42">
            <v>1656</v>
          </cell>
          <cell r="AZ42">
            <v>4565</v>
          </cell>
          <cell r="BA42">
            <v>150</v>
          </cell>
          <cell r="BB42">
            <v>6371</v>
          </cell>
          <cell r="BC42">
            <v>21256</v>
          </cell>
          <cell r="BD42">
            <v>3505</v>
          </cell>
          <cell r="BE42">
            <v>2644</v>
          </cell>
          <cell r="BF42">
            <v>860</v>
          </cell>
          <cell r="BG42">
            <v>24760</v>
          </cell>
          <cell r="BH42">
            <v>5721</v>
          </cell>
          <cell r="BI42">
            <v>12918</v>
          </cell>
          <cell r="BJ42">
            <v>1360</v>
          </cell>
          <cell r="BK42">
            <v>-473</v>
          </cell>
          <cell r="BL42">
            <v>0</v>
          </cell>
          <cell r="BM42">
            <v>13805</v>
          </cell>
          <cell r="BN42">
            <v>19526</v>
          </cell>
          <cell r="BO42">
            <v>4384</v>
          </cell>
          <cell r="BP42">
            <v>0</v>
          </cell>
          <cell r="BQ42">
            <v>4384</v>
          </cell>
          <cell r="BR42">
            <v>23910</v>
          </cell>
          <cell r="BS42">
            <v>8005</v>
          </cell>
          <cell r="BT42">
            <v>2289</v>
          </cell>
          <cell r="BU42">
            <v>-40</v>
          </cell>
          <cell r="BV42">
            <v>4161</v>
          </cell>
          <cell r="BW42">
            <v>0</v>
          </cell>
          <cell r="BX42">
            <v>14416</v>
          </cell>
          <cell r="BY42">
            <v>14416</v>
          </cell>
          <cell r="BZ42">
            <v>1609</v>
          </cell>
          <cell r="CA42">
            <v>0</v>
          </cell>
          <cell r="CB42">
            <v>1609</v>
          </cell>
          <cell r="CC42">
            <v>4546</v>
          </cell>
          <cell r="CD42">
            <v>161</v>
          </cell>
          <cell r="CE42">
            <v>6316</v>
          </cell>
          <cell r="CF42">
            <v>20731</v>
          </cell>
          <cell r="CG42">
            <v>3179</v>
          </cell>
          <cell r="CH42">
            <v>2319</v>
          </cell>
          <cell r="CI42">
            <v>860</v>
          </cell>
          <cell r="CJ42">
            <v>23910</v>
          </cell>
        </row>
        <row r="43">
          <cell r="B43">
            <v>5750</v>
          </cell>
          <cell r="C43">
            <v>12267</v>
          </cell>
          <cell r="D43">
            <v>2041</v>
          </cell>
          <cell r="E43">
            <v>52</v>
          </cell>
          <cell r="F43">
            <v>0</v>
          </cell>
          <cell r="G43">
            <v>14361</v>
          </cell>
          <cell r="H43">
            <v>20111</v>
          </cell>
          <cell r="I43">
            <v>4541</v>
          </cell>
          <cell r="J43">
            <v>0</v>
          </cell>
          <cell r="K43">
            <v>4541</v>
          </cell>
          <cell r="L43">
            <v>24652</v>
          </cell>
          <cell r="M43">
            <v>8018</v>
          </cell>
          <cell r="N43">
            <v>2438</v>
          </cell>
          <cell r="O43">
            <v>189</v>
          </cell>
          <cell r="P43">
            <v>3986</v>
          </cell>
          <cell r="Q43">
            <v>0</v>
          </cell>
          <cell r="R43">
            <v>14631</v>
          </cell>
          <cell r="S43">
            <v>14631</v>
          </cell>
          <cell r="T43">
            <v>1804</v>
          </cell>
          <cell r="U43">
            <v>0</v>
          </cell>
          <cell r="V43">
            <v>1804</v>
          </cell>
          <cell r="W43">
            <v>4786</v>
          </cell>
          <cell r="X43">
            <v>151</v>
          </cell>
          <cell r="Y43">
            <v>6741</v>
          </cell>
          <cell r="Z43">
            <v>21372</v>
          </cell>
          <cell r="AA43">
            <v>3280</v>
          </cell>
          <cell r="AB43">
            <v>2432</v>
          </cell>
          <cell r="AC43">
            <v>848</v>
          </cell>
          <cell r="AD43">
            <v>24652</v>
          </cell>
          <cell r="AE43">
            <v>5740</v>
          </cell>
          <cell r="AF43">
            <v>12293</v>
          </cell>
          <cell r="AG43">
            <v>1946</v>
          </cell>
          <cell r="AH43">
            <v>169</v>
          </cell>
          <cell r="AI43">
            <v>0</v>
          </cell>
          <cell r="AJ43">
            <v>14408</v>
          </cell>
          <cell r="AK43">
            <v>20148</v>
          </cell>
          <cell r="AL43">
            <v>4553</v>
          </cell>
          <cell r="AM43">
            <v>0</v>
          </cell>
          <cell r="AN43">
            <v>4553</v>
          </cell>
          <cell r="AO43">
            <v>24701</v>
          </cell>
          <cell r="AP43">
            <v>8027</v>
          </cell>
          <cell r="AQ43">
            <v>2297</v>
          </cell>
          <cell r="AR43">
            <v>266</v>
          </cell>
          <cell r="AS43">
            <v>3945</v>
          </cell>
          <cell r="AT43">
            <v>0</v>
          </cell>
          <cell r="AU43">
            <v>14535</v>
          </cell>
          <cell r="AV43">
            <v>14535</v>
          </cell>
          <cell r="AW43">
            <v>1977</v>
          </cell>
          <cell r="AX43">
            <v>0</v>
          </cell>
          <cell r="AY43">
            <v>1977</v>
          </cell>
          <cell r="AZ43">
            <v>4857</v>
          </cell>
          <cell r="BA43">
            <v>156</v>
          </cell>
          <cell r="BB43">
            <v>6990</v>
          </cell>
          <cell r="BC43">
            <v>21525</v>
          </cell>
          <cell r="BD43">
            <v>3176</v>
          </cell>
          <cell r="BE43">
            <v>2331</v>
          </cell>
          <cell r="BF43">
            <v>845</v>
          </cell>
          <cell r="BG43">
            <v>24701</v>
          </cell>
          <cell r="BH43">
            <v>5740</v>
          </cell>
          <cell r="BI43">
            <v>12275</v>
          </cell>
          <cell r="BJ43">
            <v>3039</v>
          </cell>
          <cell r="BK43">
            <v>245</v>
          </cell>
          <cell r="BL43">
            <v>0</v>
          </cell>
          <cell r="BM43">
            <v>15560</v>
          </cell>
          <cell r="BN43">
            <v>21300</v>
          </cell>
          <cell r="BO43">
            <v>4553</v>
          </cell>
          <cell r="BP43">
            <v>0</v>
          </cell>
          <cell r="BQ43">
            <v>4553</v>
          </cell>
          <cell r="BR43">
            <v>25853</v>
          </cell>
          <cell r="BS43">
            <v>8101</v>
          </cell>
          <cell r="BT43">
            <v>3698</v>
          </cell>
          <cell r="BU43">
            <v>292</v>
          </cell>
          <cell r="BV43">
            <v>3945</v>
          </cell>
          <cell r="BW43">
            <v>0</v>
          </cell>
          <cell r="BX43">
            <v>16037</v>
          </cell>
          <cell r="BY43">
            <v>16037</v>
          </cell>
          <cell r="BZ43">
            <v>1826</v>
          </cell>
          <cell r="CA43">
            <v>0</v>
          </cell>
          <cell r="CB43">
            <v>1826</v>
          </cell>
          <cell r="CC43">
            <v>4838</v>
          </cell>
          <cell r="CD43">
            <v>146</v>
          </cell>
          <cell r="CE43">
            <v>6810</v>
          </cell>
          <cell r="CF43">
            <v>22847</v>
          </cell>
          <cell r="CG43">
            <v>3006</v>
          </cell>
          <cell r="CH43">
            <v>2161</v>
          </cell>
          <cell r="CI43">
            <v>845</v>
          </cell>
          <cell r="CJ43">
            <v>25853</v>
          </cell>
        </row>
        <row r="44">
          <cell r="B44">
            <v>5809</v>
          </cell>
          <cell r="C44">
            <v>12073</v>
          </cell>
          <cell r="D44">
            <v>1855</v>
          </cell>
          <cell r="E44">
            <v>201</v>
          </cell>
          <cell r="F44">
            <v>0</v>
          </cell>
          <cell r="G44">
            <v>14129</v>
          </cell>
          <cell r="H44">
            <v>19938</v>
          </cell>
          <cell r="I44">
            <v>4672</v>
          </cell>
          <cell r="J44">
            <v>0</v>
          </cell>
          <cell r="K44">
            <v>4672</v>
          </cell>
          <cell r="L44">
            <v>24610</v>
          </cell>
          <cell r="M44">
            <v>7918</v>
          </cell>
          <cell r="N44">
            <v>2389</v>
          </cell>
          <cell r="O44">
            <v>112</v>
          </cell>
          <cell r="P44">
            <v>3878</v>
          </cell>
          <cell r="Q44">
            <v>0</v>
          </cell>
          <cell r="R44">
            <v>14296</v>
          </cell>
          <cell r="S44">
            <v>14296</v>
          </cell>
          <cell r="T44">
            <v>1785</v>
          </cell>
          <cell r="U44">
            <v>0</v>
          </cell>
          <cell r="V44">
            <v>1785</v>
          </cell>
          <cell r="W44">
            <v>4892</v>
          </cell>
          <cell r="X44">
            <v>154</v>
          </cell>
          <cell r="Y44">
            <v>6831</v>
          </cell>
          <cell r="Z44">
            <v>21127</v>
          </cell>
          <cell r="AA44">
            <v>3483</v>
          </cell>
          <cell r="AB44">
            <v>2637</v>
          </cell>
          <cell r="AC44">
            <v>845</v>
          </cell>
          <cell r="AD44">
            <v>24610</v>
          </cell>
          <cell r="AE44">
            <v>5805</v>
          </cell>
          <cell r="AF44">
            <v>11870</v>
          </cell>
          <cell r="AG44">
            <v>1765</v>
          </cell>
          <cell r="AH44">
            <v>255</v>
          </cell>
          <cell r="AI44">
            <v>0</v>
          </cell>
          <cell r="AJ44">
            <v>13889</v>
          </cell>
          <cell r="AK44">
            <v>19694</v>
          </cell>
          <cell r="AL44">
            <v>4676</v>
          </cell>
          <cell r="AM44">
            <v>0</v>
          </cell>
          <cell r="AN44">
            <v>4676</v>
          </cell>
          <cell r="AO44">
            <v>24370</v>
          </cell>
          <cell r="AP44">
            <v>7940</v>
          </cell>
          <cell r="AQ44">
            <v>2604</v>
          </cell>
          <cell r="AR44">
            <v>122</v>
          </cell>
          <cell r="AS44">
            <v>3871</v>
          </cell>
          <cell r="AT44">
            <v>0</v>
          </cell>
          <cell r="AU44">
            <v>14536</v>
          </cell>
          <cell r="AV44">
            <v>14536</v>
          </cell>
          <cell r="AW44">
            <v>1714</v>
          </cell>
          <cell r="AX44">
            <v>0</v>
          </cell>
          <cell r="AY44">
            <v>1714</v>
          </cell>
          <cell r="AZ44">
            <v>4891</v>
          </cell>
          <cell r="BA44">
            <v>149</v>
          </cell>
          <cell r="BB44">
            <v>6755</v>
          </cell>
          <cell r="BC44">
            <v>21291</v>
          </cell>
          <cell r="BD44">
            <v>3079</v>
          </cell>
          <cell r="BE44">
            <v>2235</v>
          </cell>
          <cell r="BF44">
            <v>844</v>
          </cell>
          <cell r="BG44">
            <v>24370</v>
          </cell>
          <cell r="BH44">
            <v>5805</v>
          </cell>
          <cell r="BI44">
            <v>11748</v>
          </cell>
          <cell r="BJ44">
            <v>715</v>
          </cell>
          <cell r="BK44">
            <v>246</v>
          </cell>
          <cell r="BL44">
            <v>0</v>
          </cell>
          <cell r="BM44">
            <v>12709</v>
          </cell>
          <cell r="BN44">
            <v>18514</v>
          </cell>
          <cell r="BO44">
            <v>4676</v>
          </cell>
          <cell r="BP44">
            <v>0</v>
          </cell>
          <cell r="BQ44">
            <v>4676</v>
          </cell>
          <cell r="BR44">
            <v>23190</v>
          </cell>
          <cell r="BS44">
            <v>7937</v>
          </cell>
          <cell r="BT44">
            <v>2652</v>
          </cell>
          <cell r="BU44">
            <v>248</v>
          </cell>
          <cell r="BV44">
            <v>3871</v>
          </cell>
          <cell r="BW44">
            <v>0</v>
          </cell>
          <cell r="BX44">
            <v>14707</v>
          </cell>
          <cell r="BY44">
            <v>14707</v>
          </cell>
          <cell r="BZ44">
            <v>2166</v>
          </cell>
          <cell r="CA44">
            <v>0</v>
          </cell>
          <cell r="CB44">
            <v>2166</v>
          </cell>
          <cell r="CC44">
            <v>4911</v>
          </cell>
          <cell r="CD44">
            <v>141</v>
          </cell>
          <cell r="CE44">
            <v>7219</v>
          </cell>
          <cell r="CF44">
            <v>21926</v>
          </cell>
          <cell r="CG44">
            <v>1264</v>
          </cell>
          <cell r="CH44">
            <v>420</v>
          </cell>
          <cell r="CI44">
            <v>844</v>
          </cell>
          <cell r="CJ44">
            <v>23190</v>
          </cell>
        </row>
        <row r="45">
          <cell r="B45">
            <v>5912</v>
          </cell>
          <cell r="C45">
            <v>11795</v>
          </cell>
          <cell r="D45">
            <v>1687</v>
          </cell>
          <cell r="E45">
            <v>407</v>
          </cell>
          <cell r="F45">
            <v>0</v>
          </cell>
          <cell r="G45">
            <v>13889</v>
          </cell>
          <cell r="H45">
            <v>19801</v>
          </cell>
          <cell r="I45">
            <v>4772</v>
          </cell>
          <cell r="J45">
            <v>0</v>
          </cell>
          <cell r="K45">
            <v>4772</v>
          </cell>
          <cell r="L45">
            <v>24572</v>
          </cell>
          <cell r="M45">
            <v>7738</v>
          </cell>
          <cell r="N45">
            <v>2325</v>
          </cell>
          <cell r="O45">
            <v>17</v>
          </cell>
          <cell r="P45">
            <v>3843</v>
          </cell>
          <cell r="Q45">
            <v>0</v>
          </cell>
          <cell r="R45">
            <v>13924</v>
          </cell>
          <cell r="S45">
            <v>13924</v>
          </cell>
          <cell r="T45">
            <v>1833</v>
          </cell>
          <cell r="U45">
            <v>0</v>
          </cell>
          <cell r="V45">
            <v>1833</v>
          </cell>
          <cell r="W45">
            <v>4890</v>
          </cell>
          <cell r="X45">
            <v>156</v>
          </cell>
          <cell r="Y45">
            <v>6879</v>
          </cell>
          <cell r="Z45">
            <v>20803</v>
          </cell>
          <cell r="AA45">
            <v>3769</v>
          </cell>
          <cell r="AB45">
            <v>2913</v>
          </cell>
          <cell r="AC45">
            <v>856</v>
          </cell>
          <cell r="AD45">
            <v>24572</v>
          </cell>
          <cell r="AE45">
            <v>5908</v>
          </cell>
          <cell r="AF45">
            <v>11900</v>
          </cell>
          <cell r="AG45">
            <v>1921</v>
          </cell>
          <cell r="AH45">
            <v>185</v>
          </cell>
          <cell r="AI45">
            <v>0</v>
          </cell>
          <cell r="AJ45">
            <v>14005</v>
          </cell>
          <cell r="AK45">
            <v>19913</v>
          </cell>
          <cell r="AL45">
            <v>4773</v>
          </cell>
          <cell r="AM45">
            <v>0</v>
          </cell>
          <cell r="AN45">
            <v>4773</v>
          </cell>
          <cell r="AO45">
            <v>24686</v>
          </cell>
          <cell r="AP45">
            <v>7726</v>
          </cell>
          <cell r="AQ45">
            <v>2159</v>
          </cell>
          <cell r="AR45">
            <v>-30</v>
          </cell>
          <cell r="AS45">
            <v>3842</v>
          </cell>
          <cell r="AT45">
            <v>0</v>
          </cell>
          <cell r="AU45">
            <v>13697</v>
          </cell>
          <cell r="AV45">
            <v>13697</v>
          </cell>
          <cell r="AW45">
            <v>1819</v>
          </cell>
          <cell r="AX45">
            <v>0</v>
          </cell>
          <cell r="AY45">
            <v>1819</v>
          </cell>
          <cell r="AZ45">
            <v>4869</v>
          </cell>
          <cell r="BA45">
            <v>152</v>
          </cell>
          <cell r="BB45">
            <v>6841</v>
          </cell>
          <cell r="BC45">
            <v>20537</v>
          </cell>
          <cell r="BD45">
            <v>4149</v>
          </cell>
          <cell r="BE45">
            <v>3294</v>
          </cell>
          <cell r="BF45">
            <v>855</v>
          </cell>
          <cell r="BG45">
            <v>24686</v>
          </cell>
          <cell r="BH45">
            <v>5908</v>
          </cell>
          <cell r="BI45">
            <v>11730</v>
          </cell>
          <cell r="BJ45">
            <v>2812</v>
          </cell>
          <cell r="BK45">
            <v>416</v>
          </cell>
          <cell r="BL45">
            <v>0</v>
          </cell>
          <cell r="BM45">
            <v>14958</v>
          </cell>
          <cell r="BN45">
            <v>20866</v>
          </cell>
          <cell r="BO45">
            <v>4773</v>
          </cell>
          <cell r="BP45">
            <v>0</v>
          </cell>
          <cell r="BQ45">
            <v>4773</v>
          </cell>
          <cell r="BR45">
            <v>25639</v>
          </cell>
          <cell r="BS45">
            <v>7693</v>
          </cell>
          <cell r="BT45">
            <v>1243</v>
          </cell>
          <cell r="BU45">
            <v>75</v>
          </cell>
          <cell r="BV45">
            <v>3842</v>
          </cell>
          <cell r="BW45">
            <v>0</v>
          </cell>
          <cell r="BX45">
            <v>12853</v>
          </cell>
          <cell r="BY45">
            <v>12853</v>
          </cell>
          <cell r="BZ45">
            <v>1543</v>
          </cell>
          <cell r="CA45">
            <v>0</v>
          </cell>
          <cell r="CB45">
            <v>1543</v>
          </cell>
          <cell r="CC45">
            <v>4891</v>
          </cell>
          <cell r="CD45">
            <v>158</v>
          </cell>
          <cell r="CE45">
            <v>6592</v>
          </cell>
          <cell r="CF45">
            <v>19445</v>
          </cell>
          <cell r="CG45">
            <v>6194</v>
          </cell>
          <cell r="CH45">
            <v>5340</v>
          </cell>
          <cell r="CI45">
            <v>855</v>
          </cell>
          <cell r="CJ45">
            <v>25639</v>
          </cell>
        </row>
        <row r="46">
          <cell r="B46">
            <v>6059</v>
          </cell>
          <cell r="C46">
            <v>11284</v>
          </cell>
          <cell r="D46">
            <v>1717</v>
          </cell>
          <cell r="E46">
            <v>501</v>
          </cell>
          <cell r="F46">
            <v>0</v>
          </cell>
          <cell r="G46">
            <v>13502</v>
          </cell>
          <cell r="H46">
            <v>19561</v>
          </cell>
          <cell r="I46">
            <v>4847</v>
          </cell>
          <cell r="J46">
            <v>0</v>
          </cell>
          <cell r="K46">
            <v>4847</v>
          </cell>
          <cell r="L46">
            <v>24408</v>
          </cell>
          <cell r="M46">
            <v>7492</v>
          </cell>
          <cell r="N46">
            <v>2356</v>
          </cell>
          <cell r="O46">
            <v>-35</v>
          </cell>
          <cell r="P46">
            <v>3860</v>
          </cell>
          <cell r="Q46">
            <v>0</v>
          </cell>
          <cell r="R46">
            <v>13672</v>
          </cell>
          <cell r="S46">
            <v>13672</v>
          </cell>
          <cell r="T46">
            <v>1992</v>
          </cell>
          <cell r="U46">
            <v>0</v>
          </cell>
          <cell r="V46">
            <v>1992</v>
          </cell>
          <cell r="W46">
            <v>4817</v>
          </cell>
          <cell r="X46">
            <v>153</v>
          </cell>
          <cell r="Y46">
            <v>6962</v>
          </cell>
          <cell r="Z46">
            <v>20634</v>
          </cell>
          <cell r="AA46">
            <v>3773</v>
          </cell>
          <cell r="AB46">
            <v>2893</v>
          </cell>
          <cell r="AC46">
            <v>880</v>
          </cell>
          <cell r="AD46">
            <v>24408</v>
          </cell>
          <cell r="AE46">
            <v>6048</v>
          </cell>
          <cell r="AF46">
            <v>11552</v>
          </cell>
          <cell r="AG46">
            <v>1417</v>
          </cell>
          <cell r="AH46">
            <v>707</v>
          </cell>
          <cell r="AI46">
            <v>0</v>
          </cell>
          <cell r="AJ46">
            <v>13675</v>
          </cell>
          <cell r="AK46">
            <v>19723</v>
          </cell>
          <cell r="AL46">
            <v>4846</v>
          </cell>
          <cell r="AM46">
            <v>0</v>
          </cell>
          <cell r="AN46">
            <v>4846</v>
          </cell>
          <cell r="AO46">
            <v>24569</v>
          </cell>
          <cell r="AP46">
            <v>7481</v>
          </cell>
          <cell r="AQ46">
            <v>2365</v>
          </cell>
          <cell r="AR46">
            <v>-96</v>
          </cell>
          <cell r="AS46">
            <v>3863</v>
          </cell>
          <cell r="AT46">
            <v>0</v>
          </cell>
          <cell r="AU46">
            <v>13612</v>
          </cell>
          <cell r="AV46">
            <v>13612</v>
          </cell>
          <cell r="AW46">
            <v>1866</v>
          </cell>
          <cell r="AX46">
            <v>0</v>
          </cell>
          <cell r="AY46">
            <v>1866</v>
          </cell>
          <cell r="AZ46">
            <v>4853</v>
          </cell>
          <cell r="BA46">
            <v>169</v>
          </cell>
          <cell r="BB46">
            <v>6888</v>
          </cell>
          <cell r="BC46">
            <v>20500</v>
          </cell>
          <cell r="BD46">
            <v>4068</v>
          </cell>
          <cell r="BE46">
            <v>3191</v>
          </cell>
          <cell r="BF46">
            <v>878</v>
          </cell>
          <cell r="BG46">
            <v>24569</v>
          </cell>
          <cell r="BH46">
            <v>6048</v>
          </cell>
          <cell r="BI46">
            <v>11871</v>
          </cell>
          <cell r="BJ46">
            <v>875</v>
          </cell>
          <cell r="BK46">
            <v>392</v>
          </cell>
          <cell r="BL46">
            <v>0</v>
          </cell>
          <cell r="BM46">
            <v>13139</v>
          </cell>
          <cell r="BN46">
            <v>19187</v>
          </cell>
          <cell r="BO46">
            <v>4846</v>
          </cell>
          <cell r="BP46">
            <v>0</v>
          </cell>
          <cell r="BQ46">
            <v>4846</v>
          </cell>
          <cell r="BR46">
            <v>24032</v>
          </cell>
          <cell r="BS46">
            <v>7433</v>
          </cell>
          <cell r="BT46">
            <v>2257</v>
          </cell>
          <cell r="BU46">
            <v>-331</v>
          </cell>
          <cell r="BV46">
            <v>3863</v>
          </cell>
          <cell r="BW46">
            <v>0</v>
          </cell>
          <cell r="BX46">
            <v>13221</v>
          </cell>
          <cell r="BY46">
            <v>13221</v>
          </cell>
          <cell r="BZ46">
            <v>1763</v>
          </cell>
          <cell r="CA46">
            <v>0</v>
          </cell>
          <cell r="CB46">
            <v>1763</v>
          </cell>
          <cell r="CC46">
            <v>4830</v>
          </cell>
          <cell r="CD46">
            <v>184</v>
          </cell>
          <cell r="CE46">
            <v>6776</v>
          </cell>
          <cell r="CF46">
            <v>19997</v>
          </cell>
          <cell r="CG46">
            <v>4035</v>
          </cell>
          <cell r="CH46">
            <v>3158</v>
          </cell>
          <cell r="CI46">
            <v>878</v>
          </cell>
          <cell r="CJ46">
            <v>24032</v>
          </cell>
        </row>
        <row r="47">
          <cell r="B47">
            <v>6223</v>
          </cell>
          <cell r="C47">
            <v>10559</v>
          </cell>
          <cell r="D47">
            <v>1806</v>
          </cell>
          <cell r="E47">
            <v>408</v>
          </cell>
          <cell r="F47">
            <v>0</v>
          </cell>
          <cell r="G47">
            <v>12774</v>
          </cell>
          <cell r="H47">
            <v>18996</v>
          </cell>
          <cell r="I47">
            <v>4915</v>
          </cell>
          <cell r="J47">
            <v>0</v>
          </cell>
          <cell r="K47">
            <v>4915</v>
          </cell>
          <cell r="L47">
            <v>23911</v>
          </cell>
          <cell r="M47">
            <v>7179</v>
          </cell>
          <cell r="N47">
            <v>2533</v>
          </cell>
          <cell r="O47">
            <v>-70</v>
          </cell>
          <cell r="P47">
            <v>3887</v>
          </cell>
          <cell r="Q47">
            <v>0</v>
          </cell>
          <cell r="R47">
            <v>13529</v>
          </cell>
          <cell r="S47">
            <v>13529</v>
          </cell>
          <cell r="T47">
            <v>2157</v>
          </cell>
          <cell r="U47">
            <v>0</v>
          </cell>
          <cell r="V47">
            <v>2157</v>
          </cell>
          <cell r="W47">
            <v>4760</v>
          </cell>
          <cell r="X47">
            <v>149</v>
          </cell>
          <cell r="Y47">
            <v>7066</v>
          </cell>
          <cell r="Z47">
            <v>20595</v>
          </cell>
          <cell r="AA47">
            <v>3316</v>
          </cell>
          <cell r="AB47">
            <v>2406</v>
          </cell>
          <cell r="AC47">
            <v>910</v>
          </cell>
          <cell r="AD47">
            <v>23911</v>
          </cell>
          <cell r="AE47">
            <v>6238</v>
          </cell>
          <cell r="AF47">
            <v>10386</v>
          </cell>
          <cell r="AG47">
            <v>1925</v>
          </cell>
          <cell r="AH47">
            <v>483</v>
          </cell>
          <cell r="AI47">
            <v>0</v>
          </cell>
          <cell r="AJ47">
            <v>12794</v>
          </cell>
          <cell r="AK47">
            <v>19032</v>
          </cell>
          <cell r="AL47">
            <v>4909</v>
          </cell>
          <cell r="AM47">
            <v>0</v>
          </cell>
          <cell r="AN47">
            <v>4909</v>
          </cell>
          <cell r="AO47">
            <v>23940</v>
          </cell>
          <cell r="AP47">
            <v>7245</v>
          </cell>
          <cell r="AQ47">
            <v>2540</v>
          </cell>
          <cell r="AR47">
            <v>82</v>
          </cell>
          <cell r="AS47">
            <v>3898</v>
          </cell>
          <cell r="AT47">
            <v>0</v>
          </cell>
          <cell r="AU47">
            <v>13764</v>
          </cell>
          <cell r="AV47">
            <v>13764</v>
          </cell>
          <cell r="AW47">
            <v>2383</v>
          </cell>
          <cell r="AX47">
            <v>0</v>
          </cell>
          <cell r="AY47">
            <v>2383</v>
          </cell>
          <cell r="AZ47">
            <v>4728</v>
          </cell>
          <cell r="BA47">
            <v>136</v>
          </cell>
          <cell r="BB47">
            <v>7248</v>
          </cell>
          <cell r="BC47">
            <v>21012</v>
          </cell>
          <cell r="BD47">
            <v>2928</v>
          </cell>
          <cell r="BE47">
            <v>2014</v>
          </cell>
          <cell r="BF47">
            <v>914</v>
          </cell>
          <cell r="BG47">
            <v>23940</v>
          </cell>
          <cell r="BH47">
            <v>6238</v>
          </cell>
          <cell r="BI47">
            <v>10350</v>
          </cell>
          <cell r="BJ47">
            <v>2956</v>
          </cell>
          <cell r="BK47">
            <v>549</v>
          </cell>
          <cell r="BL47">
            <v>0</v>
          </cell>
          <cell r="BM47">
            <v>13856</v>
          </cell>
          <cell r="BN47">
            <v>20094</v>
          </cell>
          <cell r="BO47">
            <v>4909</v>
          </cell>
          <cell r="BP47">
            <v>0</v>
          </cell>
          <cell r="BQ47">
            <v>4909</v>
          </cell>
          <cell r="BR47">
            <v>25002</v>
          </cell>
          <cell r="BS47">
            <v>7318</v>
          </cell>
          <cell r="BT47">
            <v>3570</v>
          </cell>
          <cell r="BU47">
            <v>66</v>
          </cell>
          <cell r="BV47">
            <v>3898</v>
          </cell>
          <cell r="BW47">
            <v>0</v>
          </cell>
          <cell r="BX47">
            <v>14852</v>
          </cell>
          <cell r="BY47">
            <v>14852</v>
          </cell>
          <cell r="BZ47">
            <v>2317</v>
          </cell>
          <cell r="CA47">
            <v>0</v>
          </cell>
          <cell r="CB47">
            <v>2317</v>
          </cell>
          <cell r="CC47">
            <v>4710</v>
          </cell>
          <cell r="CD47">
            <v>126</v>
          </cell>
          <cell r="CE47">
            <v>7153</v>
          </cell>
          <cell r="CF47">
            <v>22005</v>
          </cell>
          <cell r="CG47">
            <v>2998</v>
          </cell>
          <cell r="CH47">
            <v>2084</v>
          </cell>
          <cell r="CI47">
            <v>914</v>
          </cell>
          <cell r="CJ47">
            <v>25002</v>
          </cell>
        </row>
        <row r="48">
          <cell r="B48">
            <v>6378</v>
          </cell>
          <cell r="C48">
            <v>10152</v>
          </cell>
          <cell r="D48">
            <v>2095</v>
          </cell>
          <cell r="E48">
            <v>194</v>
          </cell>
          <cell r="F48">
            <v>0</v>
          </cell>
          <cell r="G48">
            <v>12441</v>
          </cell>
          <cell r="H48">
            <v>18819</v>
          </cell>
          <cell r="I48">
            <v>4979</v>
          </cell>
          <cell r="J48">
            <v>0</v>
          </cell>
          <cell r="K48">
            <v>4979</v>
          </cell>
          <cell r="L48">
            <v>23799</v>
          </cell>
          <cell r="M48">
            <v>6900</v>
          </cell>
          <cell r="N48">
            <v>2775</v>
          </cell>
          <cell r="O48">
            <v>-131</v>
          </cell>
          <cell r="P48">
            <v>3927</v>
          </cell>
          <cell r="Q48">
            <v>0</v>
          </cell>
          <cell r="R48">
            <v>13471</v>
          </cell>
          <cell r="S48">
            <v>13471</v>
          </cell>
          <cell r="T48">
            <v>2214</v>
          </cell>
          <cell r="U48">
            <v>0</v>
          </cell>
          <cell r="V48">
            <v>2214</v>
          </cell>
          <cell r="W48">
            <v>4742</v>
          </cell>
          <cell r="X48">
            <v>149</v>
          </cell>
          <cell r="Y48">
            <v>7105</v>
          </cell>
          <cell r="Z48">
            <v>20576</v>
          </cell>
          <cell r="AA48">
            <v>3223</v>
          </cell>
          <cell r="AB48">
            <v>2286</v>
          </cell>
          <cell r="AC48">
            <v>937</v>
          </cell>
          <cell r="AD48">
            <v>23799</v>
          </cell>
          <cell r="AE48">
            <v>6378</v>
          </cell>
          <cell r="AF48">
            <v>9996</v>
          </cell>
          <cell r="AG48">
            <v>2230</v>
          </cell>
          <cell r="AH48">
            <v>69</v>
          </cell>
          <cell r="AI48">
            <v>0</v>
          </cell>
          <cell r="AJ48">
            <v>12294</v>
          </cell>
          <cell r="AK48">
            <v>18672</v>
          </cell>
          <cell r="AL48">
            <v>4981</v>
          </cell>
          <cell r="AM48">
            <v>0</v>
          </cell>
          <cell r="AN48">
            <v>4981</v>
          </cell>
          <cell r="AO48">
            <v>23653</v>
          </cell>
          <cell r="AP48">
            <v>6866</v>
          </cell>
          <cell r="AQ48">
            <v>2758</v>
          </cell>
          <cell r="AR48">
            <v>-214</v>
          </cell>
          <cell r="AS48">
            <v>3917</v>
          </cell>
          <cell r="AT48">
            <v>0</v>
          </cell>
          <cell r="AU48">
            <v>13327</v>
          </cell>
          <cell r="AV48">
            <v>13327</v>
          </cell>
          <cell r="AW48">
            <v>2173</v>
          </cell>
          <cell r="AX48">
            <v>0</v>
          </cell>
          <cell r="AY48">
            <v>2173</v>
          </cell>
          <cell r="AZ48">
            <v>4703</v>
          </cell>
          <cell r="BA48">
            <v>145</v>
          </cell>
          <cell r="BB48">
            <v>7020</v>
          </cell>
          <cell r="BC48">
            <v>20347</v>
          </cell>
          <cell r="BD48">
            <v>3306</v>
          </cell>
          <cell r="BE48">
            <v>2370</v>
          </cell>
          <cell r="BF48">
            <v>937</v>
          </cell>
          <cell r="BG48">
            <v>23653</v>
          </cell>
          <cell r="BH48">
            <v>6378</v>
          </cell>
          <cell r="BI48">
            <v>9879</v>
          </cell>
          <cell r="BJ48">
            <v>912</v>
          </cell>
          <cell r="BK48">
            <v>64</v>
          </cell>
          <cell r="BL48">
            <v>0</v>
          </cell>
          <cell r="BM48">
            <v>10854</v>
          </cell>
          <cell r="BN48">
            <v>17232</v>
          </cell>
          <cell r="BO48">
            <v>4981</v>
          </cell>
          <cell r="BP48">
            <v>0</v>
          </cell>
          <cell r="BQ48">
            <v>4981</v>
          </cell>
          <cell r="BR48">
            <v>22213</v>
          </cell>
          <cell r="BS48">
            <v>6881</v>
          </cell>
          <cell r="BT48">
            <v>2860</v>
          </cell>
          <cell r="BU48">
            <v>-104</v>
          </cell>
          <cell r="BV48">
            <v>3917</v>
          </cell>
          <cell r="BW48">
            <v>0</v>
          </cell>
          <cell r="BX48">
            <v>13554</v>
          </cell>
          <cell r="BY48">
            <v>13554</v>
          </cell>
          <cell r="BZ48">
            <v>2649</v>
          </cell>
          <cell r="CA48">
            <v>0</v>
          </cell>
          <cell r="CB48">
            <v>2649</v>
          </cell>
          <cell r="CC48">
            <v>4723</v>
          </cell>
          <cell r="CD48">
            <v>138</v>
          </cell>
          <cell r="CE48">
            <v>7510</v>
          </cell>
          <cell r="CF48">
            <v>21064</v>
          </cell>
          <cell r="CG48">
            <v>1150</v>
          </cell>
          <cell r="CH48">
            <v>213</v>
          </cell>
          <cell r="CI48">
            <v>937</v>
          </cell>
          <cell r="CJ48">
            <v>22213</v>
          </cell>
        </row>
        <row r="49">
          <cell r="B49">
            <v>6507</v>
          </cell>
          <cell r="C49">
            <v>10224</v>
          </cell>
          <cell r="D49">
            <v>2444</v>
          </cell>
          <cell r="E49">
            <v>9</v>
          </cell>
          <cell r="F49">
            <v>0</v>
          </cell>
          <cell r="G49">
            <v>12677</v>
          </cell>
          <cell r="H49">
            <v>19184</v>
          </cell>
          <cell r="I49">
            <v>5035</v>
          </cell>
          <cell r="J49">
            <v>0</v>
          </cell>
          <cell r="K49">
            <v>5035</v>
          </cell>
          <cell r="L49">
            <v>24219</v>
          </cell>
          <cell r="M49">
            <v>6732</v>
          </cell>
          <cell r="N49">
            <v>2963</v>
          </cell>
          <cell r="O49">
            <v>-144</v>
          </cell>
          <cell r="P49">
            <v>3972</v>
          </cell>
          <cell r="Q49">
            <v>0</v>
          </cell>
          <cell r="R49">
            <v>13523</v>
          </cell>
          <cell r="S49">
            <v>13523</v>
          </cell>
          <cell r="T49">
            <v>2258</v>
          </cell>
          <cell r="U49">
            <v>0</v>
          </cell>
          <cell r="V49">
            <v>2258</v>
          </cell>
          <cell r="W49">
            <v>4750</v>
          </cell>
          <cell r="X49">
            <v>155</v>
          </cell>
          <cell r="Y49">
            <v>7163</v>
          </cell>
          <cell r="Z49">
            <v>20686</v>
          </cell>
          <cell r="AA49">
            <v>3533</v>
          </cell>
          <cell r="AB49">
            <v>2575</v>
          </cell>
          <cell r="AC49">
            <v>958</v>
          </cell>
          <cell r="AD49">
            <v>24219</v>
          </cell>
          <cell r="AE49">
            <v>6506</v>
          </cell>
          <cell r="AF49">
            <v>10045</v>
          </cell>
          <cell r="AG49">
            <v>1988</v>
          </cell>
          <cell r="AH49">
            <v>-67</v>
          </cell>
          <cell r="AI49">
            <v>0</v>
          </cell>
          <cell r="AJ49">
            <v>11967</v>
          </cell>
          <cell r="AK49">
            <v>18473</v>
          </cell>
          <cell r="AL49">
            <v>5038</v>
          </cell>
          <cell r="AM49">
            <v>0</v>
          </cell>
          <cell r="AN49">
            <v>5038</v>
          </cell>
          <cell r="AO49">
            <v>23511</v>
          </cell>
          <cell r="AP49">
            <v>6636</v>
          </cell>
          <cell r="AQ49">
            <v>3065</v>
          </cell>
          <cell r="AR49">
            <v>-183</v>
          </cell>
          <cell r="AS49">
            <v>3966</v>
          </cell>
          <cell r="AT49">
            <v>0</v>
          </cell>
          <cell r="AU49">
            <v>13485</v>
          </cell>
          <cell r="AV49">
            <v>13485</v>
          </cell>
          <cell r="AW49">
            <v>2117</v>
          </cell>
          <cell r="AX49">
            <v>0</v>
          </cell>
          <cell r="AY49">
            <v>2117</v>
          </cell>
          <cell r="AZ49">
            <v>4812</v>
          </cell>
          <cell r="BA49">
            <v>163</v>
          </cell>
          <cell r="BB49">
            <v>7093</v>
          </cell>
          <cell r="BC49">
            <v>20577</v>
          </cell>
          <cell r="BD49">
            <v>2934</v>
          </cell>
          <cell r="BE49">
            <v>1976</v>
          </cell>
          <cell r="BF49">
            <v>957</v>
          </cell>
          <cell r="BG49">
            <v>23511</v>
          </cell>
          <cell r="BH49">
            <v>6506</v>
          </cell>
          <cell r="BI49">
            <v>9958</v>
          </cell>
          <cell r="BJ49">
            <v>2906</v>
          </cell>
          <cell r="BK49">
            <v>242</v>
          </cell>
          <cell r="BL49">
            <v>0</v>
          </cell>
          <cell r="BM49">
            <v>13105</v>
          </cell>
          <cell r="BN49">
            <v>19611</v>
          </cell>
          <cell r="BO49">
            <v>5038</v>
          </cell>
          <cell r="BP49">
            <v>0</v>
          </cell>
          <cell r="BQ49">
            <v>5038</v>
          </cell>
          <cell r="BR49">
            <v>24649</v>
          </cell>
          <cell r="BS49">
            <v>6605</v>
          </cell>
          <cell r="BT49">
            <v>1926</v>
          </cell>
          <cell r="BU49">
            <v>-13</v>
          </cell>
          <cell r="BV49">
            <v>3966</v>
          </cell>
          <cell r="BW49">
            <v>0</v>
          </cell>
          <cell r="BX49">
            <v>12485</v>
          </cell>
          <cell r="BY49">
            <v>12485</v>
          </cell>
          <cell r="BZ49">
            <v>1836</v>
          </cell>
          <cell r="CA49">
            <v>0</v>
          </cell>
          <cell r="CB49">
            <v>1836</v>
          </cell>
          <cell r="CC49">
            <v>4837</v>
          </cell>
          <cell r="CD49">
            <v>168</v>
          </cell>
          <cell r="CE49">
            <v>6840</v>
          </cell>
          <cell r="CF49">
            <v>19325</v>
          </cell>
          <cell r="CG49">
            <v>5324</v>
          </cell>
          <cell r="CH49">
            <v>4367</v>
          </cell>
          <cell r="CI49">
            <v>957</v>
          </cell>
          <cell r="CJ49">
            <v>24649</v>
          </cell>
        </row>
        <row r="50">
          <cell r="B50">
            <v>6609</v>
          </cell>
          <cell r="C50">
            <v>10450</v>
          </cell>
          <cell r="D50">
            <v>2526</v>
          </cell>
          <cell r="E50">
            <v>31</v>
          </cell>
          <cell r="F50">
            <v>0</v>
          </cell>
          <cell r="G50">
            <v>13007</v>
          </cell>
          <cell r="H50">
            <v>19616</v>
          </cell>
          <cell r="I50">
            <v>5077</v>
          </cell>
          <cell r="J50">
            <v>0</v>
          </cell>
          <cell r="K50">
            <v>5077</v>
          </cell>
          <cell r="L50">
            <v>24693</v>
          </cell>
          <cell r="M50">
            <v>6706</v>
          </cell>
          <cell r="N50">
            <v>3096</v>
          </cell>
          <cell r="O50">
            <v>-138</v>
          </cell>
          <cell r="P50">
            <v>4015</v>
          </cell>
          <cell r="Q50">
            <v>0</v>
          </cell>
          <cell r="R50">
            <v>13677</v>
          </cell>
          <cell r="S50">
            <v>13677</v>
          </cell>
          <cell r="T50">
            <v>2384</v>
          </cell>
          <cell r="U50">
            <v>0</v>
          </cell>
          <cell r="V50">
            <v>2384</v>
          </cell>
          <cell r="W50">
            <v>4758</v>
          </cell>
          <cell r="X50">
            <v>156</v>
          </cell>
          <cell r="Y50">
            <v>7299</v>
          </cell>
          <cell r="Z50">
            <v>20976</v>
          </cell>
          <cell r="AA50">
            <v>3717</v>
          </cell>
          <cell r="AB50">
            <v>2743</v>
          </cell>
          <cell r="AC50">
            <v>974</v>
          </cell>
          <cell r="AD50">
            <v>24693</v>
          </cell>
          <cell r="AE50">
            <v>6622</v>
          </cell>
          <cell r="AF50">
            <v>11003</v>
          </cell>
          <cell r="AG50">
            <v>3140</v>
          </cell>
          <cell r="AH50">
            <v>189</v>
          </cell>
          <cell r="AI50">
            <v>0</v>
          </cell>
          <cell r="AJ50">
            <v>14332</v>
          </cell>
          <cell r="AK50">
            <v>20954</v>
          </cell>
          <cell r="AL50">
            <v>5079</v>
          </cell>
          <cell r="AM50">
            <v>0</v>
          </cell>
          <cell r="AN50">
            <v>5079</v>
          </cell>
          <cell r="AO50">
            <v>26034</v>
          </cell>
          <cell r="AP50">
            <v>6824</v>
          </cell>
          <cell r="AQ50">
            <v>2958</v>
          </cell>
          <cell r="AR50">
            <v>-119</v>
          </cell>
          <cell r="AS50">
            <v>4045</v>
          </cell>
          <cell r="AT50">
            <v>0</v>
          </cell>
          <cell r="AU50">
            <v>13707</v>
          </cell>
          <cell r="AV50">
            <v>13707</v>
          </cell>
          <cell r="AW50">
            <v>2434</v>
          </cell>
          <cell r="AX50">
            <v>0</v>
          </cell>
          <cell r="AY50">
            <v>2434</v>
          </cell>
          <cell r="AZ50">
            <v>4744</v>
          </cell>
          <cell r="BA50">
            <v>157</v>
          </cell>
          <cell r="BB50">
            <v>7334</v>
          </cell>
          <cell r="BC50">
            <v>21042</v>
          </cell>
          <cell r="BD50">
            <v>4992</v>
          </cell>
          <cell r="BE50">
            <v>4017</v>
          </cell>
          <cell r="BF50">
            <v>975</v>
          </cell>
          <cell r="BG50">
            <v>26034</v>
          </cell>
          <cell r="BH50">
            <v>6622</v>
          </cell>
          <cell r="BI50">
            <v>11227</v>
          </cell>
          <cell r="BJ50">
            <v>1986</v>
          </cell>
          <cell r="BK50">
            <v>-173</v>
          </cell>
          <cell r="BL50">
            <v>0</v>
          </cell>
          <cell r="BM50">
            <v>13039</v>
          </cell>
          <cell r="BN50">
            <v>19661</v>
          </cell>
          <cell r="BO50">
            <v>5079</v>
          </cell>
          <cell r="BP50">
            <v>0</v>
          </cell>
          <cell r="BQ50">
            <v>5079</v>
          </cell>
          <cell r="BR50">
            <v>24741</v>
          </cell>
          <cell r="BS50">
            <v>6760</v>
          </cell>
          <cell r="BT50">
            <v>2720</v>
          </cell>
          <cell r="BU50">
            <v>-344</v>
          </cell>
          <cell r="BV50">
            <v>4045</v>
          </cell>
          <cell r="BW50">
            <v>0</v>
          </cell>
          <cell r="BX50">
            <v>13181</v>
          </cell>
          <cell r="BY50">
            <v>13181</v>
          </cell>
          <cell r="BZ50">
            <v>2270</v>
          </cell>
          <cell r="CA50">
            <v>0</v>
          </cell>
          <cell r="CB50">
            <v>2270</v>
          </cell>
          <cell r="CC50">
            <v>4718</v>
          </cell>
          <cell r="CD50">
            <v>171</v>
          </cell>
          <cell r="CE50">
            <v>7159</v>
          </cell>
          <cell r="CF50">
            <v>20340</v>
          </cell>
          <cell r="CG50">
            <v>4401</v>
          </cell>
          <cell r="CH50">
            <v>3426</v>
          </cell>
          <cell r="CI50">
            <v>975</v>
          </cell>
          <cell r="CJ50">
            <v>24741</v>
          </cell>
        </row>
        <row r="51">
          <cell r="B51">
            <v>6705</v>
          </cell>
          <cell r="C51">
            <v>10514</v>
          </cell>
          <cell r="D51">
            <v>2301</v>
          </cell>
          <cell r="E51">
            <v>196</v>
          </cell>
          <cell r="F51">
            <v>0</v>
          </cell>
          <cell r="G51">
            <v>13011</v>
          </cell>
          <cell r="H51">
            <v>19715</v>
          </cell>
          <cell r="I51">
            <v>5112</v>
          </cell>
          <cell r="J51">
            <v>0</v>
          </cell>
          <cell r="K51">
            <v>5112</v>
          </cell>
          <cell r="L51">
            <v>24827</v>
          </cell>
          <cell r="M51">
            <v>6795</v>
          </cell>
          <cell r="N51">
            <v>3201</v>
          </cell>
          <cell r="O51">
            <v>-57</v>
          </cell>
          <cell r="P51">
            <v>4059</v>
          </cell>
          <cell r="Q51">
            <v>0</v>
          </cell>
          <cell r="R51">
            <v>13998</v>
          </cell>
          <cell r="S51">
            <v>13998</v>
          </cell>
          <cell r="T51">
            <v>2529</v>
          </cell>
          <cell r="U51">
            <v>0</v>
          </cell>
          <cell r="V51">
            <v>2529</v>
          </cell>
          <cell r="W51">
            <v>4746</v>
          </cell>
          <cell r="X51">
            <v>147</v>
          </cell>
          <cell r="Y51">
            <v>7422</v>
          </cell>
          <cell r="Z51">
            <v>21420</v>
          </cell>
          <cell r="AA51">
            <v>3407</v>
          </cell>
          <cell r="AB51">
            <v>2417</v>
          </cell>
          <cell r="AC51">
            <v>990</v>
          </cell>
          <cell r="AD51">
            <v>24827</v>
          </cell>
          <cell r="AE51">
            <v>6695</v>
          </cell>
          <cell r="AF51">
            <v>10189</v>
          </cell>
          <cell r="AG51">
            <v>2195</v>
          </cell>
          <cell r="AH51">
            <v>-23</v>
          </cell>
          <cell r="AI51">
            <v>0</v>
          </cell>
          <cell r="AJ51">
            <v>12362</v>
          </cell>
          <cell r="AK51">
            <v>19057</v>
          </cell>
          <cell r="AL51">
            <v>5107</v>
          </cell>
          <cell r="AM51">
            <v>0</v>
          </cell>
          <cell r="AN51">
            <v>5107</v>
          </cell>
          <cell r="AO51">
            <v>24164</v>
          </cell>
          <cell r="AP51">
            <v>6740</v>
          </cell>
          <cell r="AQ51">
            <v>3313</v>
          </cell>
          <cell r="AR51">
            <v>35</v>
          </cell>
          <cell r="AS51">
            <v>4050</v>
          </cell>
          <cell r="AT51">
            <v>0</v>
          </cell>
          <cell r="AU51">
            <v>14138</v>
          </cell>
          <cell r="AV51">
            <v>14138</v>
          </cell>
          <cell r="AW51">
            <v>2564</v>
          </cell>
          <cell r="AX51">
            <v>0</v>
          </cell>
          <cell r="AY51">
            <v>2564</v>
          </cell>
          <cell r="AZ51">
            <v>4732</v>
          </cell>
          <cell r="BA51">
            <v>150</v>
          </cell>
          <cell r="BB51">
            <v>7446</v>
          </cell>
          <cell r="BC51">
            <v>21583</v>
          </cell>
          <cell r="BD51">
            <v>2581</v>
          </cell>
          <cell r="BE51">
            <v>1592</v>
          </cell>
          <cell r="BF51">
            <v>989</v>
          </cell>
          <cell r="BG51">
            <v>24164</v>
          </cell>
          <cell r="BH51">
            <v>6695</v>
          </cell>
          <cell r="BI51">
            <v>10193</v>
          </cell>
          <cell r="BJ51">
            <v>3334</v>
          </cell>
          <cell r="BK51">
            <v>-5</v>
          </cell>
          <cell r="BL51">
            <v>0</v>
          </cell>
          <cell r="BM51">
            <v>13522</v>
          </cell>
          <cell r="BN51">
            <v>20217</v>
          </cell>
          <cell r="BO51">
            <v>5107</v>
          </cell>
          <cell r="BP51">
            <v>0</v>
          </cell>
          <cell r="BQ51">
            <v>5107</v>
          </cell>
          <cell r="BR51">
            <v>25324</v>
          </cell>
          <cell r="BS51">
            <v>6812</v>
          </cell>
          <cell r="BT51">
            <v>4955</v>
          </cell>
          <cell r="BU51">
            <v>-46</v>
          </cell>
          <cell r="BV51">
            <v>4050</v>
          </cell>
          <cell r="BW51">
            <v>0</v>
          </cell>
          <cell r="BX51">
            <v>15771</v>
          </cell>
          <cell r="BY51">
            <v>15771</v>
          </cell>
          <cell r="BZ51">
            <v>2583</v>
          </cell>
          <cell r="CA51">
            <v>0</v>
          </cell>
          <cell r="CB51">
            <v>2583</v>
          </cell>
          <cell r="CC51">
            <v>4711</v>
          </cell>
          <cell r="CD51">
            <v>137</v>
          </cell>
          <cell r="CE51">
            <v>7431</v>
          </cell>
          <cell r="CF51">
            <v>23202</v>
          </cell>
          <cell r="CG51">
            <v>2122</v>
          </cell>
          <cell r="CH51">
            <v>1133</v>
          </cell>
          <cell r="CI51">
            <v>989</v>
          </cell>
          <cell r="CJ51">
            <v>25324</v>
          </cell>
        </row>
        <row r="52">
          <cell r="B52">
            <v>6812</v>
          </cell>
          <cell r="C52">
            <v>10504</v>
          </cell>
          <cell r="D52">
            <v>2174</v>
          </cell>
          <cell r="E52">
            <v>236</v>
          </cell>
          <cell r="F52">
            <v>0</v>
          </cell>
          <cell r="G52">
            <v>12915</v>
          </cell>
          <cell r="H52">
            <v>19726</v>
          </cell>
          <cell r="I52">
            <v>5149</v>
          </cell>
          <cell r="J52">
            <v>0</v>
          </cell>
          <cell r="K52">
            <v>5149</v>
          </cell>
          <cell r="L52">
            <v>24875</v>
          </cell>
          <cell r="M52">
            <v>6958</v>
          </cell>
          <cell r="N52">
            <v>3200</v>
          </cell>
          <cell r="O52">
            <v>-33</v>
          </cell>
          <cell r="P52">
            <v>4133</v>
          </cell>
          <cell r="Q52">
            <v>0</v>
          </cell>
          <cell r="R52">
            <v>14259</v>
          </cell>
          <cell r="S52">
            <v>14259</v>
          </cell>
          <cell r="T52">
            <v>2468</v>
          </cell>
          <cell r="U52">
            <v>0</v>
          </cell>
          <cell r="V52">
            <v>2468</v>
          </cell>
          <cell r="W52">
            <v>4746</v>
          </cell>
          <cell r="X52">
            <v>139</v>
          </cell>
          <cell r="Y52">
            <v>7353</v>
          </cell>
          <cell r="Z52">
            <v>21612</v>
          </cell>
          <cell r="AA52">
            <v>3263</v>
          </cell>
          <cell r="AB52">
            <v>2255</v>
          </cell>
          <cell r="AC52">
            <v>1008</v>
          </cell>
          <cell r="AD52">
            <v>24875</v>
          </cell>
          <cell r="AE52">
            <v>6810</v>
          </cell>
          <cell r="AF52">
            <v>10520</v>
          </cell>
          <cell r="AG52">
            <v>1905</v>
          </cell>
          <cell r="AH52">
            <v>424</v>
          </cell>
          <cell r="AI52">
            <v>0</v>
          </cell>
          <cell r="AJ52">
            <v>12849</v>
          </cell>
          <cell r="AK52">
            <v>19659</v>
          </cell>
          <cell r="AL52">
            <v>5148</v>
          </cell>
          <cell r="AM52">
            <v>0</v>
          </cell>
          <cell r="AN52">
            <v>5148</v>
          </cell>
          <cell r="AO52">
            <v>24808</v>
          </cell>
          <cell r="AP52">
            <v>6967</v>
          </cell>
          <cell r="AQ52">
            <v>3153</v>
          </cell>
          <cell r="AR52">
            <v>-291</v>
          </cell>
          <cell r="AS52">
            <v>4128</v>
          </cell>
          <cell r="AT52">
            <v>0</v>
          </cell>
          <cell r="AU52">
            <v>13957</v>
          </cell>
          <cell r="AV52">
            <v>13957</v>
          </cell>
          <cell r="AW52">
            <v>2541</v>
          </cell>
          <cell r="AX52">
            <v>0</v>
          </cell>
          <cell r="AY52">
            <v>2541</v>
          </cell>
          <cell r="AZ52">
            <v>4783</v>
          </cell>
          <cell r="BA52">
            <v>133</v>
          </cell>
          <cell r="BB52">
            <v>7456</v>
          </cell>
          <cell r="BC52">
            <v>21413</v>
          </cell>
          <cell r="BD52">
            <v>3395</v>
          </cell>
          <cell r="BE52">
            <v>2388</v>
          </cell>
          <cell r="BF52">
            <v>1007</v>
          </cell>
          <cell r="BG52">
            <v>24808</v>
          </cell>
          <cell r="BH52">
            <v>6810</v>
          </cell>
          <cell r="BI52">
            <v>10400</v>
          </cell>
          <cell r="BJ52">
            <v>797</v>
          </cell>
          <cell r="BK52">
            <v>429</v>
          </cell>
          <cell r="BL52">
            <v>0</v>
          </cell>
          <cell r="BM52">
            <v>11626</v>
          </cell>
          <cell r="BN52">
            <v>18436</v>
          </cell>
          <cell r="BO52">
            <v>5148</v>
          </cell>
          <cell r="BP52">
            <v>0</v>
          </cell>
          <cell r="BQ52">
            <v>5148</v>
          </cell>
          <cell r="BR52">
            <v>23584</v>
          </cell>
          <cell r="BS52">
            <v>7003</v>
          </cell>
          <cell r="BT52">
            <v>3095</v>
          </cell>
          <cell r="BU52">
            <v>-184</v>
          </cell>
          <cell r="BV52">
            <v>4128</v>
          </cell>
          <cell r="BW52">
            <v>0</v>
          </cell>
          <cell r="BX52">
            <v>14042</v>
          </cell>
          <cell r="BY52">
            <v>14042</v>
          </cell>
          <cell r="BZ52">
            <v>2975</v>
          </cell>
          <cell r="CA52">
            <v>0</v>
          </cell>
          <cell r="CB52">
            <v>2975</v>
          </cell>
          <cell r="CC52">
            <v>4805</v>
          </cell>
          <cell r="CD52">
            <v>129</v>
          </cell>
          <cell r="CE52">
            <v>7909</v>
          </cell>
          <cell r="CF52">
            <v>21950</v>
          </cell>
          <cell r="CG52">
            <v>1634</v>
          </cell>
          <cell r="CH52">
            <v>627</v>
          </cell>
          <cell r="CI52">
            <v>1007</v>
          </cell>
          <cell r="CJ52">
            <v>23584</v>
          </cell>
        </row>
        <row r="53">
          <cell r="B53">
            <v>6959</v>
          </cell>
          <cell r="C53">
            <v>10610</v>
          </cell>
          <cell r="D53">
            <v>2395</v>
          </cell>
          <cell r="E53">
            <v>247</v>
          </cell>
          <cell r="F53">
            <v>0</v>
          </cell>
          <cell r="G53">
            <v>13251</v>
          </cell>
          <cell r="H53">
            <v>20210</v>
          </cell>
          <cell r="I53">
            <v>5187</v>
          </cell>
          <cell r="J53">
            <v>0</v>
          </cell>
          <cell r="K53">
            <v>5187</v>
          </cell>
          <cell r="L53">
            <v>25397</v>
          </cell>
          <cell r="M53">
            <v>7237</v>
          </cell>
          <cell r="N53">
            <v>3213</v>
          </cell>
          <cell r="O53">
            <v>-209</v>
          </cell>
          <cell r="P53">
            <v>4308</v>
          </cell>
          <cell r="Q53">
            <v>0</v>
          </cell>
          <cell r="R53">
            <v>14549</v>
          </cell>
          <cell r="S53">
            <v>14549</v>
          </cell>
          <cell r="T53">
            <v>2256</v>
          </cell>
          <cell r="U53">
            <v>0</v>
          </cell>
          <cell r="V53">
            <v>2256</v>
          </cell>
          <cell r="W53">
            <v>4835</v>
          </cell>
          <cell r="X53">
            <v>140</v>
          </cell>
          <cell r="Y53">
            <v>7231</v>
          </cell>
          <cell r="Z53">
            <v>21780</v>
          </cell>
          <cell r="AA53">
            <v>3617</v>
          </cell>
          <cell r="AB53">
            <v>2589</v>
          </cell>
          <cell r="AC53">
            <v>1028</v>
          </cell>
          <cell r="AD53">
            <v>25397</v>
          </cell>
          <cell r="AE53">
            <v>6956</v>
          </cell>
          <cell r="AF53">
            <v>10691</v>
          </cell>
          <cell r="AG53">
            <v>2179</v>
          </cell>
          <cell r="AH53">
            <v>366</v>
          </cell>
          <cell r="AI53">
            <v>0</v>
          </cell>
          <cell r="AJ53">
            <v>13236</v>
          </cell>
          <cell r="AK53">
            <v>20192</v>
          </cell>
          <cell r="AL53">
            <v>5188</v>
          </cell>
          <cell r="AM53">
            <v>0</v>
          </cell>
          <cell r="AN53">
            <v>5188</v>
          </cell>
          <cell r="AO53">
            <v>25380</v>
          </cell>
          <cell r="AP53">
            <v>7247</v>
          </cell>
          <cell r="AQ53">
            <v>3336</v>
          </cell>
          <cell r="AR53">
            <v>192</v>
          </cell>
          <cell r="AS53">
            <v>4296</v>
          </cell>
          <cell r="AT53">
            <v>0</v>
          </cell>
          <cell r="AU53">
            <v>15071</v>
          </cell>
          <cell r="AV53">
            <v>15071</v>
          </cell>
          <cell r="AW53">
            <v>2242</v>
          </cell>
          <cell r="AX53">
            <v>0</v>
          </cell>
          <cell r="AY53">
            <v>2242</v>
          </cell>
          <cell r="AZ53">
            <v>4795</v>
          </cell>
          <cell r="BA53">
            <v>141</v>
          </cell>
          <cell r="BB53">
            <v>7178</v>
          </cell>
          <cell r="BC53">
            <v>22249</v>
          </cell>
          <cell r="BD53">
            <v>3130</v>
          </cell>
          <cell r="BE53">
            <v>2103</v>
          </cell>
          <cell r="BF53">
            <v>1028</v>
          </cell>
          <cell r="BG53">
            <v>25380</v>
          </cell>
          <cell r="BH53">
            <v>6956</v>
          </cell>
          <cell r="BI53">
            <v>10642</v>
          </cell>
          <cell r="BJ53">
            <v>3163</v>
          </cell>
          <cell r="BK53">
            <v>764</v>
          </cell>
          <cell r="BL53">
            <v>0</v>
          </cell>
          <cell r="BM53">
            <v>14569</v>
          </cell>
          <cell r="BN53">
            <v>21525</v>
          </cell>
          <cell r="BO53">
            <v>5188</v>
          </cell>
          <cell r="BP53">
            <v>0</v>
          </cell>
          <cell r="BQ53">
            <v>5188</v>
          </cell>
          <cell r="BR53">
            <v>26713</v>
          </cell>
          <cell r="BS53">
            <v>7207</v>
          </cell>
          <cell r="BT53">
            <v>2093</v>
          </cell>
          <cell r="BU53">
            <v>397</v>
          </cell>
          <cell r="BV53">
            <v>4296</v>
          </cell>
          <cell r="BW53">
            <v>0</v>
          </cell>
          <cell r="BX53">
            <v>13994</v>
          </cell>
          <cell r="BY53">
            <v>13994</v>
          </cell>
          <cell r="BZ53">
            <v>1990</v>
          </cell>
          <cell r="CA53">
            <v>0</v>
          </cell>
          <cell r="CB53">
            <v>1990</v>
          </cell>
          <cell r="CC53">
            <v>4824</v>
          </cell>
          <cell r="CD53">
            <v>142</v>
          </cell>
          <cell r="CE53">
            <v>6956</v>
          </cell>
          <cell r="CF53">
            <v>20950</v>
          </cell>
          <cell r="CG53">
            <v>5763</v>
          </cell>
          <cell r="CH53">
            <v>4735</v>
          </cell>
          <cell r="CI53">
            <v>1028</v>
          </cell>
          <cell r="CJ53">
            <v>26713</v>
          </cell>
        </row>
        <row r="54">
          <cell r="B54">
            <v>7151</v>
          </cell>
          <cell r="C54">
            <v>10966</v>
          </cell>
          <cell r="D54">
            <v>2828</v>
          </cell>
          <cell r="E54">
            <v>258</v>
          </cell>
          <cell r="F54">
            <v>0</v>
          </cell>
          <cell r="G54">
            <v>14052</v>
          </cell>
          <cell r="H54">
            <v>21203</v>
          </cell>
          <cell r="I54">
            <v>5221</v>
          </cell>
          <cell r="J54">
            <v>0</v>
          </cell>
          <cell r="K54">
            <v>5221</v>
          </cell>
          <cell r="L54">
            <v>26424</v>
          </cell>
          <cell r="M54">
            <v>7686</v>
          </cell>
          <cell r="N54">
            <v>3307</v>
          </cell>
          <cell r="O54">
            <v>-465</v>
          </cell>
          <cell r="P54">
            <v>4605</v>
          </cell>
          <cell r="Q54">
            <v>0</v>
          </cell>
          <cell r="R54">
            <v>15133</v>
          </cell>
          <cell r="S54">
            <v>15133</v>
          </cell>
          <cell r="T54">
            <v>2119</v>
          </cell>
          <cell r="U54">
            <v>0</v>
          </cell>
          <cell r="V54">
            <v>2119</v>
          </cell>
          <cell r="W54">
            <v>5036</v>
          </cell>
          <cell r="X54">
            <v>146</v>
          </cell>
          <cell r="Y54">
            <v>7301</v>
          </cell>
          <cell r="Z54">
            <v>22435</v>
          </cell>
          <cell r="AA54">
            <v>3990</v>
          </cell>
          <cell r="AB54">
            <v>2942</v>
          </cell>
          <cell r="AC54">
            <v>1048</v>
          </cell>
          <cell r="AD54">
            <v>26424</v>
          </cell>
          <cell r="AE54">
            <v>7132</v>
          </cell>
          <cell r="AF54">
            <v>10941</v>
          </cell>
          <cell r="AG54">
            <v>3410</v>
          </cell>
          <cell r="AH54">
            <v>-195</v>
          </cell>
          <cell r="AI54">
            <v>0</v>
          </cell>
          <cell r="AJ54">
            <v>14156</v>
          </cell>
          <cell r="AK54">
            <v>21288</v>
          </cell>
          <cell r="AL54">
            <v>5226</v>
          </cell>
          <cell r="AM54">
            <v>0</v>
          </cell>
          <cell r="AN54">
            <v>5226</v>
          </cell>
          <cell r="AO54">
            <v>26513</v>
          </cell>
          <cell r="AP54">
            <v>7634</v>
          </cell>
          <cell r="AQ54">
            <v>2963</v>
          </cell>
          <cell r="AR54">
            <v>-606</v>
          </cell>
          <cell r="AS54">
            <v>4553</v>
          </cell>
          <cell r="AT54">
            <v>0</v>
          </cell>
          <cell r="AU54">
            <v>14543</v>
          </cell>
          <cell r="AV54">
            <v>14543</v>
          </cell>
          <cell r="AW54">
            <v>2023</v>
          </cell>
          <cell r="AX54">
            <v>0</v>
          </cell>
          <cell r="AY54">
            <v>2023</v>
          </cell>
          <cell r="AZ54">
            <v>6691</v>
          </cell>
          <cell r="BA54">
            <v>148</v>
          </cell>
          <cell r="BB54">
            <v>8862</v>
          </cell>
          <cell r="BC54">
            <v>23405</v>
          </cell>
          <cell r="BD54">
            <v>3108</v>
          </cell>
          <cell r="BE54">
            <v>2057</v>
          </cell>
          <cell r="BF54">
            <v>1051</v>
          </cell>
          <cell r="BG54">
            <v>26513</v>
          </cell>
          <cell r="BH54">
            <v>7132</v>
          </cell>
          <cell r="BI54">
            <v>11041</v>
          </cell>
          <cell r="BJ54">
            <v>2179</v>
          </cell>
          <cell r="BK54">
            <v>-595</v>
          </cell>
          <cell r="BL54">
            <v>0</v>
          </cell>
          <cell r="BM54">
            <v>12625</v>
          </cell>
          <cell r="BN54">
            <v>19757</v>
          </cell>
          <cell r="BO54">
            <v>5226</v>
          </cell>
          <cell r="BP54">
            <v>0</v>
          </cell>
          <cell r="BQ54">
            <v>5226</v>
          </cell>
          <cell r="BR54">
            <v>24983</v>
          </cell>
          <cell r="BS54">
            <v>7542</v>
          </cell>
          <cell r="BT54">
            <v>2570</v>
          </cell>
          <cell r="BU54">
            <v>-784</v>
          </cell>
          <cell r="BV54">
            <v>4553</v>
          </cell>
          <cell r="BW54">
            <v>0</v>
          </cell>
          <cell r="BX54">
            <v>13882</v>
          </cell>
          <cell r="BY54">
            <v>13882</v>
          </cell>
          <cell r="BZ54">
            <v>1907</v>
          </cell>
          <cell r="CA54">
            <v>0</v>
          </cell>
          <cell r="CB54">
            <v>1907</v>
          </cell>
          <cell r="CC54">
            <v>6650</v>
          </cell>
          <cell r="CD54">
            <v>163</v>
          </cell>
          <cell r="CE54">
            <v>8720</v>
          </cell>
          <cell r="CF54">
            <v>22602</v>
          </cell>
          <cell r="CG54">
            <v>2381</v>
          </cell>
          <cell r="CH54">
            <v>1329</v>
          </cell>
          <cell r="CI54">
            <v>1051</v>
          </cell>
          <cell r="CJ54">
            <v>24983</v>
          </cell>
        </row>
        <row r="55">
          <cell r="B55">
            <v>7360</v>
          </cell>
          <cell r="C55">
            <v>11491</v>
          </cell>
          <cell r="D55">
            <v>3083</v>
          </cell>
          <cell r="E55">
            <v>282</v>
          </cell>
          <cell r="F55">
            <v>0</v>
          </cell>
          <cell r="G55">
            <v>14856</v>
          </cell>
          <cell r="H55">
            <v>22215</v>
          </cell>
          <cell r="I55">
            <v>5253</v>
          </cell>
          <cell r="J55">
            <v>0</v>
          </cell>
          <cell r="K55">
            <v>5253</v>
          </cell>
          <cell r="L55">
            <v>27468</v>
          </cell>
          <cell r="M55">
            <v>8227</v>
          </cell>
          <cell r="N55">
            <v>3446</v>
          </cell>
          <cell r="O55">
            <v>-618</v>
          </cell>
          <cell r="P55">
            <v>4953</v>
          </cell>
          <cell r="Q55">
            <v>0</v>
          </cell>
          <cell r="R55">
            <v>16008</v>
          </cell>
          <cell r="S55">
            <v>16008</v>
          </cell>
          <cell r="T55">
            <v>2206</v>
          </cell>
          <cell r="U55">
            <v>0</v>
          </cell>
          <cell r="V55">
            <v>2206</v>
          </cell>
          <cell r="W55">
            <v>5289</v>
          </cell>
          <cell r="X55">
            <v>156</v>
          </cell>
          <cell r="Y55">
            <v>7651</v>
          </cell>
          <cell r="Z55">
            <v>23659</v>
          </cell>
          <cell r="AA55">
            <v>3809</v>
          </cell>
          <cell r="AB55">
            <v>2742</v>
          </cell>
          <cell r="AC55">
            <v>1067</v>
          </cell>
          <cell r="AD55">
            <v>27468</v>
          </cell>
          <cell r="AE55">
            <v>7377</v>
          </cell>
          <cell r="AF55">
            <v>11374</v>
          </cell>
          <cell r="AG55">
            <v>2799</v>
          </cell>
          <cell r="AH55">
            <v>729</v>
          </cell>
          <cell r="AI55">
            <v>0</v>
          </cell>
          <cell r="AJ55">
            <v>14902</v>
          </cell>
          <cell r="AK55">
            <v>22279</v>
          </cell>
          <cell r="AL55">
            <v>5251</v>
          </cell>
          <cell r="AM55">
            <v>0</v>
          </cell>
          <cell r="AN55">
            <v>5251</v>
          </cell>
          <cell r="AO55">
            <v>27529</v>
          </cell>
          <cell r="AP55">
            <v>8230</v>
          </cell>
          <cell r="AQ55">
            <v>3755</v>
          </cell>
          <cell r="AR55">
            <v>-893</v>
          </cell>
          <cell r="AS55">
            <v>5002</v>
          </cell>
          <cell r="AT55">
            <v>0</v>
          </cell>
          <cell r="AU55">
            <v>16095</v>
          </cell>
          <cell r="AV55">
            <v>16095</v>
          </cell>
          <cell r="AW55">
            <v>2204</v>
          </cell>
          <cell r="AX55">
            <v>0</v>
          </cell>
          <cell r="AY55">
            <v>2204</v>
          </cell>
          <cell r="AZ55">
            <v>5346</v>
          </cell>
          <cell r="BA55">
            <v>156</v>
          </cell>
          <cell r="BB55">
            <v>7706</v>
          </cell>
          <cell r="BC55">
            <v>23801</v>
          </cell>
          <cell r="BD55">
            <v>3728</v>
          </cell>
          <cell r="BE55">
            <v>2662</v>
          </cell>
          <cell r="BF55">
            <v>1066</v>
          </cell>
          <cell r="BG55">
            <v>27529</v>
          </cell>
          <cell r="BH55">
            <v>7377</v>
          </cell>
          <cell r="BI55">
            <v>11463</v>
          </cell>
          <cell r="BJ55">
            <v>4218</v>
          </cell>
          <cell r="BK55">
            <v>670</v>
          </cell>
          <cell r="BL55">
            <v>0</v>
          </cell>
          <cell r="BM55">
            <v>16351</v>
          </cell>
          <cell r="BN55">
            <v>23728</v>
          </cell>
          <cell r="BO55">
            <v>5251</v>
          </cell>
          <cell r="BP55">
            <v>0</v>
          </cell>
          <cell r="BQ55">
            <v>5251</v>
          </cell>
          <cell r="BR55">
            <v>28979</v>
          </cell>
          <cell r="BS55">
            <v>8324</v>
          </cell>
          <cell r="BT55">
            <v>6048</v>
          </cell>
          <cell r="BU55">
            <v>-1045</v>
          </cell>
          <cell r="BV55">
            <v>5002</v>
          </cell>
          <cell r="BW55">
            <v>0</v>
          </cell>
          <cell r="BX55">
            <v>18330</v>
          </cell>
          <cell r="BY55">
            <v>18330</v>
          </cell>
          <cell r="BZ55">
            <v>2240</v>
          </cell>
          <cell r="CA55">
            <v>0</v>
          </cell>
          <cell r="CB55">
            <v>2240</v>
          </cell>
          <cell r="CC55">
            <v>5319</v>
          </cell>
          <cell r="CD55">
            <v>142</v>
          </cell>
          <cell r="CE55">
            <v>7701</v>
          </cell>
          <cell r="CF55">
            <v>26031</v>
          </cell>
          <cell r="CG55">
            <v>2947</v>
          </cell>
          <cell r="CH55">
            <v>1881</v>
          </cell>
          <cell r="CI55">
            <v>1066</v>
          </cell>
          <cell r="CJ55">
            <v>28979</v>
          </cell>
        </row>
        <row r="56">
          <cell r="B56">
            <v>7548</v>
          </cell>
          <cell r="C56">
            <v>12267</v>
          </cell>
          <cell r="D56">
            <v>3087</v>
          </cell>
          <cell r="E56">
            <v>199</v>
          </cell>
          <cell r="F56">
            <v>0</v>
          </cell>
          <cell r="G56">
            <v>15553</v>
          </cell>
          <cell r="H56">
            <v>23102</v>
          </cell>
          <cell r="I56">
            <v>5289</v>
          </cell>
          <cell r="J56">
            <v>0</v>
          </cell>
          <cell r="K56">
            <v>5289</v>
          </cell>
          <cell r="L56">
            <v>28390</v>
          </cell>
          <cell r="M56">
            <v>8786</v>
          </cell>
          <cell r="N56">
            <v>3308</v>
          </cell>
          <cell r="O56">
            <v>-611</v>
          </cell>
          <cell r="P56">
            <v>5247</v>
          </cell>
          <cell r="Q56">
            <v>0</v>
          </cell>
          <cell r="R56">
            <v>16730</v>
          </cell>
          <cell r="S56">
            <v>16730</v>
          </cell>
          <cell r="T56">
            <v>2487</v>
          </cell>
          <cell r="U56">
            <v>0</v>
          </cell>
          <cell r="V56">
            <v>2487</v>
          </cell>
          <cell r="W56">
            <v>5495</v>
          </cell>
          <cell r="X56">
            <v>174</v>
          </cell>
          <cell r="Y56">
            <v>8156</v>
          </cell>
          <cell r="Z56">
            <v>24886</v>
          </cell>
          <cell r="AA56">
            <v>3505</v>
          </cell>
          <cell r="AB56">
            <v>2414</v>
          </cell>
          <cell r="AC56">
            <v>1091</v>
          </cell>
          <cell r="AD56">
            <v>28390</v>
          </cell>
          <cell r="AE56">
            <v>7553</v>
          </cell>
          <cell r="AF56">
            <v>12343</v>
          </cell>
          <cell r="AG56">
            <v>2966</v>
          </cell>
          <cell r="AH56">
            <v>30</v>
          </cell>
          <cell r="AI56">
            <v>0</v>
          </cell>
          <cell r="AJ56">
            <v>15339</v>
          </cell>
          <cell r="AK56">
            <v>22892</v>
          </cell>
          <cell r="AL56">
            <v>5288</v>
          </cell>
          <cell r="AM56">
            <v>0</v>
          </cell>
          <cell r="AN56">
            <v>5288</v>
          </cell>
          <cell r="AO56">
            <v>28180</v>
          </cell>
          <cell r="AP56">
            <v>8855</v>
          </cell>
          <cell r="AQ56">
            <v>3413</v>
          </cell>
          <cell r="AR56">
            <v>-319</v>
          </cell>
          <cell r="AS56">
            <v>5260</v>
          </cell>
          <cell r="AT56">
            <v>0</v>
          </cell>
          <cell r="AU56">
            <v>17208</v>
          </cell>
          <cell r="AV56">
            <v>17208</v>
          </cell>
          <cell r="AW56">
            <v>2492</v>
          </cell>
          <cell r="AX56">
            <v>0</v>
          </cell>
          <cell r="AY56">
            <v>2492</v>
          </cell>
          <cell r="AZ56">
            <v>5514</v>
          </cell>
          <cell r="BA56">
            <v>162</v>
          </cell>
          <cell r="BB56">
            <v>8168</v>
          </cell>
          <cell r="BC56">
            <v>25376</v>
          </cell>
          <cell r="BD56">
            <v>2804</v>
          </cell>
          <cell r="BE56">
            <v>1714</v>
          </cell>
          <cell r="BF56">
            <v>1090</v>
          </cell>
          <cell r="BG56">
            <v>28180</v>
          </cell>
          <cell r="BH56">
            <v>7553</v>
          </cell>
          <cell r="BI56">
            <v>12195</v>
          </cell>
          <cell r="BJ56">
            <v>1274</v>
          </cell>
          <cell r="BK56">
            <v>79</v>
          </cell>
          <cell r="BL56">
            <v>0</v>
          </cell>
          <cell r="BM56">
            <v>13548</v>
          </cell>
          <cell r="BN56">
            <v>21101</v>
          </cell>
          <cell r="BO56">
            <v>5288</v>
          </cell>
          <cell r="BP56">
            <v>0</v>
          </cell>
          <cell r="BQ56">
            <v>5288</v>
          </cell>
          <cell r="BR56">
            <v>26390</v>
          </cell>
          <cell r="BS56">
            <v>8917</v>
          </cell>
          <cell r="BT56">
            <v>3056</v>
          </cell>
          <cell r="BU56">
            <v>-218</v>
          </cell>
          <cell r="BV56">
            <v>5260</v>
          </cell>
          <cell r="BW56">
            <v>0</v>
          </cell>
          <cell r="BX56">
            <v>17016</v>
          </cell>
          <cell r="BY56">
            <v>17016</v>
          </cell>
          <cell r="BZ56">
            <v>2807</v>
          </cell>
          <cell r="CA56">
            <v>0</v>
          </cell>
          <cell r="CB56">
            <v>2807</v>
          </cell>
          <cell r="CC56">
            <v>5538</v>
          </cell>
          <cell r="CD56">
            <v>162</v>
          </cell>
          <cell r="CE56">
            <v>8506</v>
          </cell>
          <cell r="CF56">
            <v>25522</v>
          </cell>
          <cell r="CG56">
            <v>868</v>
          </cell>
          <cell r="CH56">
            <v>-222</v>
          </cell>
          <cell r="CI56">
            <v>1090</v>
          </cell>
          <cell r="CJ56">
            <v>26390</v>
          </cell>
        </row>
        <row r="57">
          <cell r="B57">
            <v>7688</v>
          </cell>
          <cell r="C57">
            <v>13182</v>
          </cell>
          <cell r="D57">
            <v>3021</v>
          </cell>
          <cell r="E57">
            <v>13</v>
          </cell>
          <cell r="F57">
            <v>0</v>
          </cell>
          <cell r="G57">
            <v>16216</v>
          </cell>
          <cell r="H57">
            <v>23904</v>
          </cell>
          <cell r="I57">
            <v>5337</v>
          </cell>
          <cell r="J57">
            <v>0</v>
          </cell>
          <cell r="K57">
            <v>5337</v>
          </cell>
          <cell r="L57">
            <v>29241</v>
          </cell>
          <cell r="M57">
            <v>9283</v>
          </cell>
          <cell r="N57">
            <v>3319</v>
          </cell>
          <cell r="O57">
            <v>-437</v>
          </cell>
          <cell r="P57">
            <v>5410</v>
          </cell>
          <cell r="Q57">
            <v>0</v>
          </cell>
          <cell r="R57">
            <v>17575</v>
          </cell>
          <cell r="S57">
            <v>17575</v>
          </cell>
          <cell r="T57">
            <v>2813</v>
          </cell>
          <cell r="U57">
            <v>0</v>
          </cell>
          <cell r="V57">
            <v>2813</v>
          </cell>
          <cell r="W57">
            <v>5543</v>
          </cell>
          <cell r="X57">
            <v>167</v>
          </cell>
          <cell r="Y57">
            <v>8523</v>
          </cell>
          <cell r="Z57">
            <v>26098</v>
          </cell>
          <cell r="AA57">
            <v>3143</v>
          </cell>
          <cell r="AB57">
            <v>2017</v>
          </cell>
          <cell r="AC57">
            <v>1127</v>
          </cell>
          <cell r="AD57">
            <v>29241</v>
          </cell>
          <cell r="AE57">
            <v>7691</v>
          </cell>
          <cell r="AF57">
            <v>13157</v>
          </cell>
          <cell r="AG57">
            <v>3374</v>
          </cell>
          <cell r="AH57">
            <v>194</v>
          </cell>
          <cell r="AI57">
            <v>0</v>
          </cell>
          <cell r="AJ57">
            <v>16725</v>
          </cell>
          <cell r="AK57">
            <v>24416</v>
          </cell>
          <cell r="AL57">
            <v>5336</v>
          </cell>
          <cell r="AM57">
            <v>0</v>
          </cell>
          <cell r="AN57">
            <v>5336</v>
          </cell>
          <cell r="AO57">
            <v>29753</v>
          </cell>
          <cell r="AP57">
            <v>9240</v>
          </cell>
          <cell r="AQ57">
            <v>3218</v>
          </cell>
          <cell r="AR57">
            <v>-494</v>
          </cell>
          <cell r="AS57">
            <v>5416</v>
          </cell>
          <cell r="AT57">
            <v>0</v>
          </cell>
          <cell r="AU57">
            <v>17381</v>
          </cell>
          <cell r="AV57">
            <v>17381</v>
          </cell>
          <cell r="AW57">
            <v>2834</v>
          </cell>
          <cell r="AX57">
            <v>0</v>
          </cell>
          <cell r="AY57">
            <v>2834</v>
          </cell>
          <cell r="AZ57">
            <v>5519</v>
          </cell>
          <cell r="BA57">
            <v>184</v>
          </cell>
          <cell r="BB57">
            <v>8537</v>
          </cell>
          <cell r="BC57">
            <v>25918</v>
          </cell>
          <cell r="BD57">
            <v>3835</v>
          </cell>
          <cell r="BE57">
            <v>2710</v>
          </cell>
          <cell r="BF57">
            <v>1125</v>
          </cell>
          <cell r="BG57">
            <v>29753</v>
          </cell>
          <cell r="BH57">
            <v>7691</v>
          </cell>
          <cell r="BI57">
            <v>13170</v>
          </cell>
          <cell r="BJ57">
            <v>4884</v>
          </cell>
          <cell r="BK57">
            <v>640</v>
          </cell>
          <cell r="BL57">
            <v>0</v>
          </cell>
          <cell r="BM57">
            <v>18694</v>
          </cell>
          <cell r="BN57">
            <v>26385</v>
          </cell>
          <cell r="BO57">
            <v>5336</v>
          </cell>
          <cell r="BP57">
            <v>0</v>
          </cell>
          <cell r="BQ57">
            <v>5336</v>
          </cell>
          <cell r="BR57">
            <v>31721</v>
          </cell>
          <cell r="BS57">
            <v>9191</v>
          </cell>
          <cell r="BT57">
            <v>1931</v>
          </cell>
          <cell r="BU57">
            <v>-279</v>
          </cell>
          <cell r="BV57">
            <v>5416</v>
          </cell>
          <cell r="BW57">
            <v>0</v>
          </cell>
          <cell r="BX57">
            <v>16259</v>
          </cell>
          <cell r="BY57">
            <v>16259</v>
          </cell>
          <cell r="BZ57">
            <v>2588</v>
          </cell>
          <cell r="CA57">
            <v>0</v>
          </cell>
          <cell r="CB57">
            <v>2588</v>
          </cell>
          <cell r="CC57">
            <v>5562</v>
          </cell>
          <cell r="CD57">
            <v>179</v>
          </cell>
          <cell r="CE57">
            <v>8329</v>
          </cell>
          <cell r="CF57">
            <v>24588</v>
          </cell>
          <cell r="CG57">
            <v>7133</v>
          </cell>
          <cell r="CH57">
            <v>6008</v>
          </cell>
          <cell r="CI57">
            <v>1125</v>
          </cell>
          <cell r="CJ57">
            <v>31721</v>
          </cell>
        </row>
        <row r="58">
          <cell r="B58">
            <v>7784</v>
          </cell>
          <cell r="C58">
            <v>14118</v>
          </cell>
          <cell r="D58">
            <v>3038</v>
          </cell>
          <cell r="E58">
            <v>32</v>
          </cell>
          <cell r="F58">
            <v>0</v>
          </cell>
          <cell r="G58">
            <v>17188</v>
          </cell>
          <cell r="H58">
            <v>24972</v>
          </cell>
          <cell r="I58">
            <v>5400</v>
          </cell>
          <cell r="J58">
            <v>0</v>
          </cell>
          <cell r="K58">
            <v>5400</v>
          </cell>
          <cell r="L58">
            <v>30372</v>
          </cell>
          <cell r="M58">
            <v>9708</v>
          </cell>
          <cell r="N58">
            <v>3664</v>
          </cell>
          <cell r="O58">
            <v>-262</v>
          </cell>
          <cell r="P58">
            <v>5463</v>
          </cell>
          <cell r="Q58">
            <v>0</v>
          </cell>
          <cell r="R58">
            <v>18573</v>
          </cell>
          <cell r="S58">
            <v>18573</v>
          </cell>
          <cell r="T58">
            <v>3047</v>
          </cell>
          <cell r="U58">
            <v>0</v>
          </cell>
          <cell r="V58">
            <v>3047</v>
          </cell>
          <cell r="W58">
            <v>5422</v>
          </cell>
          <cell r="X58">
            <v>160</v>
          </cell>
          <cell r="Y58">
            <v>8630</v>
          </cell>
          <cell r="Z58">
            <v>27203</v>
          </cell>
          <cell r="AA58">
            <v>3169</v>
          </cell>
          <cell r="AB58">
            <v>1991</v>
          </cell>
          <cell r="AC58">
            <v>1178</v>
          </cell>
          <cell r="AD58">
            <v>30372</v>
          </cell>
          <cell r="AE58">
            <v>7789</v>
          </cell>
          <cell r="AF58">
            <v>14013</v>
          </cell>
          <cell r="AG58">
            <v>2706</v>
          </cell>
          <cell r="AH58">
            <v>-366</v>
          </cell>
          <cell r="AI58">
            <v>0</v>
          </cell>
          <cell r="AJ58">
            <v>16353</v>
          </cell>
          <cell r="AK58">
            <v>24142</v>
          </cell>
          <cell r="AL58">
            <v>5395</v>
          </cell>
          <cell r="AM58">
            <v>0</v>
          </cell>
          <cell r="AN58">
            <v>5395</v>
          </cell>
          <cell r="AO58">
            <v>29537</v>
          </cell>
          <cell r="AP58">
            <v>9707</v>
          </cell>
          <cell r="AQ58">
            <v>2994</v>
          </cell>
          <cell r="AR58">
            <v>-381</v>
          </cell>
          <cell r="AS58">
            <v>5471</v>
          </cell>
          <cell r="AT58">
            <v>0</v>
          </cell>
          <cell r="AU58">
            <v>17791</v>
          </cell>
          <cell r="AV58">
            <v>17791</v>
          </cell>
          <cell r="AW58">
            <v>3039</v>
          </cell>
          <cell r="AX58">
            <v>0</v>
          </cell>
          <cell r="AY58">
            <v>3039</v>
          </cell>
          <cell r="AZ58">
            <v>5507</v>
          </cell>
          <cell r="BA58">
            <v>181</v>
          </cell>
          <cell r="BB58">
            <v>8727</v>
          </cell>
          <cell r="BC58">
            <v>26518</v>
          </cell>
          <cell r="BD58">
            <v>3018</v>
          </cell>
          <cell r="BE58">
            <v>1846</v>
          </cell>
          <cell r="BF58">
            <v>1172</v>
          </cell>
          <cell r="BG58">
            <v>29537</v>
          </cell>
          <cell r="BH58">
            <v>7789</v>
          </cell>
          <cell r="BI58">
            <v>13950</v>
          </cell>
          <cell r="BJ58">
            <v>1706</v>
          </cell>
          <cell r="BK58">
            <v>-780</v>
          </cell>
          <cell r="BL58">
            <v>0</v>
          </cell>
          <cell r="BM58">
            <v>14877</v>
          </cell>
          <cell r="BN58">
            <v>22666</v>
          </cell>
          <cell r="BO58">
            <v>5395</v>
          </cell>
          <cell r="BP58">
            <v>0</v>
          </cell>
          <cell r="BQ58">
            <v>5395</v>
          </cell>
          <cell r="BR58">
            <v>28061</v>
          </cell>
          <cell r="BS58">
            <v>9566</v>
          </cell>
          <cell r="BT58">
            <v>2691</v>
          </cell>
          <cell r="BU58">
            <v>-495</v>
          </cell>
          <cell r="BV58">
            <v>5471</v>
          </cell>
          <cell r="BW58">
            <v>0</v>
          </cell>
          <cell r="BX58">
            <v>17233</v>
          </cell>
          <cell r="BY58">
            <v>17233</v>
          </cell>
          <cell r="BZ58">
            <v>2924</v>
          </cell>
          <cell r="CA58">
            <v>0</v>
          </cell>
          <cell r="CB58">
            <v>2924</v>
          </cell>
          <cell r="CC58">
            <v>5469</v>
          </cell>
          <cell r="CD58">
            <v>203</v>
          </cell>
          <cell r="CE58">
            <v>8596</v>
          </cell>
          <cell r="CF58">
            <v>25829</v>
          </cell>
          <cell r="CG58">
            <v>2232</v>
          </cell>
          <cell r="CH58">
            <v>1060</v>
          </cell>
          <cell r="CI58">
            <v>1172</v>
          </cell>
          <cell r="CJ58">
            <v>28061</v>
          </cell>
        </row>
        <row r="59">
          <cell r="B59">
            <v>7867</v>
          </cell>
          <cell r="C59">
            <v>14739</v>
          </cell>
          <cell r="D59">
            <v>3000</v>
          </cell>
          <cell r="E59">
            <v>377</v>
          </cell>
          <cell r="F59">
            <v>0</v>
          </cell>
          <cell r="G59">
            <v>18116</v>
          </cell>
          <cell r="H59">
            <v>25983</v>
          </cell>
          <cell r="I59">
            <v>5468</v>
          </cell>
          <cell r="J59">
            <v>0</v>
          </cell>
          <cell r="K59">
            <v>5468</v>
          </cell>
          <cell r="L59">
            <v>31451</v>
          </cell>
          <cell r="M59">
            <v>10086</v>
          </cell>
          <cell r="N59">
            <v>4201</v>
          </cell>
          <cell r="O59">
            <v>-7</v>
          </cell>
          <cell r="P59">
            <v>5484</v>
          </cell>
          <cell r="Q59">
            <v>0</v>
          </cell>
          <cell r="R59">
            <v>19765</v>
          </cell>
          <cell r="S59">
            <v>19765</v>
          </cell>
          <cell r="T59">
            <v>3137</v>
          </cell>
          <cell r="U59">
            <v>0</v>
          </cell>
          <cell r="V59">
            <v>3137</v>
          </cell>
          <cell r="W59">
            <v>5246</v>
          </cell>
          <cell r="X59">
            <v>156</v>
          </cell>
          <cell r="Y59">
            <v>8539</v>
          </cell>
          <cell r="Z59">
            <v>28304</v>
          </cell>
          <cell r="AA59">
            <v>3147</v>
          </cell>
          <cell r="AB59">
            <v>1911</v>
          </cell>
          <cell r="AC59">
            <v>1236</v>
          </cell>
          <cell r="AD59">
            <v>31451</v>
          </cell>
          <cell r="AE59">
            <v>7854</v>
          </cell>
          <cell r="AF59">
            <v>14785</v>
          </cell>
          <cell r="AG59">
            <v>3078</v>
          </cell>
          <cell r="AH59">
            <v>508</v>
          </cell>
          <cell r="AI59">
            <v>0</v>
          </cell>
          <cell r="AJ59">
            <v>18371</v>
          </cell>
          <cell r="AK59">
            <v>26225</v>
          </cell>
          <cell r="AL59">
            <v>5473</v>
          </cell>
          <cell r="AM59">
            <v>0</v>
          </cell>
          <cell r="AN59">
            <v>5473</v>
          </cell>
          <cell r="AO59">
            <v>31698</v>
          </cell>
          <cell r="AP59">
            <v>10066</v>
          </cell>
          <cell r="AQ59">
            <v>2843</v>
          </cell>
          <cell r="AR59">
            <v>45</v>
          </cell>
          <cell r="AS59">
            <v>5452</v>
          </cell>
          <cell r="AT59">
            <v>0</v>
          </cell>
          <cell r="AU59">
            <v>18407</v>
          </cell>
          <cell r="AV59">
            <v>18407</v>
          </cell>
          <cell r="AW59">
            <v>3168</v>
          </cell>
          <cell r="AX59">
            <v>0</v>
          </cell>
          <cell r="AY59">
            <v>3168</v>
          </cell>
          <cell r="AZ59">
            <v>5198</v>
          </cell>
          <cell r="BA59">
            <v>71</v>
          </cell>
          <cell r="BB59">
            <v>8437</v>
          </cell>
          <cell r="BC59">
            <v>26844</v>
          </cell>
          <cell r="BD59">
            <v>4854</v>
          </cell>
          <cell r="BE59">
            <v>3612</v>
          </cell>
          <cell r="BF59">
            <v>1242</v>
          </cell>
          <cell r="BG59">
            <v>31698</v>
          </cell>
          <cell r="BH59">
            <v>7854</v>
          </cell>
          <cell r="BI59">
            <v>15034</v>
          </cell>
          <cell r="BJ59">
            <v>4633</v>
          </cell>
          <cell r="BK59">
            <v>390</v>
          </cell>
          <cell r="BL59">
            <v>0</v>
          </cell>
          <cell r="BM59">
            <v>20057</v>
          </cell>
          <cell r="BN59">
            <v>27911</v>
          </cell>
          <cell r="BO59">
            <v>5473</v>
          </cell>
          <cell r="BP59">
            <v>0</v>
          </cell>
          <cell r="BQ59">
            <v>5473</v>
          </cell>
          <cell r="BR59">
            <v>33385</v>
          </cell>
          <cell r="BS59">
            <v>10191</v>
          </cell>
          <cell r="BT59">
            <v>3065</v>
          </cell>
          <cell r="BU59">
            <v>-166</v>
          </cell>
          <cell r="BV59">
            <v>5452</v>
          </cell>
          <cell r="BW59">
            <v>0</v>
          </cell>
          <cell r="BX59">
            <v>18543</v>
          </cell>
          <cell r="BY59">
            <v>18543</v>
          </cell>
          <cell r="BZ59">
            <v>3185</v>
          </cell>
          <cell r="CA59">
            <v>0</v>
          </cell>
          <cell r="CB59">
            <v>3185</v>
          </cell>
          <cell r="CC59">
            <v>5168</v>
          </cell>
          <cell r="CD59">
            <v>65</v>
          </cell>
          <cell r="CE59">
            <v>8418</v>
          </cell>
          <cell r="CF59">
            <v>26961</v>
          </cell>
          <cell r="CG59">
            <v>6423</v>
          </cell>
          <cell r="CH59">
            <v>5182</v>
          </cell>
          <cell r="CI59">
            <v>1242</v>
          </cell>
          <cell r="CJ59">
            <v>33385</v>
          </cell>
        </row>
        <row r="60">
          <cell r="B60">
            <v>7952</v>
          </cell>
          <cell r="C60">
            <v>14627</v>
          </cell>
          <cell r="D60">
            <v>2967</v>
          </cell>
          <cell r="E60">
            <v>724</v>
          </cell>
          <cell r="F60">
            <v>0</v>
          </cell>
          <cell r="G60">
            <v>18318</v>
          </cell>
          <cell r="H60">
            <v>26270</v>
          </cell>
          <cell r="I60">
            <v>5533</v>
          </cell>
          <cell r="J60">
            <v>0</v>
          </cell>
          <cell r="K60">
            <v>5533</v>
          </cell>
          <cell r="L60">
            <v>31803</v>
          </cell>
          <cell r="M60">
            <v>10361</v>
          </cell>
          <cell r="N60">
            <v>4365</v>
          </cell>
          <cell r="O60">
            <v>301</v>
          </cell>
          <cell r="P60">
            <v>5504</v>
          </cell>
          <cell r="Q60">
            <v>0</v>
          </cell>
          <cell r="R60">
            <v>20531</v>
          </cell>
          <cell r="S60">
            <v>20531</v>
          </cell>
          <cell r="T60">
            <v>2995</v>
          </cell>
          <cell r="U60">
            <v>0</v>
          </cell>
          <cell r="V60">
            <v>2995</v>
          </cell>
          <cell r="W60">
            <v>5131</v>
          </cell>
          <cell r="X60">
            <v>143</v>
          </cell>
          <cell r="Y60">
            <v>8269</v>
          </cell>
          <cell r="Z60">
            <v>28800</v>
          </cell>
          <cell r="AA60">
            <v>3003</v>
          </cell>
          <cell r="AB60">
            <v>1715</v>
          </cell>
          <cell r="AC60">
            <v>1287</v>
          </cell>
          <cell r="AD60">
            <v>31803</v>
          </cell>
          <cell r="AE60">
            <v>7953</v>
          </cell>
          <cell r="AF60">
            <v>15000</v>
          </cell>
          <cell r="AG60">
            <v>3100</v>
          </cell>
          <cell r="AH60">
            <v>891</v>
          </cell>
          <cell r="AI60">
            <v>0</v>
          </cell>
          <cell r="AJ60">
            <v>18991</v>
          </cell>
          <cell r="AK60">
            <v>26944</v>
          </cell>
          <cell r="AL60">
            <v>5532</v>
          </cell>
          <cell r="AM60">
            <v>0</v>
          </cell>
          <cell r="AN60">
            <v>5532</v>
          </cell>
          <cell r="AO60">
            <v>32476</v>
          </cell>
          <cell r="AP60">
            <v>10339</v>
          </cell>
          <cell r="AQ60">
            <v>4062</v>
          </cell>
          <cell r="AR60">
            <v>229</v>
          </cell>
          <cell r="AS60">
            <v>5507</v>
          </cell>
          <cell r="AT60">
            <v>0</v>
          </cell>
          <cell r="AU60">
            <v>20137</v>
          </cell>
          <cell r="AV60">
            <v>20137</v>
          </cell>
          <cell r="AW60">
            <v>3025</v>
          </cell>
          <cell r="AX60">
            <v>0</v>
          </cell>
          <cell r="AY60">
            <v>3025</v>
          </cell>
          <cell r="AZ60">
            <v>5071</v>
          </cell>
          <cell r="BA60">
            <v>246</v>
          </cell>
          <cell r="BB60">
            <v>8342</v>
          </cell>
          <cell r="BC60">
            <v>28479</v>
          </cell>
          <cell r="BD60">
            <v>3997</v>
          </cell>
          <cell r="BE60">
            <v>2708</v>
          </cell>
          <cell r="BF60">
            <v>1289</v>
          </cell>
          <cell r="BG60">
            <v>32476</v>
          </cell>
          <cell r="BH60">
            <v>7953</v>
          </cell>
          <cell r="BI60">
            <v>14790</v>
          </cell>
          <cell r="BJ60">
            <v>1359</v>
          </cell>
          <cell r="BK60">
            <v>964</v>
          </cell>
          <cell r="BL60">
            <v>0</v>
          </cell>
          <cell r="BM60">
            <v>17114</v>
          </cell>
          <cell r="BN60">
            <v>25067</v>
          </cell>
          <cell r="BO60">
            <v>5532</v>
          </cell>
          <cell r="BP60">
            <v>0</v>
          </cell>
          <cell r="BQ60">
            <v>5532</v>
          </cell>
          <cell r="BR60">
            <v>30599</v>
          </cell>
          <cell r="BS60">
            <v>10423</v>
          </cell>
          <cell r="BT60">
            <v>3970</v>
          </cell>
          <cell r="BU60">
            <v>339</v>
          </cell>
          <cell r="BV60">
            <v>5507</v>
          </cell>
          <cell r="BW60">
            <v>0</v>
          </cell>
          <cell r="BX60">
            <v>20240</v>
          </cell>
          <cell r="BY60">
            <v>20240</v>
          </cell>
          <cell r="BZ60">
            <v>3321</v>
          </cell>
          <cell r="CA60">
            <v>0</v>
          </cell>
          <cell r="CB60">
            <v>3321</v>
          </cell>
          <cell r="CC60">
            <v>5093</v>
          </cell>
          <cell r="CD60">
            <v>250</v>
          </cell>
          <cell r="CE60">
            <v>8664</v>
          </cell>
          <cell r="CF60">
            <v>28904</v>
          </cell>
          <cell r="CG60">
            <v>1695</v>
          </cell>
          <cell r="CH60">
            <v>406</v>
          </cell>
          <cell r="CI60">
            <v>1289</v>
          </cell>
          <cell r="CJ60">
            <v>30599</v>
          </cell>
        </row>
        <row r="61">
          <cell r="B61">
            <v>8044</v>
          </cell>
          <cell r="C61">
            <v>13784</v>
          </cell>
          <cell r="D61">
            <v>2906</v>
          </cell>
          <cell r="E61">
            <v>695</v>
          </cell>
          <cell r="F61">
            <v>0</v>
          </cell>
          <cell r="G61">
            <v>17386</v>
          </cell>
          <cell r="H61">
            <v>25430</v>
          </cell>
          <cell r="I61">
            <v>5581</v>
          </cell>
          <cell r="J61">
            <v>0</v>
          </cell>
          <cell r="K61">
            <v>5581</v>
          </cell>
          <cell r="L61">
            <v>31012</v>
          </cell>
          <cell r="M61">
            <v>10280</v>
          </cell>
          <cell r="N61">
            <v>4228</v>
          </cell>
          <cell r="O61">
            <v>90</v>
          </cell>
          <cell r="P61">
            <v>5519</v>
          </cell>
          <cell r="Q61">
            <v>0</v>
          </cell>
          <cell r="R61">
            <v>20118</v>
          </cell>
          <cell r="S61">
            <v>20118</v>
          </cell>
          <cell r="T61">
            <v>2727</v>
          </cell>
          <cell r="U61">
            <v>0</v>
          </cell>
          <cell r="V61">
            <v>2727</v>
          </cell>
          <cell r="W61">
            <v>5162</v>
          </cell>
          <cell r="X61">
            <v>118</v>
          </cell>
          <cell r="Y61">
            <v>8006</v>
          </cell>
          <cell r="Z61">
            <v>28124</v>
          </cell>
          <cell r="AA61">
            <v>2887</v>
          </cell>
          <cell r="AB61">
            <v>1564</v>
          </cell>
          <cell r="AC61">
            <v>1324</v>
          </cell>
          <cell r="AD61">
            <v>31012</v>
          </cell>
          <cell r="AE61">
            <v>8047</v>
          </cell>
          <cell r="AF61">
            <v>13757</v>
          </cell>
          <cell r="AG61">
            <v>2822</v>
          </cell>
          <cell r="AH61">
            <v>589</v>
          </cell>
          <cell r="AI61">
            <v>0</v>
          </cell>
          <cell r="AJ61">
            <v>17167</v>
          </cell>
          <cell r="AK61">
            <v>25215</v>
          </cell>
          <cell r="AL61">
            <v>5582</v>
          </cell>
          <cell r="AM61">
            <v>0</v>
          </cell>
          <cell r="AN61">
            <v>5582</v>
          </cell>
          <cell r="AO61">
            <v>30796</v>
          </cell>
          <cell r="AP61">
            <v>10413</v>
          </cell>
          <cell r="AQ61">
            <v>4179</v>
          </cell>
          <cell r="AR61">
            <v>340</v>
          </cell>
          <cell r="AS61">
            <v>5528</v>
          </cell>
          <cell r="AT61">
            <v>0</v>
          </cell>
          <cell r="AU61">
            <v>20461</v>
          </cell>
          <cell r="AV61">
            <v>20461</v>
          </cell>
          <cell r="AW61">
            <v>2789</v>
          </cell>
          <cell r="AX61">
            <v>0</v>
          </cell>
          <cell r="AY61">
            <v>2789</v>
          </cell>
          <cell r="AZ61">
            <v>5199</v>
          </cell>
          <cell r="BA61">
            <v>79</v>
          </cell>
          <cell r="BB61">
            <v>8066</v>
          </cell>
          <cell r="BC61">
            <v>28527</v>
          </cell>
          <cell r="BD61">
            <v>2270</v>
          </cell>
          <cell r="BE61">
            <v>945</v>
          </cell>
          <cell r="BF61">
            <v>1324</v>
          </cell>
          <cell r="BG61">
            <v>30796</v>
          </cell>
          <cell r="BH61">
            <v>8047</v>
          </cell>
          <cell r="BI61">
            <v>13862</v>
          </cell>
          <cell r="BJ61">
            <v>4102</v>
          </cell>
          <cell r="BK61">
            <v>1075</v>
          </cell>
          <cell r="BL61">
            <v>0</v>
          </cell>
          <cell r="BM61">
            <v>19039</v>
          </cell>
          <cell r="BN61">
            <v>27086</v>
          </cell>
          <cell r="BO61">
            <v>5582</v>
          </cell>
          <cell r="BP61">
            <v>0</v>
          </cell>
          <cell r="BQ61">
            <v>5582</v>
          </cell>
          <cell r="BR61">
            <v>32668</v>
          </cell>
          <cell r="BS61">
            <v>10360</v>
          </cell>
          <cell r="BT61">
            <v>2735</v>
          </cell>
          <cell r="BU61">
            <v>514</v>
          </cell>
          <cell r="BV61">
            <v>5528</v>
          </cell>
          <cell r="BW61">
            <v>0</v>
          </cell>
          <cell r="BX61">
            <v>19137</v>
          </cell>
          <cell r="BY61">
            <v>19137</v>
          </cell>
          <cell r="BZ61">
            <v>2592</v>
          </cell>
          <cell r="CA61">
            <v>0</v>
          </cell>
          <cell r="CB61">
            <v>2592</v>
          </cell>
          <cell r="CC61">
            <v>5248</v>
          </cell>
          <cell r="CD61">
            <v>73</v>
          </cell>
          <cell r="CE61">
            <v>7912</v>
          </cell>
          <cell r="CF61">
            <v>27049</v>
          </cell>
          <cell r="CG61">
            <v>5619</v>
          </cell>
          <cell r="CH61">
            <v>4295</v>
          </cell>
          <cell r="CI61">
            <v>1324</v>
          </cell>
          <cell r="CJ61">
            <v>32668</v>
          </cell>
        </row>
        <row r="62">
          <cell r="B62">
            <v>8136</v>
          </cell>
          <cell r="C62">
            <v>12964</v>
          </cell>
          <cell r="D62">
            <v>2871</v>
          </cell>
          <cell r="E62">
            <v>189</v>
          </cell>
          <cell r="F62">
            <v>0</v>
          </cell>
          <cell r="G62">
            <v>16023</v>
          </cell>
          <cell r="H62">
            <v>24159</v>
          </cell>
          <cell r="I62">
            <v>5610</v>
          </cell>
          <cell r="J62">
            <v>0</v>
          </cell>
          <cell r="K62">
            <v>5610</v>
          </cell>
          <cell r="L62">
            <v>29768</v>
          </cell>
          <cell r="M62">
            <v>9915</v>
          </cell>
          <cell r="N62">
            <v>4076</v>
          </cell>
          <cell r="O62">
            <v>-440</v>
          </cell>
          <cell r="P62">
            <v>5508</v>
          </cell>
          <cell r="Q62">
            <v>0</v>
          </cell>
          <cell r="R62">
            <v>19059</v>
          </cell>
          <cell r="S62">
            <v>19059</v>
          </cell>
          <cell r="T62">
            <v>2469</v>
          </cell>
          <cell r="U62">
            <v>0</v>
          </cell>
          <cell r="V62">
            <v>2469</v>
          </cell>
          <cell r="W62">
            <v>5340</v>
          </cell>
          <cell r="X62">
            <v>97</v>
          </cell>
          <cell r="Y62">
            <v>7906</v>
          </cell>
          <cell r="Z62">
            <v>26965</v>
          </cell>
          <cell r="AA62">
            <v>2804</v>
          </cell>
          <cell r="AB62">
            <v>1456</v>
          </cell>
          <cell r="AC62">
            <v>1348</v>
          </cell>
          <cell r="AD62">
            <v>29768</v>
          </cell>
          <cell r="AE62">
            <v>8136</v>
          </cell>
          <cell r="AF62">
            <v>12555</v>
          </cell>
          <cell r="AG62">
            <v>2818</v>
          </cell>
          <cell r="AH62">
            <v>533</v>
          </cell>
          <cell r="AI62">
            <v>0</v>
          </cell>
          <cell r="AJ62">
            <v>15907</v>
          </cell>
          <cell r="AK62">
            <v>24043</v>
          </cell>
          <cell r="AL62">
            <v>5623</v>
          </cell>
          <cell r="AM62">
            <v>0</v>
          </cell>
          <cell r="AN62">
            <v>5623</v>
          </cell>
          <cell r="AO62">
            <v>29665</v>
          </cell>
          <cell r="AP62">
            <v>10026</v>
          </cell>
          <cell r="AQ62">
            <v>3863</v>
          </cell>
          <cell r="AR62">
            <v>-163</v>
          </cell>
          <cell r="AS62">
            <v>5520</v>
          </cell>
          <cell r="AT62">
            <v>0</v>
          </cell>
          <cell r="AU62">
            <v>19246</v>
          </cell>
          <cell r="AV62">
            <v>19246</v>
          </cell>
          <cell r="AW62">
            <v>2292</v>
          </cell>
          <cell r="AX62">
            <v>0</v>
          </cell>
          <cell r="AY62">
            <v>2292</v>
          </cell>
          <cell r="AZ62">
            <v>5306</v>
          </cell>
          <cell r="BA62">
            <v>74</v>
          </cell>
          <cell r="BB62">
            <v>7672</v>
          </cell>
          <cell r="BC62">
            <v>26919</v>
          </cell>
          <cell r="BD62">
            <v>2747</v>
          </cell>
          <cell r="BE62">
            <v>1398</v>
          </cell>
          <cell r="BF62">
            <v>1349</v>
          </cell>
          <cell r="BG62">
            <v>29665</v>
          </cell>
          <cell r="BH62">
            <v>8136</v>
          </cell>
          <cell r="BI62">
            <v>12342</v>
          </cell>
          <cell r="BJ62">
            <v>1707</v>
          </cell>
          <cell r="BK62">
            <v>100</v>
          </cell>
          <cell r="BL62">
            <v>0</v>
          </cell>
          <cell r="BM62">
            <v>14150</v>
          </cell>
          <cell r="BN62">
            <v>22286</v>
          </cell>
          <cell r="BO62">
            <v>5623</v>
          </cell>
          <cell r="BP62">
            <v>0</v>
          </cell>
          <cell r="BQ62">
            <v>5623</v>
          </cell>
          <cell r="BR62">
            <v>27908</v>
          </cell>
          <cell r="BS62">
            <v>9862</v>
          </cell>
          <cell r="BT62">
            <v>3641</v>
          </cell>
          <cell r="BU62">
            <v>-202</v>
          </cell>
          <cell r="BV62">
            <v>5520</v>
          </cell>
          <cell r="BW62">
            <v>0</v>
          </cell>
          <cell r="BX62">
            <v>18821</v>
          </cell>
          <cell r="BY62">
            <v>18821</v>
          </cell>
          <cell r="BZ62">
            <v>2265</v>
          </cell>
          <cell r="CA62">
            <v>0</v>
          </cell>
          <cell r="CB62">
            <v>2265</v>
          </cell>
          <cell r="CC62">
            <v>5263</v>
          </cell>
          <cell r="CD62">
            <v>85</v>
          </cell>
          <cell r="CE62">
            <v>7613</v>
          </cell>
          <cell r="CF62">
            <v>26434</v>
          </cell>
          <cell r="CG62">
            <v>1474</v>
          </cell>
          <cell r="CH62">
            <v>126</v>
          </cell>
          <cell r="CI62">
            <v>1349</v>
          </cell>
          <cell r="CJ62">
            <v>27908</v>
          </cell>
        </row>
        <row r="63">
          <cell r="B63">
            <v>8222</v>
          </cell>
          <cell r="C63">
            <v>12439</v>
          </cell>
          <cell r="D63">
            <v>2936</v>
          </cell>
          <cell r="E63">
            <v>-220</v>
          </cell>
          <cell r="F63">
            <v>0</v>
          </cell>
          <cell r="G63">
            <v>15156</v>
          </cell>
          <cell r="H63">
            <v>23378</v>
          </cell>
          <cell r="I63">
            <v>5631</v>
          </cell>
          <cell r="J63">
            <v>0</v>
          </cell>
          <cell r="K63">
            <v>5631</v>
          </cell>
          <cell r="L63">
            <v>29008</v>
          </cell>
          <cell r="M63">
            <v>9478</v>
          </cell>
          <cell r="N63">
            <v>4002</v>
          </cell>
          <cell r="O63">
            <v>-764</v>
          </cell>
          <cell r="P63">
            <v>5476</v>
          </cell>
          <cell r="Q63">
            <v>0</v>
          </cell>
          <cell r="R63">
            <v>18192</v>
          </cell>
          <cell r="S63">
            <v>18192</v>
          </cell>
          <cell r="T63">
            <v>2388</v>
          </cell>
          <cell r="U63">
            <v>0</v>
          </cell>
          <cell r="V63">
            <v>2388</v>
          </cell>
          <cell r="W63">
            <v>5535</v>
          </cell>
          <cell r="X63">
            <v>99</v>
          </cell>
          <cell r="Y63">
            <v>8022</v>
          </cell>
          <cell r="Z63">
            <v>26214</v>
          </cell>
          <cell r="AA63">
            <v>2794</v>
          </cell>
          <cell r="AB63">
            <v>1425</v>
          </cell>
          <cell r="AC63">
            <v>1369</v>
          </cell>
          <cell r="AD63">
            <v>29008</v>
          </cell>
          <cell r="AE63">
            <v>8220</v>
          </cell>
          <cell r="AF63">
            <v>12463</v>
          </cell>
          <cell r="AG63">
            <v>2923</v>
          </cell>
          <cell r="AH63">
            <v>-605</v>
          </cell>
          <cell r="AI63">
            <v>0</v>
          </cell>
          <cell r="AJ63">
            <v>14780</v>
          </cell>
          <cell r="AK63">
            <v>23000</v>
          </cell>
          <cell r="AL63">
            <v>5622</v>
          </cell>
          <cell r="AM63">
            <v>0</v>
          </cell>
          <cell r="AN63">
            <v>5622</v>
          </cell>
          <cell r="AO63">
            <v>28622</v>
          </cell>
          <cell r="AP63">
            <v>9119</v>
          </cell>
          <cell r="AQ63">
            <v>4474</v>
          </cell>
          <cell r="AR63">
            <v>-1643</v>
          </cell>
          <cell r="AS63">
            <v>5463</v>
          </cell>
          <cell r="AT63">
            <v>0</v>
          </cell>
          <cell r="AU63">
            <v>17413</v>
          </cell>
          <cell r="AV63">
            <v>17413</v>
          </cell>
          <cell r="AW63">
            <v>2542</v>
          </cell>
          <cell r="AX63">
            <v>0</v>
          </cell>
          <cell r="AY63">
            <v>2542</v>
          </cell>
          <cell r="AZ63">
            <v>5548</v>
          </cell>
          <cell r="BA63">
            <v>110</v>
          </cell>
          <cell r="BB63">
            <v>8201</v>
          </cell>
          <cell r="BC63">
            <v>25614</v>
          </cell>
          <cell r="BD63">
            <v>3009</v>
          </cell>
          <cell r="BE63">
            <v>1642</v>
          </cell>
          <cell r="BF63">
            <v>1366</v>
          </cell>
          <cell r="BG63">
            <v>28622</v>
          </cell>
          <cell r="BH63">
            <v>8220</v>
          </cell>
          <cell r="BI63">
            <v>12762</v>
          </cell>
          <cell r="BJ63">
            <v>4434</v>
          </cell>
          <cell r="BK63">
            <v>-759</v>
          </cell>
          <cell r="BL63">
            <v>0</v>
          </cell>
          <cell r="BM63">
            <v>16437</v>
          </cell>
          <cell r="BN63">
            <v>24657</v>
          </cell>
          <cell r="BO63">
            <v>5622</v>
          </cell>
          <cell r="BP63">
            <v>0</v>
          </cell>
          <cell r="BQ63">
            <v>5622</v>
          </cell>
          <cell r="BR63">
            <v>30279</v>
          </cell>
          <cell r="BS63">
            <v>9241</v>
          </cell>
          <cell r="BT63">
            <v>5932</v>
          </cell>
          <cell r="BU63">
            <v>-1872</v>
          </cell>
          <cell r="BV63">
            <v>5463</v>
          </cell>
          <cell r="BW63">
            <v>0</v>
          </cell>
          <cell r="BX63">
            <v>18765</v>
          </cell>
          <cell r="BY63">
            <v>18765</v>
          </cell>
          <cell r="BZ63">
            <v>2513</v>
          </cell>
          <cell r="CA63">
            <v>0</v>
          </cell>
          <cell r="CB63">
            <v>2513</v>
          </cell>
          <cell r="CC63">
            <v>5519</v>
          </cell>
          <cell r="CD63">
            <v>101</v>
          </cell>
          <cell r="CE63">
            <v>8133</v>
          </cell>
          <cell r="CF63">
            <v>26897</v>
          </cell>
          <cell r="CG63">
            <v>3382</v>
          </cell>
          <cell r="CH63">
            <v>2015</v>
          </cell>
          <cell r="CI63">
            <v>1366</v>
          </cell>
          <cell r="CJ63">
            <v>30279</v>
          </cell>
        </row>
        <row r="64">
          <cell r="B64">
            <v>8306</v>
          </cell>
          <cell r="C64">
            <v>12362</v>
          </cell>
          <cell r="D64">
            <v>3050</v>
          </cell>
          <cell r="E64">
            <v>-141</v>
          </cell>
          <cell r="F64">
            <v>0</v>
          </cell>
          <cell r="G64">
            <v>15272</v>
          </cell>
          <cell r="H64">
            <v>23578</v>
          </cell>
          <cell r="I64">
            <v>5666</v>
          </cell>
          <cell r="J64">
            <v>0</v>
          </cell>
          <cell r="K64">
            <v>5666</v>
          </cell>
          <cell r="L64">
            <v>29244</v>
          </cell>
          <cell r="M64">
            <v>9181</v>
          </cell>
          <cell r="N64">
            <v>3856</v>
          </cell>
          <cell r="O64">
            <v>-525</v>
          </cell>
          <cell r="P64">
            <v>5462</v>
          </cell>
          <cell r="Q64">
            <v>0</v>
          </cell>
          <cell r="R64">
            <v>17974</v>
          </cell>
          <cell r="S64">
            <v>17974</v>
          </cell>
          <cell r="T64">
            <v>2688</v>
          </cell>
          <cell r="U64">
            <v>0</v>
          </cell>
          <cell r="V64">
            <v>2688</v>
          </cell>
          <cell r="W64">
            <v>5693</v>
          </cell>
          <cell r="X64">
            <v>133</v>
          </cell>
          <cell r="Y64">
            <v>8514</v>
          </cell>
          <cell r="Z64">
            <v>26488</v>
          </cell>
          <cell r="AA64">
            <v>2756</v>
          </cell>
          <cell r="AB64">
            <v>1366</v>
          </cell>
          <cell r="AC64">
            <v>1390</v>
          </cell>
          <cell r="AD64">
            <v>29244</v>
          </cell>
          <cell r="AE64">
            <v>8306</v>
          </cell>
          <cell r="AF64">
            <v>12971</v>
          </cell>
          <cell r="AG64">
            <v>3236</v>
          </cell>
          <cell r="AH64">
            <v>-312</v>
          </cell>
          <cell r="AI64">
            <v>0</v>
          </cell>
          <cell r="AJ64">
            <v>15895</v>
          </cell>
          <cell r="AK64">
            <v>24202</v>
          </cell>
          <cell r="AL64">
            <v>5663</v>
          </cell>
          <cell r="AM64">
            <v>0</v>
          </cell>
          <cell r="AN64">
            <v>5663</v>
          </cell>
          <cell r="AO64">
            <v>29864</v>
          </cell>
          <cell r="AP64">
            <v>9438</v>
          </cell>
          <cell r="AQ64">
            <v>3616</v>
          </cell>
          <cell r="AR64">
            <v>-38</v>
          </cell>
          <cell r="AS64">
            <v>5455</v>
          </cell>
          <cell r="AT64">
            <v>0</v>
          </cell>
          <cell r="AU64">
            <v>18471</v>
          </cell>
          <cell r="AV64">
            <v>18471</v>
          </cell>
          <cell r="AW64">
            <v>2429</v>
          </cell>
          <cell r="AX64">
            <v>0</v>
          </cell>
          <cell r="AY64">
            <v>2429</v>
          </cell>
          <cell r="AZ64">
            <v>5768</v>
          </cell>
          <cell r="BA64">
            <v>146</v>
          </cell>
          <cell r="BB64">
            <v>8343</v>
          </cell>
          <cell r="BC64">
            <v>26814</v>
          </cell>
          <cell r="BD64">
            <v>3051</v>
          </cell>
          <cell r="BE64">
            <v>1660</v>
          </cell>
          <cell r="BF64">
            <v>1390</v>
          </cell>
          <cell r="BG64">
            <v>29864</v>
          </cell>
          <cell r="BH64">
            <v>8306</v>
          </cell>
          <cell r="BI64">
            <v>12763</v>
          </cell>
          <cell r="BJ64">
            <v>1426</v>
          </cell>
          <cell r="BK64">
            <v>-190</v>
          </cell>
          <cell r="BL64">
            <v>0</v>
          </cell>
          <cell r="BM64">
            <v>13999</v>
          </cell>
          <cell r="BN64">
            <v>22305</v>
          </cell>
          <cell r="BO64">
            <v>5663</v>
          </cell>
          <cell r="BP64">
            <v>0</v>
          </cell>
          <cell r="BQ64">
            <v>5663</v>
          </cell>
          <cell r="BR64">
            <v>27968</v>
          </cell>
          <cell r="BS64">
            <v>9515</v>
          </cell>
          <cell r="BT64">
            <v>3806</v>
          </cell>
          <cell r="BU64">
            <v>66</v>
          </cell>
          <cell r="BV64">
            <v>5455</v>
          </cell>
          <cell r="BW64">
            <v>0</v>
          </cell>
          <cell r="BX64">
            <v>18842</v>
          </cell>
          <cell r="BY64">
            <v>18842</v>
          </cell>
          <cell r="BZ64">
            <v>2615</v>
          </cell>
          <cell r="CA64">
            <v>0</v>
          </cell>
          <cell r="CB64">
            <v>2615</v>
          </cell>
          <cell r="CC64">
            <v>5782</v>
          </cell>
          <cell r="CD64">
            <v>150</v>
          </cell>
          <cell r="CE64">
            <v>8547</v>
          </cell>
          <cell r="CF64">
            <v>27390</v>
          </cell>
          <cell r="CG64">
            <v>578</v>
          </cell>
          <cell r="CH64">
            <v>-812</v>
          </cell>
          <cell r="CI64">
            <v>1390</v>
          </cell>
          <cell r="CJ64">
            <v>27968</v>
          </cell>
        </row>
        <row r="65">
          <cell r="B65">
            <v>8389</v>
          </cell>
          <cell r="C65">
            <v>12782</v>
          </cell>
          <cell r="D65">
            <v>3154</v>
          </cell>
          <cell r="E65">
            <v>295</v>
          </cell>
          <cell r="F65">
            <v>0</v>
          </cell>
          <cell r="G65">
            <v>16231</v>
          </cell>
          <cell r="H65">
            <v>24620</v>
          </cell>
          <cell r="I65">
            <v>5739</v>
          </cell>
          <cell r="J65">
            <v>0</v>
          </cell>
          <cell r="K65">
            <v>5739</v>
          </cell>
          <cell r="L65">
            <v>30359</v>
          </cell>
          <cell r="M65">
            <v>9118</v>
          </cell>
          <cell r="N65">
            <v>3808</v>
          </cell>
          <cell r="O65">
            <v>37</v>
          </cell>
          <cell r="P65">
            <v>5475</v>
          </cell>
          <cell r="Q65">
            <v>0</v>
          </cell>
          <cell r="R65">
            <v>18439</v>
          </cell>
          <cell r="S65">
            <v>18439</v>
          </cell>
          <cell r="T65">
            <v>2994</v>
          </cell>
          <cell r="U65">
            <v>0</v>
          </cell>
          <cell r="V65">
            <v>2994</v>
          </cell>
          <cell r="W65">
            <v>5821</v>
          </cell>
          <cell r="X65">
            <v>150</v>
          </cell>
          <cell r="Y65">
            <v>8965</v>
          </cell>
          <cell r="Z65">
            <v>27404</v>
          </cell>
          <cell r="AA65">
            <v>2955</v>
          </cell>
          <cell r="AB65">
            <v>1546</v>
          </cell>
          <cell r="AC65">
            <v>1409</v>
          </cell>
          <cell r="AD65">
            <v>30359</v>
          </cell>
          <cell r="AE65">
            <v>8388</v>
          </cell>
          <cell r="AF65">
            <v>11775</v>
          </cell>
          <cell r="AG65">
            <v>2904</v>
          </cell>
          <cell r="AH65">
            <v>525</v>
          </cell>
          <cell r="AI65">
            <v>0</v>
          </cell>
          <cell r="AJ65">
            <v>15205</v>
          </cell>
          <cell r="AK65">
            <v>23593</v>
          </cell>
          <cell r="AL65">
            <v>5736</v>
          </cell>
          <cell r="AM65">
            <v>0</v>
          </cell>
          <cell r="AN65">
            <v>5736</v>
          </cell>
          <cell r="AO65">
            <v>29328</v>
          </cell>
          <cell r="AP65">
            <v>9005</v>
          </cell>
          <cell r="AQ65">
            <v>3552</v>
          </cell>
          <cell r="AR65">
            <v>-29</v>
          </cell>
          <cell r="AS65">
            <v>5474</v>
          </cell>
          <cell r="AT65">
            <v>0</v>
          </cell>
          <cell r="AU65">
            <v>18001</v>
          </cell>
          <cell r="AV65">
            <v>18001</v>
          </cell>
          <cell r="AW65">
            <v>3001</v>
          </cell>
          <cell r="AX65">
            <v>0</v>
          </cell>
          <cell r="AY65">
            <v>3001</v>
          </cell>
          <cell r="AZ65">
            <v>5739</v>
          </cell>
          <cell r="BA65">
            <v>139</v>
          </cell>
          <cell r="BB65">
            <v>8879</v>
          </cell>
          <cell r="BC65">
            <v>26880</v>
          </cell>
          <cell r="BD65">
            <v>2448</v>
          </cell>
          <cell r="BE65">
            <v>1038</v>
          </cell>
          <cell r="BF65">
            <v>1410</v>
          </cell>
          <cell r="BG65">
            <v>29328</v>
          </cell>
          <cell r="BH65">
            <v>8388</v>
          </cell>
          <cell r="BI65">
            <v>11960</v>
          </cell>
          <cell r="BJ65">
            <v>4270</v>
          </cell>
          <cell r="BK65">
            <v>980</v>
          </cell>
          <cell r="BL65">
            <v>0</v>
          </cell>
          <cell r="BM65">
            <v>17210</v>
          </cell>
          <cell r="BN65">
            <v>25599</v>
          </cell>
          <cell r="BO65">
            <v>5736</v>
          </cell>
          <cell r="BP65">
            <v>0</v>
          </cell>
          <cell r="BQ65">
            <v>5736</v>
          </cell>
          <cell r="BR65">
            <v>31334</v>
          </cell>
          <cell r="BS65">
            <v>8964</v>
          </cell>
          <cell r="BT65">
            <v>2633</v>
          </cell>
          <cell r="BU65">
            <v>81</v>
          </cell>
          <cell r="BV65">
            <v>5474</v>
          </cell>
          <cell r="BW65">
            <v>0</v>
          </cell>
          <cell r="BX65">
            <v>17153</v>
          </cell>
          <cell r="BY65">
            <v>17153</v>
          </cell>
          <cell r="BZ65">
            <v>2822</v>
          </cell>
          <cell r="CA65">
            <v>0</v>
          </cell>
          <cell r="CB65">
            <v>2822</v>
          </cell>
          <cell r="CC65">
            <v>5807</v>
          </cell>
          <cell r="CD65">
            <v>122</v>
          </cell>
          <cell r="CE65">
            <v>8751</v>
          </cell>
          <cell r="CF65">
            <v>25903</v>
          </cell>
          <cell r="CG65">
            <v>5431</v>
          </cell>
          <cell r="CH65">
            <v>4021</v>
          </cell>
          <cell r="CI65">
            <v>1410</v>
          </cell>
          <cell r="CJ65">
            <v>31334</v>
          </cell>
        </row>
        <row r="66">
          <cell r="B66">
            <v>8457</v>
          </cell>
          <cell r="C66">
            <v>13515</v>
          </cell>
          <cell r="D66">
            <v>3292</v>
          </cell>
          <cell r="E66">
            <v>695</v>
          </cell>
          <cell r="F66">
            <v>0</v>
          </cell>
          <cell r="G66">
            <v>17503</v>
          </cell>
          <cell r="H66">
            <v>25959</v>
          </cell>
          <cell r="I66">
            <v>5851</v>
          </cell>
          <cell r="J66">
            <v>0</v>
          </cell>
          <cell r="K66">
            <v>5851</v>
          </cell>
          <cell r="L66">
            <v>31810</v>
          </cell>
          <cell r="M66">
            <v>9162</v>
          </cell>
          <cell r="N66">
            <v>3927</v>
          </cell>
          <cell r="O66">
            <v>405</v>
          </cell>
          <cell r="P66">
            <v>5500</v>
          </cell>
          <cell r="Q66">
            <v>0</v>
          </cell>
          <cell r="R66">
            <v>18994</v>
          </cell>
          <cell r="S66">
            <v>18994</v>
          </cell>
          <cell r="T66">
            <v>2863</v>
          </cell>
          <cell r="U66">
            <v>0</v>
          </cell>
          <cell r="V66">
            <v>2863</v>
          </cell>
          <cell r="W66">
            <v>5938</v>
          </cell>
          <cell r="X66">
            <v>157</v>
          </cell>
          <cell r="Y66">
            <v>8958</v>
          </cell>
          <cell r="Z66">
            <v>27952</v>
          </cell>
          <cell r="AA66">
            <v>3858</v>
          </cell>
          <cell r="AB66">
            <v>2433</v>
          </cell>
          <cell r="AC66">
            <v>1425</v>
          </cell>
          <cell r="AD66">
            <v>31810</v>
          </cell>
          <cell r="AE66">
            <v>8462</v>
          </cell>
          <cell r="AF66">
            <v>13936</v>
          </cell>
          <cell r="AG66">
            <v>3444</v>
          </cell>
          <cell r="AH66">
            <v>819</v>
          </cell>
          <cell r="AI66">
            <v>0</v>
          </cell>
          <cell r="AJ66">
            <v>18199</v>
          </cell>
          <cell r="AK66">
            <v>26662</v>
          </cell>
          <cell r="AL66">
            <v>5841</v>
          </cell>
          <cell r="AM66">
            <v>0</v>
          </cell>
          <cell r="AN66">
            <v>5841</v>
          </cell>
          <cell r="AO66">
            <v>32502</v>
          </cell>
          <cell r="AP66">
            <v>9098</v>
          </cell>
          <cell r="AQ66">
            <v>4357</v>
          </cell>
          <cell r="AR66">
            <v>540</v>
          </cell>
          <cell r="AS66">
            <v>5519</v>
          </cell>
          <cell r="AT66">
            <v>0</v>
          </cell>
          <cell r="AU66">
            <v>19514</v>
          </cell>
          <cell r="AV66">
            <v>19514</v>
          </cell>
          <cell r="AW66">
            <v>3573</v>
          </cell>
          <cell r="AX66">
            <v>0</v>
          </cell>
          <cell r="AY66">
            <v>3573</v>
          </cell>
          <cell r="AZ66">
            <v>5977</v>
          </cell>
          <cell r="BA66">
            <v>160</v>
          </cell>
          <cell r="BB66">
            <v>9711</v>
          </cell>
          <cell r="BC66">
            <v>29225</v>
          </cell>
          <cell r="BD66">
            <v>3277</v>
          </cell>
          <cell r="BE66">
            <v>1852</v>
          </cell>
          <cell r="BF66">
            <v>1425</v>
          </cell>
          <cell r="BG66">
            <v>32502</v>
          </cell>
          <cell r="BH66">
            <v>8462</v>
          </cell>
          <cell r="BI66">
            <v>13535</v>
          </cell>
          <cell r="BJ66">
            <v>1965</v>
          </cell>
          <cell r="BK66">
            <v>393</v>
          </cell>
          <cell r="BL66">
            <v>0</v>
          </cell>
          <cell r="BM66">
            <v>15893</v>
          </cell>
          <cell r="BN66">
            <v>24356</v>
          </cell>
          <cell r="BO66">
            <v>5841</v>
          </cell>
          <cell r="BP66">
            <v>0</v>
          </cell>
          <cell r="BQ66">
            <v>5841</v>
          </cell>
          <cell r="BR66">
            <v>30196</v>
          </cell>
          <cell r="BS66">
            <v>8938</v>
          </cell>
          <cell r="BT66">
            <v>4508</v>
          </cell>
          <cell r="BU66">
            <v>575</v>
          </cell>
          <cell r="BV66">
            <v>5519</v>
          </cell>
          <cell r="BW66">
            <v>0</v>
          </cell>
          <cell r="BX66">
            <v>19540</v>
          </cell>
          <cell r="BY66">
            <v>19540</v>
          </cell>
          <cell r="BZ66">
            <v>3622</v>
          </cell>
          <cell r="CA66">
            <v>0</v>
          </cell>
          <cell r="CB66">
            <v>3622</v>
          </cell>
          <cell r="CC66">
            <v>5926</v>
          </cell>
          <cell r="CD66">
            <v>190</v>
          </cell>
          <cell r="CE66">
            <v>9738</v>
          </cell>
          <cell r="CF66">
            <v>29278</v>
          </cell>
          <cell r="CG66">
            <v>919</v>
          </cell>
          <cell r="CH66">
            <v>-506</v>
          </cell>
          <cell r="CI66">
            <v>1425</v>
          </cell>
          <cell r="CJ66">
            <v>30196</v>
          </cell>
        </row>
        <row r="67">
          <cell r="B67">
            <v>8530</v>
          </cell>
          <cell r="C67">
            <v>14194</v>
          </cell>
          <cell r="D67">
            <v>3447</v>
          </cell>
          <cell r="E67">
            <v>714</v>
          </cell>
          <cell r="F67">
            <v>0</v>
          </cell>
          <cell r="G67">
            <v>18354</v>
          </cell>
          <cell r="H67">
            <v>26885</v>
          </cell>
          <cell r="I67">
            <v>5977</v>
          </cell>
          <cell r="J67">
            <v>0</v>
          </cell>
          <cell r="K67">
            <v>5977</v>
          </cell>
          <cell r="L67">
            <v>32862</v>
          </cell>
          <cell r="M67">
            <v>9176</v>
          </cell>
          <cell r="N67">
            <v>4216</v>
          </cell>
          <cell r="O67">
            <v>450</v>
          </cell>
          <cell r="P67">
            <v>5525</v>
          </cell>
          <cell r="Q67">
            <v>0</v>
          </cell>
          <cell r="R67">
            <v>19367</v>
          </cell>
          <cell r="S67">
            <v>19367</v>
          </cell>
          <cell r="T67">
            <v>2717</v>
          </cell>
          <cell r="U67">
            <v>0</v>
          </cell>
          <cell r="V67">
            <v>2717</v>
          </cell>
          <cell r="W67">
            <v>6145</v>
          </cell>
          <cell r="X67">
            <v>156</v>
          </cell>
          <cell r="Y67">
            <v>9017</v>
          </cell>
          <cell r="Z67">
            <v>28385</v>
          </cell>
          <cell r="AA67">
            <v>4477</v>
          </cell>
          <cell r="AB67">
            <v>3037</v>
          </cell>
          <cell r="AC67">
            <v>1440</v>
          </cell>
          <cell r="AD67">
            <v>32862</v>
          </cell>
          <cell r="AE67">
            <v>8533</v>
          </cell>
          <cell r="AF67">
            <v>14582</v>
          </cell>
          <cell r="AG67">
            <v>3379</v>
          </cell>
          <cell r="AH67">
            <v>567</v>
          </cell>
          <cell r="AI67">
            <v>0</v>
          </cell>
          <cell r="AJ67">
            <v>18527</v>
          </cell>
          <cell r="AK67">
            <v>27060</v>
          </cell>
          <cell r="AL67">
            <v>5991</v>
          </cell>
          <cell r="AM67">
            <v>0</v>
          </cell>
          <cell r="AN67">
            <v>5991</v>
          </cell>
          <cell r="AO67">
            <v>33051</v>
          </cell>
          <cell r="AP67">
            <v>9336</v>
          </cell>
          <cell r="AQ67">
            <v>3928</v>
          </cell>
          <cell r="AR67">
            <v>341</v>
          </cell>
          <cell r="AS67">
            <v>5521</v>
          </cell>
          <cell r="AT67">
            <v>0</v>
          </cell>
          <cell r="AU67">
            <v>19125</v>
          </cell>
          <cell r="AV67">
            <v>19125</v>
          </cell>
          <cell r="AW67">
            <v>2095</v>
          </cell>
          <cell r="AX67">
            <v>0</v>
          </cell>
          <cell r="AY67">
            <v>2095</v>
          </cell>
          <cell r="AZ67">
            <v>6116</v>
          </cell>
          <cell r="BA67">
            <v>165</v>
          </cell>
          <cell r="BB67">
            <v>8376</v>
          </cell>
          <cell r="BC67">
            <v>27500</v>
          </cell>
          <cell r="BD67">
            <v>5551</v>
          </cell>
          <cell r="BE67">
            <v>4112</v>
          </cell>
          <cell r="BF67">
            <v>1439</v>
          </cell>
          <cell r="BG67">
            <v>33051</v>
          </cell>
          <cell r="BH67">
            <v>8472</v>
          </cell>
          <cell r="BI67">
            <v>14999</v>
          </cell>
          <cell r="BJ67">
            <v>5200</v>
          </cell>
          <cell r="BK67">
            <v>415</v>
          </cell>
          <cell r="BL67">
            <v>0</v>
          </cell>
          <cell r="BM67">
            <v>20614</v>
          </cell>
          <cell r="BN67">
            <v>29085</v>
          </cell>
          <cell r="BO67">
            <v>5991</v>
          </cell>
          <cell r="BP67">
            <v>0</v>
          </cell>
          <cell r="BQ67">
            <v>5991</v>
          </cell>
          <cell r="BR67">
            <v>35076</v>
          </cell>
          <cell r="BS67">
            <v>9467</v>
          </cell>
          <cell r="BT67">
            <v>4358</v>
          </cell>
          <cell r="BU67">
            <v>115</v>
          </cell>
          <cell r="BV67">
            <v>5521</v>
          </cell>
          <cell r="BW67">
            <v>0</v>
          </cell>
          <cell r="BX67">
            <v>19461</v>
          </cell>
          <cell r="BY67">
            <v>19461</v>
          </cell>
          <cell r="BZ67">
            <v>2032</v>
          </cell>
          <cell r="CA67">
            <v>0</v>
          </cell>
          <cell r="CB67">
            <v>2032</v>
          </cell>
          <cell r="CC67">
            <v>6081</v>
          </cell>
          <cell r="CD67">
            <v>150</v>
          </cell>
          <cell r="CE67">
            <v>8263</v>
          </cell>
          <cell r="CF67">
            <v>27723</v>
          </cell>
          <cell r="CG67">
            <v>7353</v>
          </cell>
          <cell r="CH67">
            <v>5914</v>
          </cell>
          <cell r="CI67">
            <v>1439</v>
          </cell>
          <cell r="CJ67">
            <v>35076</v>
          </cell>
        </row>
        <row r="68">
          <cell r="B68">
            <v>8591</v>
          </cell>
          <cell r="C68">
            <v>14395</v>
          </cell>
          <cell r="D68">
            <v>3506</v>
          </cell>
          <cell r="E68">
            <v>520</v>
          </cell>
          <cell r="F68">
            <v>0</v>
          </cell>
          <cell r="G68">
            <v>18421</v>
          </cell>
          <cell r="H68">
            <v>27012</v>
          </cell>
          <cell r="I68">
            <v>6095</v>
          </cell>
          <cell r="J68">
            <v>0</v>
          </cell>
          <cell r="K68">
            <v>6095</v>
          </cell>
          <cell r="L68">
            <v>33107</v>
          </cell>
          <cell r="M68">
            <v>9165</v>
          </cell>
          <cell r="N68">
            <v>4489</v>
          </cell>
          <cell r="O68">
            <v>495</v>
          </cell>
          <cell r="P68">
            <v>5576</v>
          </cell>
          <cell r="Q68">
            <v>0</v>
          </cell>
          <cell r="R68">
            <v>19725</v>
          </cell>
          <cell r="S68">
            <v>19725</v>
          </cell>
          <cell r="T68">
            <v>2868</v>
          </cell>
          <cell r="U68">
            <v>0</v>
          </cell>
          <cell r="V68">
            <v>2868</v>
          </cell>
          <cell r="W68">
            <v>6368</v>
          </cell>
          <cell r="X68">
            <v>167</v>
          </cell>
          <cell r="Y68">
            <v>9403</v>
          </cell>
          <cell r="Z68">
            <v>29128</v>
          </cell>
          <cell r="AA68">
            <v>3979</v>
          </cell>
          <cell r="AB68">
            <v>2525</v>
          </cell>
          <cell r="AC68">
            <v>1454</v>
          </cell>
          <cell r="AD68">
            <v>33107</v>
          </cell>
          <cell r="AE68">
            <v>8565</v>
          </cell>
          <cell r="AF68">
            <v>14137</v>
          </cell>
          <cell r="AG68">
            <v>3584</v>
          </cell>
          <cell r="AH68">
            <v>628</v>
          </cell>
          <cell r="AI68">
            <v>0</v>
          </cell>
          <cell r="AJ68">
            <v>18349</v>
          </cell>
          <cell r="AK68">
            <v>26914</v>
          </cell>
          <cell r="AL68">
            <v>6096</v>
          </cell>
          <cell r="AM68">
            <v>0</v>
          </cell>
          <cell r="AN68">
            <v>6096</v>
          </cell>
          <cell r="AO68">
            <v>33010</v>
          </cell>
          <cell r="AP68">
            <v>9140</v>
          </cell>
          <cell r="AQ68">
            <v>4526</v>
          </cell>
          <cell r="AR68">
            <v>526</v>
          </cell>
          <cell r="AS68">
            <v>5570</v>
          </cell>
          <cell r="AT68">
            <v>0</v>
          </cell>
          <cell r="AU68">
            <v>19762</v>
          </cell>
          <cell r="AV68">
            <v>19762</v>
          </cell>
          <cell r="AW68">
            <v>2463</v>
          </cell>
          <cell r="AX68">
            <v>0</v>
          </cell>
          <cell r="AY68">
            <v>2463</v>
          </cell>
          <cell r="AZ68">
            <v>6291</v>
          </cell>
          <cell r="BA68">
            <v>156</v>
          </cell>
          <cell r="BB68">
            <v>8911</v>
          </cell>
          <cell r="BC68">
            <v>28673</v>
          </cell>
          <cell r="BD68">
            <v>4337</v>
          </cell>
          <cell r="BE68">
            <v>2883</v>
          </cell>
          <cell r="BF68">
            <v>1454</v>
          </cell>
          <cell r="BG68">
            <v>33010</v>
          </cell>
          <cell r="BH68">
            <v>8628</v>
          </cell>
          <cell r="BI68">
            <v>13907</v>
          </cell>
          <cell r="BJ68">
            <v>1571</v>
          </cell>
          <cell r="BK68">
            <v>774</v>
          </cell>
          <cell r="BL68">
            <v>0</v>
          </cell>
          <cell r="BM68">
            <v>16252</v>
          </cell>
          <cell r="BN68">
            <v>24880</v>
          </cell>
          <cell r="BO68">
            <v>6096</v>
          </cell>
          <cell r="BP68">
            <v>0</v>
          </cell>
          <cell r="BQ68">
            <v>6096</v>
          </cell>
          <cell r="BR68">
            <v>30976</v>
          </cell>
          <cell r="BS68">
            <v>9211</v>
          </cell>
          <cell r="BT68">
            <v>5223</v>
          </cell>
          <cell r="BU68">
            <v>625</v>
          </cell>
          <cell r="BV68">
            <v>5570</v>
          </cell>
          <cell r="BW68">
            <v>0</v>
          </cell>
          <cell r="BX68">
            <v>20629</v>
          </cell>
          <cell r="BY68">
            <v>20629</v>
          </cell>
          <cell r="BZ68">
            <v>2633</v>
          </cell>
          <cell r="CA68">
            <v>0</v>
          </cell>
          <cell r="CB68">
            <v>2633</v>
          </cell>
          <cell r="CC68">
            <v>6297</v>
          </cell>
          <cell r="CD68">
            <v>162</v>
          </cell>
          <cell r="CE68">
            <v>9092</v>
          </cell>
          <cell r="CF68">
            <v>29720</v>
          </cell>
          <cell r="CG68">
            <v>1255</v>
          </cell>
          <cell r="CH68">
            <v>-198</v>
          </cell>
          <cell r="CI68">
            <v>1454</v>
          </cell>
          <cell r="CJ68">
            <v>30976</v>
          </cell>
        </row>
        <row r="69">
          <cell r="B69">
            <v>8658</v>
          </cell>
          <cell r="C69">
            <v>14210</v>
          </cell>
          <cell r="D69">
            <v>3445</v>
          </cell>
          <cell r="E69">
            <v>356</v>
          </cell>
          <cell r="F69">
            <v>0</v>
          </cell>
          <cell r="G69">
            <v>18011</v>
          </cell>
          <cell r="H69">
            <v>26669</v>
          </cell>
          <cell r="I69">
            <v>6188</v>
          </cell>
          <cell r="J69">
            <v>0</v>
          </cell>
          <cell r="K69">
            <v>6188</v>
          </cell>
          <cell r="L69">
            <v>32857</v>
          </cell>
          <cell r="M69">
            <v>9145</v>
          </cell>
          <cell r="N69">
            <v>4783</v>
          </cell>
          <cell r="O69">
            <v>599</v>
          </cell>
          <cell r="P69">
            <v>5678</v>
          </cell>
          <cell r="Q69">
            <v>0</v>
          </cell>
          <cell r="R69">
            <v>20206</v>
          </cell>
          <cell r="S69">
            <v>20206</v>
          </cell>
          <cell r="T69">
            <v>3340</v>
          </cell>
          <cell r="U69">
            <v>0</v>
          </cell>
          <cell r="V69">
            <v>3340</v>
          </cell>
          <cell r="W69">
            <v>6471</v>
          </cell>
          <cell r="X69">
            <v>184</v>
          </cell>
          <cell r="Y69">
            <v>9995</v>
          </cell>
          <cell r="Z69">
            <v>30201</v>
          </cell>
          <cell r="AA69">
            <v>2656</v>
          </cell>
          <cell r="AB69">
            <v>1192</v>
          </cell>
          <cell r="AC69">
            <v>1464</v>
          </cell>
          <cell r="AD69">
            <v>32857</v>
          </cell>
          <cell r="AE69">
            <v>8730</v>
          </cell>
          <cell r="AF69">
            <v>14235</v>
          </cell>
          <cell r="AG69">
            <v>3450</v>
          </cell>
          <cell r="AH69">
            <v>308</v>
          </cell>
          <cell r="AI69">
            <v>0</v>
          </cell>
          <cell r="AJ69">
            <v>17993</v>
          </cell>
          <cell r="AK69">
            <v>26723</v>
          </cell>
          <cell r="AL69">
            <v>6188</v>
          </cell>
          <cell r="AM69">
            <v>0</v>
          </cell>
          <cell r="AN69">
            <v>6188</v>
          </cell>
          <cell r="AO69">
            <v>32911</v>
          </cell>
          <cell r="AP69">
            <v>9098</v>
          </cell>
          <cell r="AQ69">
            <v>4823</v>
          </cell>
          <cell r="AR69">
            <v>581</v>
          </cell>
          <cell r="AS69">
            <v>5663</v>
          </cell>
          <cell r="AT69">
            <v>0</v>
          </cell>
          <cell r="AU69">
            <v>20164</v>
          </cell>
          <cell r="AV69">
            <v>20164</v>
          </cell>
          <cell r="AW69">
            <v>4196</v>
          </cell>
          <cell r="AX69">
            <v>0</v>
          </cell>
          <cell r="AY69">
            <v>4196</v>
          </cell>
          <cell r="AZ69">
            <v>6679</v>
          </cell>
          <cell r="BA69">
            <v>162</v>
          </cell>
          <cell r="BB69">
            <v>11037</v>
          </cell>
          <cell r="BC69">
            <v>31201</v>
          </cell>
          <cell r="BD69">
            <v>1710</v>
          </cell>
          <cell r="BE69">
            <v>245</v>
          </cell>
          <cell r="BF69">
            <v>1465</v>
          </cell>
          <cell r="BG69">
            <v>32911</v>
          </cell>
          <cell r="BH69">
            <v>8614</v>
          </cell>
          <cell r="BI69">
            <v>14549</v>
          </cell>
          <cell r="BJ69">
            <v>5116</v>
          </cell>
          <cell r="BK69">
            <v>736</v>
          </cell>
          <cell r="BL69">
            <v>0</v>
          </cell>
          <cell r="BM69">
            <v>20401</v>
          </cell>
          <cell r="BN69">
            <v>29016</v>
          </cell>
          <cell r="BO69">
            <v>6188</v>
          </cell>
          <cell r="BP69">
            <v>0</v>
          </cell>
          <cell r="BQ69">
            <v>6188</v>
          </cell>
          <cell r="BR69">
            <v>35204</v>
          </cell>
          <cell r="BS69">
            <v>9064</v>
          </cell>
          <cell r="BT69">
            <v>3312</v>
          </cell>
          <cell r="BU69">
            <v>622</v>
          </cell>
          <cell r="BV69">
            <v>5663</v>
          </cell>
          <cell r="BW69">
            <v>0</v>
          </cell>
          <cell r="BX69">
            <v>18660</v>
          </cell>
          <cell r="BY69">
            <v>18660</v>
          </cell>
          <cell r="BZ69">
            <v>3928</v>
          </cell>
          <cell r="CA69">
            <v>0</v>
          </cell>
          <cell r="CB69">
            <v>3928</v>
          </cell>
          <cell r="CC69">
            <v>6772</v>
          </cell>
          <cell r="CD69">
            <v>139</v>
          </cell>
          <cell r="CE69">
            <v>10838</v>
          </cell>
          <cell r="CF69">
            <v>29499</v>
          </cell>
          <cell r="CG69">
            <v>5705</v>
          </cell>
          <cell r="CH69">
            <v>4240</v>
          </cell>
          <cell r="CI69">
            <v>1465</v>
          </cell>
          <cell r="CJ69">
            <v>35204</v>
          </cell>
        </row>
        <row r="70">
          <cell r="B70">
            <v>8756</v>
          </cell>
          <cell r="C70">
            <v>14172</v>
          </cell>
          <cell r="D70">
            <v>3413</v>
          </cell>
          <cell r="E70">
            <v>295</v>
          </cell>
          <cell r="F70">
            <v>0</v>
          </cell>
          <cell r="G70">
            <v>17881</v>
          </cell>
          <cell r="H70">
            <v>26636</v>
          </cell>
          <cell r="I70">
            <v>6263</v>
          </cell>
          <cell r="J70">
            <v>0</v>
          </cell>
          <cell r="K70">
            <v>6263</v>
          </cell>
          <cell r="L70">
            <v>32899</v>
          </cell>
          <cell r="M70">
            <v>9202</v>
          </cell>
          <cell r="N70">
            <v>4963</v>
          </cell>
          <cell r="O70">
            <v>767</v>
          </cell>
          <cell r="P70">
            <v>5827</v>
          </cell>
          <cell r="Q70">
            <v>0</v>
          </cell>
          <cell r="R70">
            <v>20759</v>
          </cell>
          <cell r="S70">
            <v>20759</v>
          </cell>
          <cell r="T70">
            <v>3905</v>
          </cell>
          <cell r="U70">
            <v>0</v>
          </cell>
          <cell r="V70">
            <v>3905</v>
          </cell>
          <cell r="W70">
            <v>6449</v>
          </cell>
          <cell r="X70">
            <v>188</v>
          </cell>
          <cell r="Y70">
            <v>10541</v>
          </cell>
          <cell r="Z70">
            <v>31300</v>
          </cell>
          <cell r="AA70">
            <v>1599</v>
          </cell>
          <cell r="AB70">
            <v>132</v>
          </cell>
          <cell r="AC70">
            <v>1467</v>
          </cell>
          <cell r="AD70">
            <v>32899</v>
          </cell>
          <cell r="AE70">
            <v>8661</v>
          </cell>
          <cell r="AF70">
            <v>14193</v>
          </cell>
          <cell r="AG70">
            <v>3314</v>
          </cell>
          <cell r="AH70">
            <v>212</v>
          </cell>
          <cell r="AI70">
            <v>0</v>
          </cell>
          <cell r="AJ70">
            <v>17719</v>
          </cell>
          <cell r="AK70">
            <v>26380</v>
          </cell>
          <cell r="AL70">
            <v>6267</v>
          </cell>
          <cell r="AM70">
            <v>0</v>
          </cell>
          <cell r="AN70">
            <v>6267</v>
          </cell>
          <cell r="AO70">
            <v>32648</v>
          </cell>
          <cell r="AP70">
            <v>9219</v>
          </cell>
          <cell r="AQ70">
            <v>4992</v>
          </cell>
          <cell r="AR70">
            <v>644</v>
          </cell>
          <cell r="AS70">
            <v>5844</v>
          </cell>
          <cell r="AT70">
            <v>0</v>
          </cell>
          <cell r="AU70">
            <v>20698</v>
          </cell>
          <cell r="AV70">
            <v>20698</v>
          </cell>
          <cell r="AW70">
            <v>3415</v>
          </cell>
          <cell r="AX70">
            <v>0</v>
          </cell>
          <cell r="AY70">
            <v>3415</v>
          </cell>
          <cell r="AZ70">
            <v>6345</v>
          </cell>
          <cell r="BA70">
            <v>240</v>
          </cell>
          <cell r="BB70">
            <v>10000</v>
          </cell>
          <cell r="BC70">
            <v>30698</v>
          </cell>
          <cell r="BD70">
            <v>1949</v>
          </cell>
          <cell r="BE70">
            <v>477</v>
          </cell>
          <cell r="BF70">
            <v>1472</v>
          </cell>
          <cell r="BG70">
            <v>32648</v>
          </cell>
          <cell r="BH70">
            <v>8777</v>
          </cell>
          <cell r="BI70">
            <v>13661</v>
          </cell>
          <cell r="BJ70">
            <v>1795</v>
          </cell>
          <cell r="BK70">
            <v>-237</v>
          </cell>
          <cell r="BL70">
            <v>0</v>
          </cell>
          <cell r="BM70">
            <v>15219</v>
          </cell>
          <cell r="BN70">
            <v>23996</v>
          </cell>
          <cell r="BO70">
            <v>6267</v>
          </cell>
          <cell r="BP70">
            <v>0</v>
          </cell>
          <cell r="BQ70">
            <v>6267</v>
          </cell>
          <cell r="BR70">
            <v>30263</v>
          </cell>
          <cell r="BS70">
            <v>9052</v>
          </cell>
          <cell r="BT70">
            <v>5161</v>
          </cell>
          <cell r="BU70">
            <v>742</v>
          </cell>
          <cell r="BV70">
            <v>5844</v>
          </cell>
          <cell r="BW70">
            <v>0</v>
          </cell>
          <cell r="BX70">
            <v>20799</v>
          </cell>
          <cell r="BY70">
            <v>20799</v>
          </cell>
          <cell r="BZ70">
            <v>3560</v>
          </cell>
          <cell r="CA70">
            <v>0</v>
          </cell>
          <cell r="CB70">
            <v>3560</v>
          </cell>
          <cell r="CC70">
            <v>6292</v>
          </cell>
          <cell r="CD70">
            <v>287</v>
          </cell>
          <cell r="CE70">
            <v>10139</v>
          </cell>
          <cell r="CF70">
            <v>30937</v>
          </cell>
          <cell r="CG70">
            <v>-674</v>
          </cell>
          <cell r="CH70">
            <v>-2146</v>
          </cell>
          <cell r="CI70">
            <v>1472</v>
          </cell>
          <cell r="CJ70">
            <v>30263</v>
          </cell>
        </row>
        <row r="71">
          <cell r="B71">
            <v>8908</v>
          </cell>
          <cell r="C71">
            <v>14575</v>
          </cell>
          <cell r="D71">
            <v>3451</v>
          </cell>
          <cell r="E71">
            <v>356</v>
          </cell>
          <cell r="F71">
            <v>0</v>
          </cell>
          <cell r="G71">
            <v>18382</v>
          </cell>
          <cell r="H71">
            <v>27290</v>
          </cell>
          <cell r="I71">
            <v>6333</v>
          </cell>
          <cell r="J71">
            <v>0</v>
          </cell>
          <cell r="K71">
            <v>6333</v>
          </cell>
          <cell r="L71">
            <v>33623</v>
          </cell>
          <cell r="M71">
            <v>9585</v>
          </cell>
          <cell r="N71">
            <v>4825</v>
          </cell>
          <cell r="O71">
            <v>797</v>
          </cell>
          <cell r="P71">
            <v>5996</v>
          </cell>
          <cell r="Q71">
            <v>0</v>
          </cell>
          <cell r="R71">
            <v>21203</v>
          </cell>
          <cell r="S71">
            <v>21203</v>
          </cell>
          <cell r="T71">
            <v>4044</v>
          </cell>
          <cell r="U71">
            <v>0</v>
          </cell>
          <cell r="V71">
            <v>4044</v>
          </cell>
          <cell r="W71">
            <v>6364</v>
          </cell>
          <cell r="X71">
            <v>169</v>
          </cell>
          <cell r="Y71">
            <v>10576</v>
          </cell>
          <cell r="Z71">
            <v>31779</v>
          </cell>
          <cell r="AA71">
            <v>1844</v>
          </cell>
          <cell r="AB71">
            <v>377</v>
          </cell>
          <cell r="AC71">
            <v>1467</v>
          </cell>
          <cell r="AD71">
            <v>33623</v>
          </cell>
          <cell r="AE71">
            <v>8952</v>
          </cell>
          <cell r="AF71">
            <v>14664</v>
          </cell>
          <cell r="AG71">
            <v>3492</v>
          </cell>
          <cell r="AH71">
            <v>448</v>
          </cell>
          <cell r="AI71">
            <v>0</v>
          </cell>
          <cell r="AJ71">
            <v>18604</v>
          </cell>
          <cell r="AK71">
            <v>27556</v>
          </cell>
          <cell r="AL71">
            <v>6328</v>
          </cell>
          <cell r="AM71">
            <v>0</v>
          </cell>
          <cell r="AN71">
            <v>6328</v>
          </cell>
          <cell r="AO71">
            <v>33884</v>
          </cell>
          <cell r="AP71">
            <v>9660</v>
          </cell>
          <cell r="AQ71">
            <v>4923</v>
          </cell>
          <cell r="AR71">
            <v>1083</v>
          </cell>
          <cell r="AS71">
            <v>6004</v>
          </cell>
          <cell r="AT71">
            <v>0</v>
          </cell>
          <cell r="AU71">
            <v>21671</v>
          </cell>
          <cell r="AV71">
            <v>21671</v>
          </cell>
          <cell r="AW71">
            <v>3926</v>
          </cell>
          <cell r="AX71">
            <v>0</v>
          </cell>
          <cell r="AY71">
            <v>3926</v>
          </cell>
          <cell r="AZ71">
            <v>6333</v>
          </cell>
          <cell r="BA71">
            <v>146</v>
          </cell>
          <cell r="BB71">
            <v>10405</v>
          </cell>
          <cell r="BC71">
            <v>32076</v>
          </cell>
          <cell r="BD71">
            <v>1808</v>
          </cell>
          <cell r="BE71">
            <v>344</v>
          </cell>
          <cell r="BF71">
            <v>1464</v>
          </cell>
          <cell r="BG71">
            <v>33884</v>
          </cell>
          <cell r="BH71">
            <v>8885</v>
          </cell>
          <cell r="BI71">
            <v>15086</v>
          </cell>
          <cell r="BJ71">
            <v>5462</v>
          </cell>
          <cell r="BK71">
            <v>324</v>
          </cell>
          <cell r="BL71">
            <v>0</v>
          </cell>
          <cell r="BM71">
            <v>20871</v>
          </cell>
          <cell r="BN71">
            <v>29756</v>
          </cell>
          <cell r="BO71">
            <v>6328</v>
          </cell>
          <cell r="BP71">
            <v>0</v>
          </cell>
          <cell r="BQ71">
            <v>6328</v>
          </cell>
          <cell r="BR71">
            <v>36084</v>
          </cell>
          <cell r="BS71">
            <v>9794</v>
          </cell>
          <cell r="BT71">
            <v>5621</v>
          </cell>
          <cell r="BU71">
            <v>854</v>
          </cell>
          <cell r="BV71">
            <v>6004</v>
          </cell>
          <cell r="BW71">
            <v>0</v>
          </cell>
          <cell r="BX71">
            <v>22273</v>
          </cell>
          <cell r="BY71">
            <v>22273</v>
          </cell>
          <cell r="BZ71">
            <v>3750</v>
          </cell>
          <cell r="CA71">
            <v>0</v>
          </cell>
          <cell r="CB71">
            <v>3750</v>
          </cell>
          <cell r="CC71">
            <v>6292</v>
          </cell>
          <cell r="CD71">
            <v>135</v>
          </cell>
          <cell r="CE71">
            <v>10176</v>
          </cell>
          <cell r="CF71">
            <v>32449</v>
          </cell>
          <cell r="CG71">
            <v>3635</v>
          </cell>
          <cell r="CH71">
            <v>2171</v>
          </cell>
          <cell r="CI71">
            <v>1464</v>
          </cell>
          <cell r="CJ71">
            <v>36084</v>
          </cell>
        </row>
        <row r="72">
          <cell r="B72">
            <v>9085</v>
          </cell>
          <cell r="C72">
            <v>15666</v>
          </cell>
          <cell r="D72">
            <v>3472</v>
          </cell>
          <cell r="E72">
            <v>580</v>
          </cell>
          <cell r="F72">
            <v>0</v>
          </cell>
          <cell r="G72">
            <v>19719</v>
          </cell>
          <cell r="H72">
            <v>28804</v>
          </cell>
          <cell r="I72">
            <v>6408</v>
          </cell>
          <cell r="J72">
            <v>0</v>
          </cell>
          <cell r="K72">
            <v>6408</v>
          </cell>
          <cell r="L72">
            <v>35212</v>
          </cell>
          <cell r="M72">
            <v>10312</v>
          </cell>
          <cell r="N72">
            <v>4655</v>
          </cell>
          <cell r="O72">
            <v>727</v>
          </cell>
          <cell r="P72">
            <v>6187</v>
          </cell>
          <cell r="Q72">
            <v>0</v>
          </cell>
          <cell r="R72">
            <v>21881</v>
          </cell>
          <cell r="S72">
            <v>21881</v>
          </cell>
          <cell r="T72">
            <v>3770</v>
          </cell>
          <cell r="U72">
            <v>0</v>
          </cell>
          <cell r="V72">
            <v>3770</v>
          </cell>
          <cell r="W72">
            <v>6325</v>
          </cell>
          <cell r="X72">
            <v>147</v>
          </cell>
          <cell r="Y72">
            <v>10241</v>
          </cell>
          <cell r="Z72">
            <v>32123</v>
          </cell>
          <cell r="AA72">
            <v>3089</v>
          </cell>
          <cell r="AB72">
            <v>1616</v>
          </cell>
          <cell r="AC72">
            <v>1473</v>
          </cell>
          <cell r="AD72">
            <v>35212</v>
          </cell>
          <cell r="AE72">
            <v>9078</v>
          </cell>
          <cell r="AF72">
            <v>15037</v>
          </cell>
          <cell r="AG72">
            <v>3506</v>
          </cell>
          <cell r="AH72">
            <v>498</v>
          </cell>
          <cell r="AI72">
            <v>0</v>
          </cell>
          <cell r="AJ72">
            <v>19041</v>
          </cell>
          <cell r="AK72">
            <v>28118</v>
          </cell>
          <cell r="AL72">
            <v>6407</v>
          </cell>
          <cell r="AM72">
            <v>0</v>
          </cell>
          <cell r="AN72">
            <v>6407</v>
          </cell>
          <cell r="AO72">
            <v>34525</v>
          </cell>
          <cell r="AP72">
            <v>9900</v>
          </cell>
          <cell r="AQ72">
            <v>4539</v>
          </cell>
          <cell r="AR72">
            <v>614</v>
          </cell>
          <cell r="AS72">
            <v>6178</v>
          </cell>
          <cell r="AT72">
            <v>0</v>
          </cell>
          <cell r="AU72">
            <v>21231</v>
          </cell>
          <cell r="AV72">
            <v>21231</v>
          </cell>
          <cell r="AW72">
            <v>4457</v>
          </cell>
          <cell r="AX72">
            <v>0</v>
          </cell>
          <cell r="AY72">
            <v>4457</v>
          </cell>
          <cell r="AZ72">
            <v>6397</v>
          </cell>
          <cell r="BA72">
            <v>132</v>
          </cell>
          <cell r="BB72">
            <v>10987</v>
          </cell>
          <cell r="BC72">
            <v>32217</v>
          </cell>
          <cell r="BD72">
            <v>2308</v>
          </cell>
          <cell r="BE72">
            <v>836</v>
          </cell>
          <cell r="BF72">
            <v>1471</v>
          </cell>
          <cell r="BG72">
            <v>34525</v>
          </cell>
          <cell r="BH72">
            <v>9145</v>
          </cell>
          <cell r="BI72">
            <v>14848</v>
          </cell>
          <cell r="BJ72">
            <v>1511</v>
          </cell>
          <cell r="BK72">
            <v>678</v>
          </cell>
          <cell r="BL72">
            <v>0</v>
          </cell>
          <cell r="BM72">
            <v>17038</v>
          </cell>
          <cell r="BN72">
            <v>26183</v>
          </cell>
          <cell r="BO72">
            <v>6407</v>
          </cell>
          <cell r="BP72">
            <v>0</v>
          </cell>
          <cell r="BQ72">
            <v>6407</v>
          </cell>
          <cell r="BR72">
            <v>32590</v>
          </cell>
          <cell r="BS72">
            <v>9974</v>
          </cell>
          <cell r="BT72">
            <v>5385</v>
          </cell>
          <cell r="BU72">
            <v>733</v>
          </cell>
          <cell r="BV72">
            <v>6178</v>
          </cell>
          <cell r="BW72">
            <v>0</v>
          </cell>
          <cell r="BX72">
            <v>22270</v>
          </cell>
          <cell r="BY72">
            <v>22270</v>
          </cell>
          <cell r="BZ72">
            <v>4713</v>
          </cell>
          <cell r="CA72">
            <v>0</v>
          </cell>
          <cell r="CB72">
            <v>4713</v>
          </cell>
          <cell r="CC72">
            <v>6393</v>
          </cell>
          <cell r="CD72">
            <v>137</v>
          </cell>
          <cell r="CE72">
            <v>11243</v>
          </cell>
          <cell r="CF72">
            <v>33513</v>
          </cell>
          <cell r="CG72">
            <v>-923</v>
          </cell>
          <cell r="CH72">
            <v>-2394</v>
          </cell>
          <cell r="CI72">
            <v>1471</v>
          </cell>
          <cell r="CJ72">
            <v>32590</v>
          </cell>
        </row>
        <row r="73">
          <cell r="B73">
            <v>9259</v>
          </cell>
          <cell r="C73">
            <v>17095</v>
          </cell>
          <cell r="D73">
            <v>3480</v>
          </cell>
          <cell r="E73">
            <v>820</v>
          </cell>
          <cell r="F73">
            <v>0</v>
          </cell>
          <cell r="G73">
            <v>21395</v>
          </cell>
          <cell r="H73">
            <v>30654</v>
          </cell>
          <cell r="I73">
            <v>6492</v>
          </cell>
          <cell r="J73">
            <v>0</v>
          </cell>
          <cell r="K73">
            <v>6492</v>
          </cell>
          <cell r="L73">
            <v>37145</v>
          </cell>
          <cell r="M73">
            <v>11156</v>
          </cell>
          <cell r="N73">
            <v>4572</v>
          </cell>
          <cell r="O73">
            <v>745</v>
          </cell>
          <cell r="P73">
            <v>6418</v>
          </cell>
          <cell r="Q73">
            <v>0</v>
          </cell>
          <cell r="R73">
            <v>22892</v>
          </cell>
          <cell r="S73">
            <v>22892</v>
          </cell>
          <cell r="T73">
            <v>3358</v>
          </cell>
          <cell r="U73">
            <v>0</v>
          </cell>
          <cell r="V73">
            <v>3358</v>
          </cell>
          <cell r="W73">
            <v>6480</v>
          </cell>
          <cell r="X73">
            <v>150</v>
          </cell>
          <cell r="Y73">
            <v>9987</v>
          </cell>
          <cell r="Z73">
            <v>32879</v>
          </cell>
          <cell r="AA73">
            <v>4267</v>
          </cell>
          <cell r="AB73">
            <v>2775</v>
          </cell>
          <cell r="AC73">
            <v>1492</v>
          </cell>
          <cell r="AD73">
            <v>37145</v>
          </cell>
          <cell r="AE73">
            <v>9300</v>
          </cell>
          <cell r="AF73">
            <v>17518</v>
          </cell>
          <cell r="AG73">
            <v>3589</v>
          </cell>
          <cell r="AH73">
            <v>802</v>
          </cell>
          <cell r="AI73">
            <v>0</v>
          </cell>
          <cell r="AJ73">
            <v>21908</v>
          </cell>
          <cell r="AK73">
            <v>31209</v>
          </cell>
          <cell r="AL73">
            <v>6492</v>
          </cell>
          <cell r="AM73">
            <v>0</v>
          </cell>
          <cell r="AN73">
            <v>6492</v>
          </cell>
          <cell r="AO73">
            <v>37700</v>
          </cell>
          <cell r="AP73">
            <v>11589</v>
          </cell>
          <cell r="AQ73">
            <v>4447</v>
          </cell>
          <cell r="AR73">
            <v>587</v>
          </cell>
          <cell r="AS73">
            <v>6406</v>
          </cell>
          <cell r="AT73">
            <v>0</v>
          </cell>
          <cell r="AU73">
            <v>23029</v>
          </cell>
          <cell r="AV73">
            <v>23029</v>
          </cell>
          <cell r="AW73">
            <v>2949</v>
          </cell>
          <cell r="AX73">
            <v>0</v>
          </cell>
          <cell r="AY73">
            <v>2949</v>
          </cell>
          <cell r="AZ73">
            <v>6418</v>
          </cell>
          <cell r="BA73">
            <v>154</v>
          </cell>
          <cell r="BB73">
            <v>9522</v>
          </cell>
          <cell r="BC73">
            <v>32551</v>
          </cell>
          <cell r="BD73">
            <v>5149</v>
          </cell>
          <cell r="BE73">
            <v>3659</v>
          </cell>
          <cell r="BF73">
            <v>1491</v>
          </cell>
          <cell r="BG73">
            <v>37700</v>
          </cell>
          <cell r="BH73">
            <v>9171</v>
          </cell>
          <cell r="BI73">
            <v>17987</v>
          </cell>
          <cell r="BJ73">
            <v>5356</v>
          </cell>
          <cell r="BK73">
            <v>1210</v>
          </cell>
          <cell r="BL73">
            <v>0</v>
          </cell>
          <cell r="BM73">
            <v>24554</v>
          </cell>
          <cell r="BN73">
            <v>33725</v>
          </cell>
          <cell r="BO73">
            <v>6492</v>
          </cell>
          <cell r="BP73">
            <v>0</v>
          </cell>
          <cell r="BQ73">
            <v>6492</v>
          </cell>
          <cell r="BR73">
            <v>40217</v>
          </cell>
          <cell r="BS73">
            <v>11560</v>
          </cell>
          <cell r="BT73">
            <v>3244</v>
          </cell>
          <cell r="BU73">
            <v>578</v>
          </cell>
          <cell r="BV73">
            <v>6406</v>
          </cell>
          <cell r="BW73">
            <v>0</v>
          </cell>
          <cell r="BX73">
            <v>21789</v>
          </cell>
          <cell r="BY73">
            <v>21789</v>
          </cell>
          <cell r="BZ73">
            <v>2778</v>
          </cell>
          <cell r="CA73">
            <v>0</v>
          </cell>
          <cell r="CB73">
            <v>2778</v>
          </cell>
          <cell r="CC73">
            <v>6520</v>
          </cell>
          <cell r="CD73">
            <v>130</v>
          </cell>
          <cell r="CE73">
            <v>9429</v>
          </cell>
          <cell r="CF73">
            <v>31218</v>
          </cell>
          <cell r="CG73">
            <v>8999</v>
          </cell>
          <cell r="CH73">
            <v>7509</v>
          </cell>
          <cell r="CI73">
            <v>1491</v>
          </cell>
          <cell r="CJ73">
            <v>40217</v>
          </cell>
        </row>
        <row r="74">
          <cell r="B74">
            <v>9451</v>
          </cell>
          <cell r="C74">
            <v>18250</v>
          </cell>
          <cell r="D74">
            <v>3622</v>
          </cell>
          <cell r="E74">
            <v>971</v>
          </cell>
          <cell r="F74">
            <v>0</v>
          </cell>
          <cell r="G74">
            <v>22844</v>
          </cell>
          <cell r="H74">
            <v>32294</v>
          </cell>
          <cell r="I74">
            <v>6584</v>
          </cell>
          <cell r="J74">
            <v>0</v>
          </cell>
          <cell r="K74">
            <v>6584</v>
          </cell>
          <cell r="L74">
            <v>38878</v>
          </cell>
          <cell r="M74">
            <v>11840</v>
          </cell>
          <cell r="N74">
            <v>4589</v>
          </cell>
          <cell r="O74">
            <v>947</v>
          </cell>
          <cell r="P74">
            <v>6695</v>
          </cell>
          <cell r="Q74">
            <v>0</v>
          </cell>
          <cell r="R74">
            <v>24072</v>
          </cell>
          <cell r="S74">
            <v>24072</v>
          </cell>
          <cell r="T74">
            <v>3054</v>
          </cell>
          <cell r="U74">
            <v>0</v>
          </cell>
          <cell r="V74">
            <v>3054</v>
          </cell>
          <cell r="W74">
            <v>6786</v>
          </cell>
          <cell r="X74">
            <v>166</v>
          </cell>
          <cell r="Y74">
            <v>10007</v>
          </cell>
          <cell r="Z74">
            <v>34079</v>
          </cell>
          <cell r="AA74">
            <v>4799</v>
          </cell>
          <cell r="AB74">
            <v>3275</v>
          </cell>
          <cell r="AC74">
            <v>1524</v>
          </cell>
          <cell r="AD74">
            <v>38878</v>
          </cell>
          <cell r="AE74">
            <v>9392</v>
          </cell>
          <cell r="AF74">
            <v>18643</v>
          </cell>
          <cell r="AG74">
            <v>3326</v>
          </cell>
          <cell r="AH74">
            <v>1115</v>
          </cell>
          <cell r="AI74">
            <v>0</v>
          </cell>
          <cell r="AJ74">
            <v>23084</v>
          </cell>
          <cell r="AK74">
            <v>32476</v>
          </cell>
          <cell r="AL74">
            <v>6583</v>
          </cell>
          <cell r="AM74">
            <v>0</v>
          </cell>
          <cell r="AN74">
            <v>6583</v>
          </cell>
          <cell r="AO74">
            <v>39059</v>
          </cell>
          <cell r="AP74">
            <v>11808</v>
          </cell>
          <cell r="AQ74">
            <v>4844</v>
          </cell>
          <cell r="AR74">
            <v>978</v>
          </cell>
          <cell r="AS74">
            <v>6701</v>
          </cell>
          <cell r="AT74">
            <v>0</v>
          </cell>
          <cell r="AU74">
            <v>24330</v>
          </cell>
          <cell r="AV74">
            <v>24330</v>
          </cell>
          <cell r="AW74">
            <v>2784</v>
          </cell>
          <cell r="AX74">
            <v>0</v>
          </cell>
          <cell r="AY74">
            <v>2784</v>
          </cell>
          <cell r="AZ74">
            <v>6663</v>
          </cell>
          <cell r="BA74">
            <v>170</v>
          </cell>
          <cell r="BB74">
            <v>9617</v>
          </cell>
          <cell r="BC74">
            <v>33948</v>
          </cell>
          <cell r="BD74">
            <v>5111</v>
          </cell>
          <cell r="BE74">
            <v>3589</v>
          </cell>
          <cell r="BF74">
            <v>1522</v>
          </cell>
          <cell r="BG74">
            <v>39059</v>
          </cell>
          <cell r="BH74">
            <v>9523</v>
          </cell>
          <cell r="BI74">
            <v>17784</v>
          </cell>
          <cell r="BJ74">
            <v>1748</v>
          </cell>
          <cell r="BK74">
            <v>582</v>
          </cell>
          <cell r="BL74">
            <v>0</v>
          </cell>
          <cell r="BM74">
            <v>20114</v>
          </cell>
          <cell r="BN74">
            <v>29637</v>
          </cell>
          <cell r="BO74">
            <v>6583</v>
          </cell>
          <cell r="BP74">
            <v>0</v>
          </cell>
          <cell r="BQ74">
            <v>6583</v>
          </cell>
          <cell r="BR74">
            <v>36220</v>
          </cell>
          <cell r="BS74">
            <v>11587</v>
          </cell>
          <cell r="BT74">
            <v>5221</v>
          </cell>
          <cell r="BU74">
            <v>1087</v>
          </cell>
          <cell r="BV74">
            <v>6701</v>
          </cell>
          <cell r="BW74">
            <v>0</v>
          </cell>
          <cell r="BX74">
            <v>24595</v>
          </cell>
          <cell r="BY74">
            <v>24595</v>
          </cell>
          <cell r="BZ74">
            <v>2928</v>
          </cell>
          <cell r="CA74">
            <v>0</v>
          </cell>
          <cell r="CB74">
            <v>2928</v>
          </cell>
          <cell r="CC74">
            <v>6614</v>
          </cell>
          <cell r="CD74">
            <v>201</v>
          </cell>
          <cell r="CE74">
            <v>9743</v>
          </cell>
          <cell r="CF74">
            <v>34338</v>
          </cell>
          <cell r="CG74">
            <v>1882</v>
          </cell>
          <cell r="CH74">
            <v>359</v>
          </cell>
          <cell r="CI74">
            <v>1522</v>
          </cell>
          <cell r="CJ74">
            <v>36220</v>
          </cell>
        </row>
        <row r="75">
          <cell r="B75">
            <v>9691</v>
          </cell>
          <cell r="C75">
            <v>18907</v>
          </cell>
          <cell r="D75">
            <v>3992</v>
          </cell>
          <cell r="E75">
            <v>919</v>
          </cell>
          <cell r="F75">
            <v>0</v>
          </cell>
          <cell r="G75">
            <v>23818</v>
          </cell>
          <cell r="H75">
            <v>33509</v>
          </cell>
          <cell r="I75">
            <v>6677</v>
          </cell>
          <cell r="J75">
            <v>0</v>
          </cell>
          <cell r="K75">
            <v>6677</v>
          </cell>
          <cell r="L75">
            <v>40186</v>
          </cell>
          <cell r="M75">
            <v>12254</v>
          </cell>
          <cell r="N75">
            <v>4651</v>
          </cell>
          <cell r="O75">
            <v>1158</v>
          </cell>
          <cell r="P75">
            <v>6997</v>
          </cell>
          <cell r="Q75">
            <v>0</v>
          </cell>
          <cell r="R75">
            <v>25059</v>
          </cell>
          <cell r="S75">
            <v>25059</v>
          </cell>
          <cell r="T75">
            <v>3233</v>
          </cell>
          <cell r="U75">
            <v>0</v>
          </cell>
          <cell r="V75">
            <v>3233</v>
          </cell>
          <cell r="W75">
            <v>7173</v>
          </cell>
          <cell r="X75">
            <v>163</v>
          </cell>
          <cell r="Y75">
            <v>10569</v>
          </cell>
          <cell r="Z75">
            <v>35628</v>
          </cell>
          <cell r="AA75">
            <v>4558</v>
          </cell>
          <cell r="AB75">
            <v>2998</v>
          </cell>
          <cell r="AC75">
            <v>1560</v>
          </cell>
          <cell r="AD75">
            <v>40186</v>
          </cell>
          <cell r="AE75">
            <v>9674</v>
          </cell>
          <cell r="AF75">
            <v>18428</v>
          </cell>
          <cell r="AG75">
            <v>4102</v>
          </cell>
          <cell r="AH75">
            <v>888</v>
          </cell>
          <cell r="AI75">
            <v>0</v>
          </cell>
          <cell r="AJ75">
            <v>23418</v>
          </cell>
          <cell r="AK75">
            <v>33092</v>
          </cell>
          <cell r="AL75">
            <v>6679</v>
          </cell>
          <cell r="AM75">
            <v>0</v>
          </cell>
          <cell r="AN75">
            <v>6679</v>
          </cell>
          <cell r="AO75">
            <v>39771</v>
          </cell>
          <cell r="AP75">
            <v>12155</v>
          </cell>
          <cell r="AQ75">
            <v>4495</v>
          </cell>
          <cell r="AR75">
            <v>1324</v>
          </cell>
          <cell r="AS75">
            <v>7010</v>
          </cell>
          <cell r="AT75">
            <v>0</v>
          </cell>
          <cell r="AU75">
            <v>24983</v>
          </cell>
          <cell r="AV75">
            <v>24983</v>
          </cell>
          <cell r="AW75">
            <v>3516</v>
          </cell>
          <cell r="AX75">
            <v>0</v>
          </cell>
          <cell r="AY75">
            <v>3516</v>
          </cell>
          <cell r="AZ75">
            <v>7339</v>
          </cell>
          <cell r="BA75">
            <v>182</v>
          </cell>
          <cell r="BB75">
            <v>11037</v>
          </cell>
          <cell r="BC75">
            <v>36020</v>
          </cell>
          <cell r="BD75">
            <v>3751</v>
          </cell>
          <cell r="BE75">
            <v>2187</v>
          </cell>
          <cell r="BF75">
            <v>1564</v>
          </cell>
          <cell r="BG75">
            <v>39771</v>
          </cell>
          <cell r="BH75">
            <v>9606</v>
          </cell>
          <cell r="BI75">
            <v>18951</v>
          </cell>
          <cell r="BJ75">
            <v>6476</v>
          </cell>
          <cell r="BK75">
            <v>854</v>
          </cell>
          <cell r="BL75">
            <v>0</v>
          </cell>
          <cell r="BM75">
            <v>26281</v>
          </cell>
          <cell r="BN75">
            <v>35888</v>
          </cell>
          <cell r="BO75">
            <v>6679</v>
          </cell>
          <cell r="BP75">
            <v>0</v>
          </cell>
          <cell r="BQ75">
            <v>6679</v>
          </cell>
          <cell r="BR75">
            <v>42566</v>
          </cell>
          <cell r="BS75">
            <v>12314</v>
          </cell>
          <cell r="BT75">
            <v>4498</v>
          </cell>
          <cell r="BU75">
            <v>1106</v>
          </cell>
          <cell r="BV75">
            <v>7010</v>
          </cell>
          <cell r="BW75">
            <v>0</v>
          </cell>
          <cell r="BX75">
            <v>24927</v>
          </cell>
          <cell r="BY75">
            <v>24927</v>
          </cell>
          <cell r="BZ75">
            <v>3350</v>
          </cell>
          <cell r="CA75">
            <v>0</v>
          </cell>
          <cell r="CB75">
            <v>3350</v>
          </cell>
          <cell r="CC75">
            <v>7274</v>
          </cell>
          <cell r="CD75">
            <v>170</v>
          </cell>
          <cell r="CE75">
            <v>10794</v>
          </cell>
          <cell r="CF75">
            <v>35721</v>
          </cell>
          <cell r="CG75">
            <v>6845</v>
          </cell>
          <cell r="CH75">
            <v>5281</v>
          </cell>
          <cell r="CI75">
            <v>1564</v>
          </cell>
          <cell r="CJ75">
            <v>42566</v>
          </cell>
        </row>
        <row r="76">
          <cell r="B76">
            <v>9924</v>
          </cell>
          <cell r="C76">
            <v>19118</v>
          </cell>
          <cell r="D76">
            <v>4289</v>
          </cell>
          <cell r="E76">
            <v>831</v>
          </cell>
          <cell r="F76">
            <v>0</v>
          </cell>
          <cell r="G76">
            <v>24238</v>
          </cell>
          <cell r="H76">
            <v>34162</v>
          </cell>
          <cell r="I76">
            <v>6771</v>
          </cell>
          <cell r="J76">
            <v>0</v>
          </cell>
          <cell r="K76">
            <v>6771</v>
          </cell>
          <cell r="L76">
            <v>40933</v>
          </cell>
          <cell r="M76">
            <v>12554</v>
          </cell>
          <cell r="N76">
            <v>4743</v>
          </cell>
          <cell r="O76">
            <v>1230</v>
          </cell>
          <cell r="P76">
            <v>7312</v>
          </cell>
          <cell r="Q76">
            <v>0</v>
          </cell>
          <cell r="R76">
            <v>25839</v>
          </cell>
          <cell r="S76">
            <v>25839</v>
          </cell>
          <cell r="T76">
            <v>3892</v>
          </cell>
          <cell r="U76">
            <v>0</v>
          </cell>
          <cell r="V76">
            <v>3892</v>
          </cell>
          <cell r="W76">
            <v>7478</v>
          </cell>
          <cell r="X76">
            <v>159</v>
          </cell>
          <cell r="Y76">
            <v>11529</v>
          </cell>
          <cell r="Z76">
            <v>37368</v>
          </cell>
          <cell r="AA76">
            <v>3564</v>
          </cell>
          <cell r="AB76">
            <v>1969</v>
          </cell>
          <cell r="AC76">
            <v>1595</v>
          </cell>
          <cell r="AD76">
            <v>40933</v>
          </cell>
          <cell r="AE76">
            <v>10014</v>
          </cell>
          <cell r="AF76">
            <v>19321</v>
          </cell>
          <cell r="AG76">
            <v>4406</v>
          </cell>
          <cell r="AH76">
            <v>862</v>
          </cell>
          <cell r="AI76">
            <v>0</v>
          </cell>
          <cell r="AJ76">
            <v>24589</v>
          </cell>
          <cell r="AK76">
            <v>34603</v>
          </cell>
          <cell r="AL76">
            <v>6770</v>
          </cell>
          <cell r="AM76">
            <v>0</v>
          </cell>
          <cell r="AN76">
            <v>6770</v>
          </cell>
          <cell r="AO76">
            <v>41372</v>
          </cell>
          <cell r="AP76">
            <v>12614</v>
          </cell>
          <cell r="AQ76">
            <v>4741</v>
          </cell>
          <cell r="AR76">
            <v>1154</v>
          </cell>
          <cell r="AS76">
            <v>7304</v>
          </cell>
          <cell r="AT76">
            <v>0</v>
          </cell>
          <cell r="AU76">
            <v>25813</v>
          </cell>
          <cell r="AV76">
            <v>25813</v>
          </cell>
          <cell r="AW76">
            <v>3786</v>
          </cell>
          <cell r="AX76">
            <v>0</v>
          </cell>
          <cell r="AY76">
            <v>3786</v>
          </cell>
          <cell r="AZ76">
            <v>7400</v>
          </cell>
          <cell r="BA76">
            <v>135</v>
          </cell>
          <cell r="BB76">
            <v>11322</v>
          </cell>
          <cell r="BC76">
            <v>37134</v>
          </cell>
          <cell r="BD76">
            <v>4238</v>
          </cell>
          <cell r="BE76">
            <v>2642</v>
          </cell>
          <cell r="BF76">
            <v>1595</v>
          </cell>
          <cell r="BG76">
            <v>41372</v>
          </cell>
          <cell r="BH76">
            <v>10078</v>
          </cell>
          <cell r="BI76">
            <v>19197</v>
          </cell>
          <cell r="BJ76">
            <v>1861</v>
          </cell>
          <cell r="BK76">
            <v>1037</v>
          </cell>
          <cell r="BL76">
            <v>0</v>
          </cell>
          <cell r="BM76">
            <v>22095</v>
          </cell>
          <cell r="BN76">
            <v>32172</v>
          </cell>
          <cell r="BO76">
            <v>6770</v>
          </cell>
          <cell r="BP76">
            <v>0</v>
          </cell>
          <cell r="BQ76">
            <v>6770</v>
          </cell>
          <cell r="BR76">
            <v>38942</v>
          </cell>
          <cell r="BS76">
            <v>12712</v>
          </cell>
          <cell r="BT76">
            <v>5525</v>
          </cell>
          <cell r="BU76">
            <v>1290</v>
          </cell>
          <cell r="BV76">
            <v>7304</v>
          </cell>
          <cell r="BW76">
            <v>0</v>
          </cell>
          <cell r="BX76">
            <v>26831</v>
          </cell>
          <cell r="BY76">
            <v>26831</v>
          </cell>
          <cell r="BZ76">
            <v>3969</v>
          </cell>
          <cell r="CA76">
            <v>0</v>
          </cell>
          <cell r="CB76">
            <v>3969</v>
          </cell>
          <cell r="CC76">
            <v>7403</v>
          </cell>
          <cell r="CD76">
            <v>141</v>
          </cell>
          <cell r="CE76">
            <v>11512</v>
          </cell>
          <cell r="CF76">
            <v>38344</v>
          </cell>
          <cell r="CG76">
            <v>598</v>
          </cell>
          <cell r="CH76">
            <v>-997</v>
          </cell>
          <cell r="CI76">
            <v>1595</v>
          </cell>
          <cell r="CJ76">
            <v>38942</v>
          </cell>
        </row>
        <row r="77">
          <cell r="B77">
            <v>10134</v>
          </cell>
          <cell r="C77">
            <v>19481</v>
          </cell>
          <cell r="D77">
            <v>4457</v>
          </cell>
          <cell r="E77">
            <v>1008</v>
          </cell>
          <cell r="F77">
            <v>0</v>
          </cell>
          <cell r="G77">
            <v>24946</v>
          </cell>
          <cell r="H77">
            <v>35080</v>
          </cell>
          <cell r="I77">
            <v>6861</v>
          </cell>
          <cell r="J77">
            <v>0</v>
          </cell>
          <cell r="K77">
            <v>6861</v>
          </cell>
          <cell r="L77">
            <v>41941</v>
          </cell>
          <cell r="M77">
            <v>13016</v>
          </cell>
          <cell r="N77">
            <v>4949</v>
          </cell>
          <cell r="O77">
            <v>1151</v>
          </cell>
          <cell r="P77">
            <v>7647</v>
          </cell>
          <cell r="Q77">
            <v>0</v>
          </cell>
          <cell r="R77">
            <v>26763</v>
          </cell>
          <cell r="S77">
            <v>26763</v>
          </cell>
          <cell r="T77">
            <v>4374</v>
          </cell>
          <cell r="U77">
            <v>0</v>
          </cell>
          <cell r="V77">
            <v>4374</v>
          </cell>
          <cell r="W77">
            <v>7475</v>
          </cell>
          <cell r="X77">
            <v>169</v>
          </cell>
          <cell r="Y77">
            <v>12018</v>
          </cell>
          <cell r="Z77">
            <v>38781</v>
          </cell>
          <cell r="AA77">
            <v>3160</v>
          </cell>
          <cell r="AB77">
            <v>1531</v>
          </cell>
          <cell r="AC77">
            <v>1629</v>
          </cell>
          <cell r="AD77">
            <v>41941</v>
          </cell>
          <cell r="AE77">
            <v>10089</v>
          </cell>
          <cell r="AF77">
            <v>19678</v>
          </cell>
          <cell r="AG77">
            <v>4578</v>
          </cell>
          <cell r="AH77">
            <v>658</v>
          </cell>
          <cell r="AI77">
            <v>0</v>
          </cell>
          <cell r="AJ77">
            <v>24913</v>
          </cell>
          <cell r="AK77">
            <v>35002</v>
          </cell>
          <cell r="AL77">
            <v>6861</v>
          </cell>
          <cell r="AM77">
            <v>0</v>
          </cell>
          <cell r="AN77">
            <v>6861</v>
          </cell>
          <cell r="AO77">
            <v>41863</v>
          </cell>
          <cell r="AP77">
            <v>12941</v>
          </cell>
          <cell r="AQ77">
            <v>4967</v>
          </cell>
          <cell r="AR77">
            <v>987</v>
          </cell>
          <cell r="AS77">
            <v>7641</v>
          </cell>
          <cell r="AT77">
            <v>0</v>
          </cell>
          <cell r="AU77">
            <v>26536</v>
          </cell>
          <cell r="AV77">
            <v>26536</v>
          </cell>
          <cell r="AW77">
            <v>4201</v>
          </cell>
          <cell r="AX77">
            <v>0</v>
          </cell>
          <cell r="AY77">
            <v>4201</v>
          </cell>
          <cell r="AZ77">
            <v>7521</v>
          </cell>
          <cell r="BA77">
            <v>163</v>
          </cell>
          <cell r="BB77">
            <v>11886</v>
          </cell>
          <cell r="BC77">
            <v>38422</v>
          </cell>
          <cell r="BD77">
            <v>3441</v>
          </cell>
          <cell r="BE77">
            <v>1813</v>
          </cell>
          <cell r="BF77">
            <v>1628</v>
          </cell>
          <cell r="BG77">
            <v>41863</v>
          </cell>
          <cell r="BH77">
            <v>9951</v>
          </cell>
          <cell r="BI77">
            <v>20200</v>
          </cell>
          <cell r="BJ77">
            <v>6897</v>
          </cell>
          <cell r="BK77">
            <v>1089</v>
          </cell>
          <cell r="BL77">
            <v>0</v>
          </cell>
          <cell r="BM77">
            <v>28186</v>
          </cell>
          <cell r="BN77">
            <v>38136</v>
          </cell>
          <cell r="BO77">
            <v>6861</v>
          </cell>
          <cell r="BP77">
            <v>0</v>
          </cell>
          <cell r="BQ77">
            <v>6861</v>
          </cell>
          <cell r="BR77">
            <v>44997</v>
          </cell>
          <cell r="BS77">
            <v>12910</v>
          </cell>
          <cell r="BT77">
            <v>3786</v>
          </cell>
          <cell r="BU77">
            <v>975</v>
          </cell>
          <cell r="BV77">
            <v>7641</v>
          </cell>
          <cell r="BW77">
            <v>0</v>
          </cell>
          <cell r="BX77">
            <v>25312</v>
          </cell>
          <cell r="BY77">
            <v>25312</v>
          </cell>
          <cell r="BZ77">
            <v>3977</v>
          </cell>
          <cell r="CA77">
            <v>0</v>
          </cell>
          <cell r="CB77">
            <v>3977</v>
          </cell>
          <cell r="CC77">
            <v>7639</v>
          </cell>
          <cell r="CD77">
            <v>140</v>
          </cell>
          <cell r="CE77">
            <v>11756</v>
          </cell>
          <cell r="CF77">
            <v>37068</v>
          </cell>
          <cell r="CG77">
            <v>7929</v>
          </cell>
          <cell r="CH77">
            <v>6301</v>
          </cell>
          <cell r="CI77">
            <v>1628</v>
          </cell>
          <cell r="CJ77">
            <v>44997</v>
          </cell>
        </row>
        <row r="78">
          <cell r="B78">
            <v>10340</v>
          </cell>
          <cell r="C78">
            <v>20195</v>
          </cell>
          <cell r="D78">
            <v>4554</v>
          </cell>
          <cell r="E78">
            <v>1182</v>
          </cell>
          <cell r="F78">
            <v>0</v>
          </cell>
          <cell r="G78">
            <v>25931</v>
          </cell>
          <cell r="H78">
            <v>36272</v>
          </cell>
          <cell r="I78">
            <v>6947</v>
          </cell>
          <cell r="J78">
            <v>0</v>
          </cell>
          <cell r="K78">
            <v>6947</v>
          </cell>
          <cell r="L78">
            <v>43219</v>
          </cell>
          <cell r="M78">
            <v>13500</v>
          </cell>
          <cell r="N78">
            <v>5149</v>
          </cell>
          <cell r="O78">
            <v>887</v>
          </cell>
          <cell r="P78">
            <v>8007</v>
          </cell>
          <cell r="Q78">
            <v>0</v>
          </cell>
          <cell r="R78">
            <v>27544</v>
          </cell>
          <cell r="S78">
            <v>27544</v>
          </cell>
          <cell r="T78">
            <v>4517</v>
          </cell>
          <cell r="U78">
            <v>0</v>
          </cell>
          <cell r="V78">
            <v>4517</v>
          </cell>
          <cell r="W78">
            <v>7118</v>
          </cell>
          <cell r="X78">
            <v>198</v>
          </cell>
          <cell r="Y78">
            <v>11833</v>
          </cell>
          <cell r="Z78">
            <v>39377</v>
          </cell>
          <cell r="AA78">
            <v>3842</v>
          </cell>
          <cell r="AB78">
            <v>2179</v>
          </cell>
          <cell r="AC78">
            <v>1663</v>
          </cell>
          <cell r="AD78">
            <v>43219</v>
          </cell>
          <cell r="AE78">
            <v>10317</v>
          </cell>
          <cell r="AF78">
            <v>19551</v>
          </cell>
          <cell r="AG78">
            <v>4166</v>
          </cell>
          <cell r="AH78">
            <v>1438</v>
          </cell>
          <cell r="AI78">
            <v>0</v>
          </cell>
          <cell r="AJ78">
            <v>25155</v>
          </cell>
          <cell r="AK78">
            <v>35472</v>
          </cell>
          <cell r="AL78">
            <v>6953</v>
          </cell>
          <cell r="AM78">
            <v>0</v>
          </cell>
          <cell r="AN78">
            <v>6953</v>
          </cell>
          <cell r="AO78">
            <v>42424</v>
          </cell>
          <cell r="AP78">
            <v>13511</v>
          </cell>
          <cell r="AQ78">
            <v>5197</v>
          </cell>
          <cell r="AR78">
            <v>1202</v>
          </cell>
          <cell r="AS78">
            <v>8012</v>
          </cell>
          <cell r="AT78">
            <v>0</v>
          </cell>
          <cell r="AU78">
            <v>27922</v>
          </cell>
          <cell r="AV78">
            <v>27922</v>
          </cell>
          <cell r="AW78">
            <v>5200</v>
          </cell>
          <cell r="AX78">
            <v>0</v>
          </cell>
          <cell r="AY78">
            <v>5200</v>
          </cell>
          <cell r="AZ78">
            <v>7304</v>
          </cell>
          <cell r="BA78">
            <v>216</v>
          </cell>
          <cell r="BB78">
            <v>12720</v>
          </cell>
          <cell r="BC78">
            <v>40642</v>
          </cell>
          <cell r="BD78">
            <v>1782</v>
          </cell>
          <cell r="BE78">
            <v>120</v>
          </cell>
          <cell r="BF78">
            <v>1663</v>
          </cell>
          <cell r="BG78">
            <v>42424</v>
          </cell>
          <cell r="BH78">
            <v>10465</v>
          </cell>
          <cell r="BI78">
            <v>18588</v>
          </cell>
          <cell r="BJ78">
            <v>2135</v>
          </cell>
          <cell r="BK78">
            <v>789</v>
          </cell>
          <cell r="BL78">
            <v>0</v>
          </cell>
          <cell r="BM78">
            <v>21511</v>
          </cell>
          <cell r="BN78">
            <v>31976</v>
          </cell>
          <cell r="BO78">
            <v>6953</v>
          </cell>
          <cell r="BP78">
            <v>0</v>
          </cell>
          <cell r="BQ78">
            <v>6953</v>
          </cell>
          <cell r="BR78">
            <v>38929</v>
          </cell>
          <cell r="BS78">
            <v>13287</v>
          </cell>
          <cell r="BT78">
            <v>5482</v>
          </cell>
          <cell r="BU78">
            <v>1278</v>
          </cell>
          <cell r="BV78">
            <v>8012</v>
          </cell>
          <cell r="BW78">
            <v>0</v>
          </cell>
          <cell r="BX78">
            <v>28059</v>
          </cell>
          <cell r="BY78">
            <v>28059</v>
          </cell>
          <cell r="BZ78">
            <v>5474</v>
          </cell>
          <cell r="CA78">
            <v>0</v>
          </cell>
          <cell r="CB78">
            <v>5474</v>
          </cell>
          <cell r="CC78">
            <v>7261</v>
          </cell>
          <cell r="CD78">
            <v>246</v>
          </cell>
          <cell r="CE78">
            <v>12981</v>
          </cell>
          <cell r="CF78">
            <v>41040</v>
          </cell>
          <cell r="CG78">
            <v>-2112</v>
          </cell>
          <cell r="CH78">
            <v>-3774</v>
          </cell>
          <cell r="CI78">
            <v>1663</v>
          </cell>
          <cell r="CJ78">
            <v>38929</v>
          </cell>
        </row>
        <row r="79">
          <cell r="B79">
            <v>10584</v>
          </cell>
          <cell r="C79">
            <v>21068</v>
          </cell>
          <cell r="D79">
            <v>4816</v>
          </cell>
          <cell r="E79">
            <v>1041</v>
          </cell>
          <cell r="F79">
            <v>0</v>
          </cell>
          <cell r="G79">
            <v>26925</v>
          </cell>
          <cell r="H79">
            <v>37509</v>
          </cell>
          <cell r="I79">
            <v>7031</v>
          </cell>
          <cell r="J79">
            <v>0</v>
          </cell>
          <cell r="K79">
            <v>7031</v>
          </cell>
          <cell r="L79">
            <v>44540</v>
          </cell>
          <cell r="M79">
            <v>13973</v>
          </cell>
          <cell r="N79">
            <v>5448</v>
          </cell>
          <cell r="O79">
            <v>420</v>
          </cell>
          <cell r="P79">
            <v>8383</v>
          </cell>
          <cell r="Q79">
            <v>0</v>
          </cell>
          <cell r="R79">
            <v>28224</v>
          </cell>
          <cell r="S79">
            <v>28224</v>
          </cell>
          <cell r="T79">
            <v>4493</v>
          </cell>
          <cell r="U79">
            <v>0</v>
          </cell>
          <cell r="V79">
            <v>4493</v>
          </cell>
          <cell r="W79">
            <v>6712</v>
          </cell>
          <cell r="X79">
            <v>224</v>
          </cell>
          <cell r="Y79">
            <v>11429</v>
          </cell>
          <cell r="Z79">
            <v>39653</v>
          </cell>
          <cell r="AA79">
            <v>4887</v>
          </cell>
          <cell r="AB79">
            <v>3188</v>
          </cell>
          <cell r="AC79">
            <v>1698</v>
          </cell>
          <cell r="AD79">
            <v>44540</v>
          </cell>
          <cell r="AE79">
            <v>10611</v>
          </cell>
          <cell r="AF79">
            <v>21458</v>
          </cell>
          <cell r="AG79">
            <v>5231</v>
          </cell>
          <cell r="AH79">
            <v>1386</v>
          </cell>
          <cell r="AI79">
            <v>0</v>
          </cell>
          <cell r="AJ79">
            <v>28075</v>
          </cell>
          <cell r="AK79">
            <v>38685</v>
          </cell>
          <cell r="AL79">
            <v>7028</v>
          </cell>
          <cell r="AM79">
            <v>0</v>
          </cell>
          <cell r="AN79">
            <v>7028</v>
          </cell>
          <cell r="AO79">
            <v>45713</v>
          </cell>
          <cell r="AP79">
            <v>14088</v>
          </cell>
          <cell r="AQ79">
            <v>5459</v>
          </cell>
          <cell r="AR79">
            <v>307</v>
          </cell>
          <cell r="AS79">
            <v>8388</v>
          </cell>
          <cell r="AT79">
            <v>0</v>
          </cell>
          <cell r="AU79">
            <v>28242</v>
          </cell>
          <cell r="AV79">
            <v>28242</v>
          </cell>
          <cell r="AW79">
            <v>3949</v>
          </cell>
          <cell r="AX79">
            <v>0</v>
          </cell>
          <cell r="AY79">
            <v>3949</v>
          </cell>
          <cell r="AZ79">
            <v>6526</v>
          </cell>
          <cell r="BA79">
            <v>205</v>
          </cell>
          <cell r="BB79">
            <v>10680</v>
          </cell>
          <cell r="BC79">
            <v>38922</v>
          </cell>
          <cell r="BD79">
            <v>6791</v>
          </cell>
          <cell r="BE79">
            <v>5092</v>
          </cell>
          <cell r="BF79">
            <v>1699</v>
          </cell>
          <cell r="BG79">
            <v>45713</v>
          </cell>
          <cell r="BH79">
            <v>10543</v>
          </cell>
          <cell r="BI79">
            <v>21994</v>
          </cell>
          <cell r="BJ79">
            <v>8313</v>
          </cell>
          <cell r="BK79">
            <v>1446</v>
          </cell>
          <cell r="BL79">
            <v>0</v>
          </cell>
          <cell r="BM79">
            <v>31753</v>
          </cell>
          <cell r="BN79">
            <v>42296</v>
          </cell>
          <cell r="BO79">
            <v>7028</v>
          </cell>
          <cell r="BP79">
            <v>0</v>
          </cell>
          <cell r="BQ79">
            <v>7028</v>
          </cell>
          <cell r="BR79">
            <v>49324</v>
          </cell>
          <cell r="BS79">
            <v>14229</v>
          </cell>
          <cell r="BT79">
            <v>5724</v>
          </cell>
          <cell r="BU79">
            <v>1463</v>
          </cell>
          <cell r="BV79">
            <v>8388</v>
          </cell>
          <cell r="BW79">
            <v>0</v>
          </cell>
          <cell r="BX79">
            <v>29804</v>
          </cell>
          <cell r="BY79">
            <v>29804</v>
          </cell>
          <cell r="BZ79">
            <v>3782</v>
          </cell>
          <cell r="CA79">
            <v>0</v>
          </cell>
          <cell r="CB79">
            <v>3782</v>
          </cell>
          <cell r="CC79">
            <v>6453</v>
          </cell>
          <cell r="CD79">
            <v>197</v>
          </cell>
          <cell r="CE79">
            <v>10433</v>
          </cell>
          <cell r="CF79">
            <v>40237</v>
          </cell>
          <cell r="CG79">
            <v>9087</v>
          </cell>
          <cell r="CH79">
            <v>7388</v>
          </cell>
          <cell r="CI79">
            <v>1699</v>
          </cell>
          <cell r="CJ79">
            <v>49324</v>
          </cell>
        </row>
        <row r="80">
          <cell r="B80">
            <v>10905</v>
          </cell>
          <cell r="C80">
            <v>21875</v>
          </cell>
          <cell r="D80">
            <v>5480</v>
          </cell>
          <cell r="E80">
            <v>622</v>
          </cell>
          <cell r="F80">
            <v>0</v>
          </cell>
          <cell r="G80">
            <v>27978</v>
          </cell>
          <cell r="H80">
            <v>38883</v>
          </cell>
          <cell r="I80">
            <v>7122</v>
          </cell>
          <cell r="J80">
            <v>0</v>
          </cell>
          <cell r="K80">
            <v>7122</v>
          </cell>
          <cell r="L80">
            <v>46006</v>
          </cell>
          <cell r="M80">
            <v>14434</v>
          </cell>
          <cell r="N80">
            <v>5749</v>
          </cell>
          <cell r="O80">
            <v>-142</v>
          </cell>
          <cell r="P80">
            <v>8777</v>
          </cell>
          <cell r="Q80">
            <v>0</v>
          </cell>
          <cell r="R80">
            <v>28818</v>
          </cell>
          <cell r="S80">
            <v>28818</v>
          </cell>
          <cell r="T80">
            <v>4646</v>
          </cell>
          <cell r="U80">
            <v>0</v>
          </cell>
          <cell r="V80">
            <v>4646</v>
          </cell>
          <cell r="W80">
            <v>6448</v>
          </cell>
          <cell r="X80">
            <v>218</v>
          </cell>
          <cell r="Y80">
            <v>11312</v>
          </cell>
          <cell r="Z80">
            <v>40130</v>
          </cell>
          <cell r="AA80">
            <v>5876</v>
          </cell>
          <cell r="AB80">
            <v>4143</v>
          </cell>
          <cell r="AC80">
            <v>1733</v>
          </cell>
          <cell r="AD80">
            <v>46006</v>
          </cell>
          <cell r="AE80">
            <v>10886</v>
          </cell>
          <cell r="AF80">
            <v>22179</v>
          </cell>
          <cell r="AG80">
            <v>5150</v>
          </cell>
          <cell r="AH80">
            <v>116</v>
          </cell>
          <cell r="AI80">
            <v>0</v>
          </cell>
          <cell r="AJ80">
            <v>27444</v>
          </cell>
          <cell r="AK80">
            <v>38330</v>
          </cell>
          <cell r="AL80">
            <v>7120</v>
          </cell>
          <cell r="AM80">
            <v>0</v>
          </cell>
          <cell r="AN80">
            <v>7120</v>
          </cell>
          <cell r="AO80">
            <v>45450</v>
          </cell>
          <cell r="AP80">
            <v>14384</v>
          </cell>
          <cell r="AQ80">
            <v>5426</v>
          </cell>
          <cell r="AR80">
            <v>-232</v>
          </cell>
          <cell r="AS80">
            <v>8764</v>
          </cell>
          <cell r="AT80">
            <v>0</v>
          </cell>
          <cell r="AU80">
            <v>28342</v>
          </cell>
          <cell r="AV80">
            <v>28342</v>
          </cell>
          <cell r="AW80">
            <v>4656</v>
          </cell>
          <cell r="AX80">
            <v>0</v>
          </cell>
          <cell r="AY80">
            <v>4656</v>
          </cell>
          <cell r="AZ80">
            <v>6305</v>
          </cell>
          <cell r="BA80">
            <v>242</v>
          </cell>
          <cell r="BB80">
            <v>11203</v>
          </cell>
          <cell r="BC80">
            <v>39545</v>
          </cell>
          <cell r="BD80">
            <v>5905</v>
          </cell>
          <cell r="BE80">
            <v>4171</v>
          </cell>
          <cell r="BF80">
            <v>1733</v>
          </cell>
          <cell r="BG80">
            <v>45450</v>
          </cell>
          <cell r="BH80">
            <v>10941</v>
          </cell>
          <cell r="BI80">
            <v>22213</v>
          </cell>
          <cell r="BJ80">
            <v>2145</v>
          </cell>
          <cell r="BK80">
            <v>295</v>
          </cell>
          <cell r="BL80">
            <v>0</v>
          </cell>
          <cell r="BM80">
            <v>24653</v>
          </cell>
          <cell r="BN80">
            <v>35594</v>
          </cell>
          <cell r="BO80">
            <v>7120</v>
          </cell>
          <cell r="BP80">
            <v>0</v>
          </cell>
          <cell r="BQ80">
            <v>7120</v>
          </cell>
          <cell r="BR80">
            <v>42714</v>
          </cell>
          <cell r="BS80">
            <v>14501</v>
          </cell>
          <cell r="BT80">
            <v>6259</v>
          </cell>
          <cell r="BU80">
            <v>121</v>
          </cell>
          <cell r="BV80">
            <v>8764</v>
          </cell>
          <cell r="BW80">
            <v>0</v>
          </cell>
          <cell r="BX80">
            <v>29645</v>
          </cell>
          <cell r="BY80">
            <v>29645</v>
          </cell>
          <cell r="BZ80">
            <v>4818</v>
          </cell>
          <cell r="CA80">
            <v>0</v>
          </cell>
          <cell r="CB80">
            <v>4818</v>
          </cell>
          <cell r="CC80">
            <v>6318</v>
          </cell>
          <cell r="CD80">
            <v>256</v>
          </cell>
          <cell r="CE80">
            <v>11391</v>
          </cell>
          <cell r="CF80">
            <v>41036</v>
          </cell>
          <cell r="CG80">
            <v>1677</v>
          </cell>
          <cell r="CH80">
            <v>-56</v>
          </cell>
          <cell r="CI80">
            <v>1733</v>
          </cell>
          <cell r="CJ80">
            <v>42714</v>
          </cell>
        </row>
        <row r="81">
          <cell r="B81">
            <v>11193</v>
          </cell>
          <cell r="C81">
            <v>22468</v>
          </cell>
          <cell r="D81">
            <v>6474</v>
          </cell>
          <cell r="E81">
            <v>-73</v>
          </cell>
          <cell r="F81">
            <v>0</v>
          </cell>
          <cell r="G81">
            <v>28869</v>
          </cell>
          <cell r="H81">
            <v>40063</v>
          </cell>
          <cell r="I81">
            <v>7230</v>
          </cell>
          <cell r="J81">
            <v>0</v>
          </cell>
          <cell r="K81">
            <v>7230</v>
          </cell>
          <cell r="L81">
            <v>47292</v>
          </cell>
          <cell r="M81">
            <v>15026</v>
          </cell>
          <cell r="N81">
            <v>5932</v>
          </cell>
          <cell r="O81">
            <v>-658</v>
          </cell>
          <cell r="P81">
            <v>9169</v>
          </cell>
          <cell r="Q81">
            <v>0</v>
          </cell>
          <cell r="R81">
            <v>29469</v>
          </cell>
          <cell r="S81">
            <v>29469</v>
          </cell>
          <cell r="T81">
            <v>5375</v>
          </cell>
          <cell r="U81">
            <v>0</v>
          </cell>
          <cell r="V81">
            <v>5375</v>
          </cell>
          <cell r="W81">
            <v>6473</v>
          </cell>
          <cell r="X81">
            <v>192</v>
          </cell>
          <cell r="Y81">
            <v>12039</v>
          </cell>
          <cell r="Z81">
            <v>41509</v>
          </cell>
          <cell r="AA81">
            <v>5784</v>
          </cell>
          <cell r="AB81">
            <v>4017</v>
          </cell>
          <cell r="AC81">
            <v>1767</v>
          </cell>
          <cell r="AD81">
            <v>47292</v>
          </cell>
          <cell r="AE81">
            <v>11154</v>
          </cell>
          <cell r="AF81">
            <v>22268</v>
          </cell>
          <cell r="AG81">
            <v>6238</v>
          </cell>
          <cell r="AH81">
            <v>282</v>
          </cell>
          <cell r="AI81">
            <v>0</v>
          </cell>
          <cell r="AJ81">
            <v>28788</v>
          </cell>
          <cell r="AK81">
            <v>39942</v>
          </cell>
          <cell r="AL81">
            <v>7228</v>
          </cell>
          <cell r="AM81">
            <v>0</v>
          </cell>
          <cell r="AN81">
            <v>7228</v>
          </cell>
          <cell r="AO81">
            <v>47170</v>
          </cell>
          <cell r="AP81">
            <v>15057</v>
          </cell>
          <cell r="AQ81">
            <v>6646</v>
          </cell>
          <cell r="AR81">
            <v>-591</v>
          </cell>
          <cell r="AS81">
            <v>9165</v>
          </cell>
          <cell r="AT81">
            <v>0</v>
          </cell>
          <cell r="AU81">
            <v>30277</v>
          </cell>
          <cell r="AV81">
            <v>30277</v>
          </cell>
          <cell r="AW81">
            <v>5305</v>
          </cell>
          <cell r="AX81">
            <v>0</v>
          </cell>
          <cell r="AY81">
            <v>5305</v>
          </cell>
          <cell r="AZ81">
            <v>6724</v>
          </cell>
          <cell r="BA81">
            <v>193</v>
          </cell>
          <cell r="BB81">
            <v>12223</v>
          </cell>
          <cell r="BC81">
            <v>42500</v>
          </cell>
          <cell r="BD81">
            <v>4670</v>
          </cell>
          <cell r="BE81">
            <v>2902</v>
          </cell>
          <cell r="BF81">
            <v>1767</v>
          </cell>
          <cell r="BG81">
            <v>47170</v>
          </cell>
          <cell r="BH81">
            <v>11007</v>
          </cell>
          <cell r="BI81">
            <v>22790</v>
          </cell>
          <cell r="BJ81">
            <v>9450</v>
          </cell>
          <cell r="BK81">
            <v>1267</v>
          </cell>
          <cell r="BL81">
            <v>0</v>
          </cell>
          <cell r="BM81">
            <v>33507</v>
          </cell>
          <cell r="BN81">
            <v>44513</v>
          </cell>
          <cell r="BO81">
            <v>7228</v>
          </cell>
          <cell r="BP81">
            <v>0</v>
          </cell>
          <cell r="BQ81">
            <v>7228</v>
          </cell>
          <cell r="BR81">
            <v>51741</v>
          </cell>
          <cell r="BS81">
            <v>15034</v>
          </cell>
          <cell r="BT81">
            <v>5297</v>
          </cell>
          <cell r="BU81">
            <v>64</v>
          </cell>
          <cell r="BV81">
            <v>9165</v>
          </cell>
          <cell r="BW81">
            <v>0</v>
          </cell>
          <cell r="BX81">
            <v>29560</v>
          </cell>
          <cell r="BY81">
            <v>29560</v>
          </cell>
          <cell r="BZ81">
            <v>5099</v>
          </cell>
          <cell r="CA81">
            <v>0</v>
          </cell>
          <cell r="CB81">
            <v>5099</v>
          </cell>
          <cell r="CC81">
            <v>6819</v>
          </cell>
          <cell r="CD81">
            <v>170</v>
          </cell>
          <cell r="CE81">
            <v>12088</v>
          </cell>
          <cell r="CF81">
            <v>41648</v>
          </cell>
          <cell r="CG81">
            <v>10093</v>
          </cell>
          <cell r="CH81">
            <v>8326</v>
          </cell>
          <cell r="CI81">
            <v>1767</v>
          </cell>
          <cell r="CJ81">
            <v>51741</v>
          </cell>
        </row>
        <row r="82">
          <cell r="B82">
            <v>11425</v>
          </cell>
          <cell r="C82">
            <v>23551</v>
          </cell>
          <cell r="D82">
            <v>7189</v>
          </cell>
          <cell r="E82">
            <v>-191</v>
          </cell>
          <cell r="F82">
            <v>0</v>
          </cell>
          <cell r="G82">
            <v>30549</v>
          </cell>
          <cell r="H82">
            <v>41974</v>
          </cell>
          <cell r="I82">
            <v>7351</v>
          </cell>
          <cell r="J82">
            <v>0</v>
          </cell>
          <cell r="K82">
            <v>7351</v>
          </cell>
          <cell r="L82">
            <v>49325</v>
          </cell>
          <cell r="M82">
            <v>16100</v>
          </cell>
          <cell r="N82">
            <v>6201</v>
          </cell>
          <cell r="O82">
            <v>-915</v>
          </cell>
          <cell r="P82">
            <v>9534</v>
          </cell>
          <cell r="Q82">
            <v>0</v>
          </cell>
          <cell r="R82">
            <v>30921</v>
          </cell>
          <cell r="S82">
            <v>30921</v>
          </cell>
          <cell r="T82">
            <v>6192</v>
          </cell>
          <cell r="U82">
            <v>0</v>
          </cell>
          <cell r="V82">
            <v>6192</v>
          </cell>
          <cell r="W82">
            <v>6684</v>
          </cell>
          <cell r="X82">
            <v>174</v>
          </cell>
          <cell r="Y82">
            <v>13050</v>
          </cell>
          <cell r="Z82">
            <v>43971</v>
          </cell>
          <cell r="AA82">
            <v>5354</v>
          </cell>
          <cell r="AB82">
            <v>3552</v>
          </cell>
          <cell r="AC82">
            <v>1802</v>
          </cell>
          <cell r="AD82">
            <v>49325</v>
          </cell>
          <cell r="AE82">
            <v>11596</v>
          </cell>
          <cell r="AF82">
            <v>23331</v>
          </cell>
          <cell r="AG82">
            <v>7741</v>
          </cell>
          <cell r="AH82">
            <v>-147</v>
          </cell>
          <cell r="AI82">
            <v>0</v>
          </cell>
          <cell r="AJ82">
            <v>30926</v>
          </cell>
          <cell r="AK82">
            <v>42522</v>
          </cell>
          <cell r="AL82">
            <v>7353</v>
          </cell>
          <cell r="AM82">
            <v>0</v>
          </cell>
          <cell r="AN82">
            <v>7353</v>
          </cell>
          <cell r="AO82">
            <v>49875</v>
          </cell>
          <cell r="AP82">
            <v>15928</v>
          </cell>
          <cell r="AQ82">
            <v>5586</v>
          </cell>
          <cell r="AR82">
            <v>-903</v>
          </cell>
          <cell r="AS82">
            <v>9589</v>
          </cell>
          <cell r="AT82">
            <v>0</v>
          </cell>
          <cell r="AU82">
            <v>30201</v>
          </cell>
          <cell r="AV82">
            <v>30201</v>
          </cell>
          <cell r="AW82">
            <v>6248</v>
          </cell>
          <cell r="AX82">
            <v>0</v>
          </cell>
          <cell r="AY82">
            <v>6248</v>
          </cell>
          <cell r="AZ82">
            <v>6467</v>
          </cell>
          <cell r="BA82">
            <v>146</v>
          </cell>
          <cell r="BB82">
            <v>12861</v>
          </cell>
          <cell r="BC82">
            <v>43062</v>
          </cell>
          <cell r="BD82">
            <v>6813</v>
          </cell>
          <cell r="BE82">
            <v>5013</v>
          </cell>
          <cell r="BF82">
            <v>1800</v>
          </cell>
          <cell r="BG82">
            <v>49875</v>
          </cell>
          <cell r="BH82">
            <v>11766</v>
          </cell>
          <cell r="BI82">
            <v>22121</v>
          </cell>
          <cell r="BJ82">
            <v>3926</v>
          </cell>
          <cell r="BK82">
            <v>-2304</v>
          </cell>
          <cell r="BL82">
            <v>0</v>
          </cell>
          <cell r="BM82">
            <v>23743</v>
          </cell>
          <cell r="BN82">
            <v>35510</v>
          </cell>
          <cell r="BO82">
            <v>7353</v>
          </cell>
          <cell r="BP82">
            <v>0</v>
          </cell>
          <cell r="BQ82">
            <v>7353</v>
          </cell>
          <cell r="BR82">
            <v>42862</v>
          </cell>
          <cell r="BS82">
            <v>15687</v>
          </cell>
          <cell r="BT82">
            <v>5769</v>
          </cell>
          <cell r="BU82">
            <v>-3106</v>
          </cell>
          <cell r="BV82">
            <v>9589</v>
          </cell>
          <cell r="BW82">
            <v>0</v>
          </cell>
          <cell r="BX82">
            <v>27940</v>
          </cell>
          <cell r="BY82">
            <v>27940</v>
          </cell>
          <cell r="BZ82">
            <v>6515</v>
          </cell>
          <cell r="CA82">
            <v>0</v>
          </cell>
          <cell r="CB82">
            <v>6515</v>
          </cell>
          <cell r="CC82">
            <v>6443</v>
          </cell>
          <cell r="CD82">
            <v>156</v>
          </cell>
          <cell r="CE82">
            <v>13114</v>
          </cell>
          <cell r="CF82">
            <v>41054</v>
          </cell>
          <cell r="CG82">
            <v>1809</v>
          </cell>
          <cell r="CH82">
            <v>8</v>
          </cell>
          <cell r="CI82">
            <v>1800</v>
          </cell>
          <cell r="CJ82">
            <v>42862</v>
          </cell>
        </row>
        <row r="83">
          <cell r="B83">
            <v>11614</v>
          </cell>
          <cell r="C83">
            <v>25663</v>
          </cell>
          <cell r="D83">
            <v>7368</v>
          </cell>
          <cell r="E83">
            <v>337</v>
          </cell>
          <cell r="F83">
            <v>0</v>
          </cell>
          <cell r="G83">
            <v>33367</v>
          </cell>
          <cell r="H83">
            <v>44981</v>
          </cell>
          <cell r="I83">
            <v>7478</v>
          </cell>
          <cell r="J83">
            <v>0</v>
          </cell>
          <cell r="K83">
            <v>7478</v>
          </cell>
          <cell r="L83">
            <v>52459</v>
          </cell>
          <cell r="M83">
            <v>17696</v>
          </cell>
          <cell r="N83">
            <v>6705</v>
          </cell>
          <cell r="O83">
            <v>-1093</v>
          </cell>
          <cell r="P83">
            <v>9891</v>
          </cell>
          <cell r="Q83">
            <v>0</v>
          </cell>
          <cell r="R83">
            <v>33198</v>
          </cell>
          <cell r="S83">
            <v>33198</v>
          </cell>
          <cell r="T83">
            <v>6734</v>
          </cell>
          <cell r="U83">
            <v>0</v>
          </cell>
          <cell r="V83">
            <v>6734</v>
          </cell>
          <cell r="W83">
            <v>6901</v>
          </cell>
          <cell r="X83">
            <v>177</v>
          </cell>
          <cell r="Y83">
            <v>13813</v>
          </cell>
          <cell r="Z83">
            <v>47011</v>
          </cell>
          <cell r="AA83">
            <v>5448</v>
          </cell>
          <cell r="AB83">
            <v>3611</v>
          </cell>
          <cell r="AC83">
            <v>1837</v>
          </cell>
          <cell r="AD83">
            <v>52459</v>
          </cell>
          <cell r="AE83">
            <v>11461</v>
          </cell>
          <cell r="AF83">
            <v>25215</v>
          </cell>
          <cell r="AG83">
            <v>7550</v>
          </cell>
          <cell r="AH83">
            <v>-814</v>
          </cell>
          <cell r="AI83">
            <v>0</v>
          </cell>
          <cell r="AJ83">
            <v>31951</v>
          </cell>
          <cell r="AK83">
            <v>43413</v>
          </cell>
          <cell r="AL83">
            <v>7481</v>
          </cell>
          <cell r="AM83">
            <v>0</v>
          </cell>
          <cell r="AN83">
            <v>7481</v>
          </cell>
          <cell r="AO83">
            <v>50894</v>
          </cell>
          <cell r="AP83">
            <v>17536</v>
          </cell>
          <cell r="AQ83">
            <v>6578</v>
          </cell>
          <cell r="AR83">
            <v>-1318</v>
          </cell>
          <cell r="AS83">
            <v>9866</v>
          </cell>
          <cell r="AT83">
            <v>0</v>
          </cell>
          <cell r="AU83">
            <v>32661</v>
          </cell>
          <cell r="AV83">
            <v>32661</v>
          </cell>
          <cell r="AW83">
            <v>7132</v>
          </cell>
          <cell r="AX83">
            <v>0</v>
          </cell>
          <cell r="AY83">
            <v>7132</v>
          </cell>
          <cell r="AZ83">
            <v>7018</v>
          </cell>
          <cell r="BA83">
            <v>183</v>
          </cell>
          <cell r="BB83">
            <v>14333</v>
          </cell>
          <cell r="BC83">
            <v>46995</v>
          </cell>
          <cell r="BD83">
            <v>3899</v>
          </cell>
          <cell r="BE83">
            <v>2061</v>
          </cell>
          <cell r="BF83">
            <v>1838</v>
          </cell>
          <cell r="BG83">
            <v>50894</v>
          </cell>
          <cell r="BH83">
            <v>11393</v>
          </cell>
          <cell r="BI83">
            <v>25879</v>
          </cell>
          <cell r="BJ83">
            <v>12007</v>
          </cell>
          <cell r="BK83">
            <v>358</v>
          </cell>
          <cell r="BL83">
            <v>0</v>
          </cell>
          <cell r="BM83">
            <v>38244</v>
          </cell>
          <cell r="BN83">
            <v>49637</v>
          </cell>
          <cell r="BO83">
            <v>7481</v>
          </cell>
          <cell r="BP83">
            <v>0</v>
          </cell>
          <cell r="BQ83">
            <v>7481</v>
          </cell>
          <cell r="BR83">
            <v>57119</v>
          </cell>
          <cell r="BS83">
            <v>17683</v>
          </cell>
          <cell r="BT83">
            <v>6795</v>
          </cell>
          <cell r="BU83">
            <v>-147</v>
          </cell>
          <cell r="BV83">
            <v>9866</v>
          </cell>
          <cell r="BW83">
            <v>0</v>
          </cell>
          <cell r="BX83">
            <v>34198</v>
          </cell>
          <cell r="BY83">
            <v>34198</v>
          </cell>
          <cell r="BZ83">
            <v>6884</v>
          </cell>
          <cell r="CA83">
            <v>0</v>
          </cell>
          <cell r="CB83">
            <v>6884</v>
          </cell>
          <cell r="CC83">
            <v>6919</v>
          </cell>
          <cell r="CD83">
            <v>182</v>
          </cell>
          <cell r="CE83">
            <v>13984</v>
          </cell>
          <cell r="CF83">
            <v>48182</v>
          </cell>
          <cell r="CG83">
            <v>8937</v>
          </cell>
          <cell r="CH83">
            <v>7099</v>
          </cell>
          <cell r="CI83">
            <v>1838</v>
          </cell>
          <cell r="CJ83">
            <v>57119</v>
          </cell>
        </row>
        <row r="84">
          <cell r="B84">
            <v>11930</v>
          </cell>
          <cell r="C84">
            <v>27804</v>
          </cell>
          <cell r="D84">
            <v>7271</v>
          </cell>
          <cell r="E84">
            <v>750</v>
          </cell>
          <cell r="F84">
            <v>0</v>
          </cell>
          <cell r="G84">
            <v>35825</v>
          </cell>
          <cell r="H84">
            <v>47756</v>
          </cell>
          <cell r="I84">
            <v>7611</v>
          </cell>
          <cell r="J84">
            <v>0</v>
          </cell>
          <cell r="K84">
            <v>7611</v>
          </cell>
          <cell r="L84">
            <v>55367</v>
          </cell>
          <cell r="M84">
            <v>19296</v>
          </cell>
          <cell r="N84">
            <v>7124</v>
          </cell>
          <cell r="O84">
            <v>-1293</v>
          </cell>
          <cell r="P84">
            <v>10293</v>
          </cell>
          <cell r="Q84">
            <v>0</v>
          </cell>
          <cell r="R84">
            <v>35421</v>
          </cell>
          <cell r="S84">
            <v>35421</v>
          </cell>
          <cell r="T84">
            <v>6824</v>
          </cell>
          <cell r="U84">
            <v>0</v>
          </cell>
          <cell r="V84">
            <v>6824</v>
          </cell>
          <cell r="W84">
            <v>7105</v>
          </cell>
          <cell r="X84">
            <v>193</v>
          </cell>
          <cell r="Y84">
            <v>14121</v>
          </cell>
          <cell r="Z84">
            <v>49543</v>
          </cell>
          <cell r="AA84">
            <v>5824</v>
          </cell>
          <cell r="AB84">
            <v>3953</v>
          </cell>
          <cell r="AC84">
            <v>1871</v>
          </cell>
          <cell r="AD84">
            <v>55367</v>
          </cell>
          <cell r="AE84">
            <v>11958</v>
          </cell>
          <cell r="AF84">
            <v>28583</v>
          </cell>
          <cell r="AG84">
            <v>6669</v>
          </cell>
          <cell r="AH84">
            <v>2204</v>
          </cell>
          <cell r="AI84">
            <v>0</v>
          </cell>
          <cell r="AJ84">
            <v>37457</v>
          </cell>
          <cell r="AK84">
            <v>49415</v>
          </cell>
          <cell r="AL84">
            <v>7606</v>
          </cell>
          <cell r="AM84">
            <v>0</v>
          </cell>
          <cell r="AN84">
            <v>7606</v>
          </cell>
          <cell r="AO84">
            <v>57021</v>
          </cell>
          <cell r="AP84">
            <v>19622</v>
          </cell>
          <cell r="AQ84">
            <v>7589</v>
          </cell>
          <cell r="AR84">
            <v>-825</v>
          </cell>
          <cell r="AS84">
            <v>10292</v>
          </cell>
          <cell r="AT84">
            <v>0</v>
          </cell>
          <cell r="AU84">
            <v>36678</v>
          </cell>
          <cell r="AV84">
            <v>36678</v>
          </cell>
          <cell r="AW84">
            <v>6172</v>
          </cell>
          <cell r="AX84">
            <v>0</v>
          </cell>
          <cell r="AY84">
            <v>6172</v>
          </cell>
          <cell r="AZ84">
            <v>7130</v>
          </cell>
          <cell r="BA84">
            <v>210</v>
          </cell>
          <cell r="BB84">
            <v>13513</v>
          </cell>
          <cell r="BC84">
            <v>50191</v>
          </cell>
          <cell r="BD84">
            <v>6830</v>
          </cell>
          <cell r="BE84">
            <v>4959</v>
          </cell>
          <cell r="BF84">
            <v>1871</v>
          </cell>
          <cell r="BG84">
            <v>57021</v>
          </cell>
          <cell r="BH84">
            <v>12006</v>
          </cell>
          <cell r="BI84">
            <v>28746</v>
          </cell>
          <cell r="BJ84">
            <v>2790</v>
          </cell>
          <cell r="BK84">
            <v>2189</v>
          </cell>
          <cell r="BL84">
            <v>0</v>
          </cell>
          <cell r="BM84">
            <v>33725</v>
          </cell>
          <cell r="BN84">
            <v>45730</v>
          </cell>
          <cell r="BO84">
            <v>7606</v>
          </cell>
          <cell r="BP84">
            <v>0</v>
          </cell>
          <cell r="BQ84">
            <v>7606</v>
          </cell>
          <cell r="BR84">
            <v>53337</v>
          </cell>
          <cell r="BS84">
            <v>19754</v>
          </cell>
          <cell r="BT84">
            <v>8556</v>
          </cell>
          <cell r="BU84">
            <v>-460</v>
          </cell>
          <cell r="BV84">
            <v>10292</v>
          </cell>
          <cell r="BW84">
            <v>0</v>
          </cell>
          <cell r="BX84">
            <v>38142</v>
          </cell>
          <cell r="BY84">
            <v>38142</v>
          </cell>
          <cell r="BZ84">
            <v>6330</v>
          </cell>
          <cell r="CA84">
            <v>0</v>
          </cell>
          <cell r="CB84">
            <v>6330</v>
          </cell>
          <cell r="CC84">
            <v>7171</v>
          </cell>
          <cell r="CD84">
            <v>225</v>
          </cell>
          <cell r="CE84">
            <v>13726</v>
          </cell>
          <cell r="CF84">
            <v>51868</v>
          </cell>
          <cell r="CG84">
            <v>1469</v>
          </cell>
          <cell r="CH84">
            <v>-402</v>
          </cell>
          <cell r="CI84">
            <v>1871</v>
          </cell>
          <cell r="CJ84">
            <v>53337</v>
          </cell>
        </row>
        <row r="85">
          <cell r="B85">
            <v>12382</v>
          </cell>
          <cell r="C85">
            <v>29302</v>
          </cell>
          <cell r="D85">
            <v>7447</v>
          </cell>
          <cell r="E85">
            <v>650</v>
          </cell>
          <cell r="F85">
            <v>0</v>
          </cell>
          <cell r="G85">
            <v>37400</v>
          </cell>
          <cell r="H85">
            <v>49782</v>
          </cell>
          <cell r="I85">
            <v>7746</v>
          </cell>
          <cell r="J85">
            <v>0</v>
          </cell>
          <cell r="K85">
            <v>7746</v>
          </cell>
          <cell r="L85">
            <v>57528</v>
          </cell>
          <cell r="M85">
            <v>20520</v>
          </cell>
          <cell r="N85">
            <v>7286</v>
          </cell>
          <cell r="O85">
            <v>-1292</v>
          </cell>
          <cell r="P85">
            <v>10883</v>
          </cell>
          <cell r="Q85">
            <v>0</v>
          </cell>
          <cell r="R85">
            <v>37397</v>
          </cell>
          <cell r="S85">
            <v>37397</v>
          </cell>
          <cell r="T85">
            <v>6749</v>
          </cell>
          <cell r="U85">
            <v>0</v>
          </cell>
          <cell r="V85">
            <v>6749</v>
          </cell>
          <cell r="W85">
            <v>7283</v>
          </cell>
          <cell r="X85">
            <v>196</v>
          </cell>
          <cell r="Y85">
            <v>14228</v>
          </cell>
          <cell r="Z85">
            <v>51625</v>
          </cell>
          <cell r="AA85">
            <v>5903</v>
          </cell>
          <cell r="AB85">
            <v>4005</v>
          </cell>
          <cell r="AC85">
            <v>1898</v>
          </cell>
          <cell r="AD85">
            <v>57528</v>
          </cell>
          <cell r="AE85">
            <v>12257</v>
          </cell>
          <cell r="AF85">
            <v>29676</v>
          </cell>
          <cell r="AG85">
            <v>7516</v>
          </cell>
          <cell r="AH85">
            <v>494</v>
          </cell>
          <cell r="AI85">
            <v>0</v>
          </cell>
          <cell r="AJ85">
            <v>37687</v>
          </cell>
          <cell r="AK85">
            <v>49944</v>
          </cell>
          <cell r="AL85">
            <v>7744</v>
          </cell>
          <cell r="AM85">
            <v>0</v>
          </cell>
          <cell r="AN85">
            <v>7744</v>
          </cell>
          <cell r="AO85">
            <v>57688</v>
          </cell>
          <cell r="AP85">
            <v>20680</v>
          </cell>
          <cell r="AQ85">
            <v>7340</v>
          </cell>
          <cell r="AR85">
            <v>-1677</v>
          </cell>
          <cell r="AS85">
            <v>10864</v>
          </cell>
          <cell r="AT85">
            <v>0</v>
          </cell>
          <cell r="AU85">
            <v>37207</v>
          </cell>
          <cell r="AV85">
            <v>37207</v>
          </cell>
          <cell r="AW85">
            <v>7542</v>
          </cell>
          <cell r="AX85">
            <v>0</v>
          </cell>
          <cell r="AY85">
            <v>7542</v>
          </cell>
          <cell r="AZ85">
            <v>7256</v>
          </cell>
          <cell r="BA85">
            <v>189</v>
          </cell>
          <cell r="BB85">
            <v>14988</v>
          </cell>
          <cell r="BC85">
            <v>52194</v>
          </cell>
          <cell r="BD85">
            <v>5494</v>
          </cell>
          <cell r="BE85">
            <v>3595</v>
          </cell>
          <cell r="BF85">
            <v>1899</v>
          </cell>
          <cell r="BG85">
            <v>57688</v>
          </cell>
          <cell r="BH85">
            <v>12098</v>
          </cell>
          <cell r="BI85">
            <v>30148</v>
          </cell>
          <cell r="BJ85">
            <v>11346</v>
          </cell>
          <cell r="BK85">
            <v>1520</v>
          </cell>
          <cell r="BL85">
            <v>0</v>
          </cell>
          <cell r="BM85">
            <v>43014</v>
          </cell>
          <cell r="BN85">
            <v>55112</v>
          </cell>
          <cell r="BO85">
            <v>7744</v>
          </cell>
          <cell r="BP85">
            <v>0</v>
          </cell>
          <cell r="BQ85">
            <v>7744</v>
          </cell>
          <cell r="BR85">
            <v>62856</v>
          </cell>
          <cell r="BS85">
            <v>20664</v>
          </cell>
          <cell r="BT85">
            <v>6098</v>
          </cell>
          <cell r="BU85">
            <v>-920</v>
          </cell>
          <cell r="BV85">
            <v>10864</v>
          </cell>
          <cell r="BW85">
            <v>0</v>
          </cell>
          <cell r="BX85">
            <v>36706</v>
          </cell>
          <cell r="BY85">
            <v>36706</v>
          </cell>
          <cell r="BZ85">
            <v>7336</v>
          </cell>
          <cell r="CA85">
            <v>0</v>
          </cell>
          <cell r="CB85">
            <v>7336</v>
          </cell>
          <cell r="CC85">
            <v>7337</v>
          </cell>
          <cell r="CD85">
            <v>169</v>
          </cell>
          <cell r="CE85">
            <v>14841</v>
          </cell>
          <cell r="CF85">
            <v>51547</v>
          </cell>
          <cell r="CG85">
            <v>11309</v>
          </cell>
          <cell r="CH85">
            <v>9410</v>
          </cell>
          <cell r="CI85">
            <v>1899</v>
          </cell>
          <cell r="CJ85">
            <v>62856</v>
          </cell>
        </row>
        <row r="86">
          <cell r="B86">
            <v>12841</v>
          </cell>
          <cell r="C86">
            <v>30583</v>
          </cell>
          <cell r="D86">
            <v>7957</v>
          </cell>
          <cell r="E86">
            <v>167</v>
          </cell>
          <cell r="F86">
            <v>0</v>
          </cell>
          <cell r="G86">
            <v>38707</v>
          </cell>
          <cell r="H86">
            <v>51549</v>
          </cell>
          <cell r="I86">
            <v>7876</v>
          </cell>
          <cell r="J86">
            <v>0</v>
          </cell>
          <cell r="K86">
            <v>7876</v>
          </cell>
          <cell r="L86">
            <v>59425</v>
          </cell>
          <cell r="M86">
            <v>21363</v>
          </cell>
          <cell r="N86">
            <v>6933</v>
          </cell>
          <cell r="O86">
            <v>-1193</v>
          </cell>
          <cell r="P86">
            <v>11708</v>
          </cell>
          <cell r="Q86">
            <v>0</v>
          </cell>
          <cell r="R86">
            <v>38811</v>
          </cell>
          <cell r="S86">
            <v>38811</v>
          </cell>
          <cell r="T86">
            <v>6708</v>
          </cell>
          <cell r="U86">
            <v>0</v>
          </cell>
          <cell r="V86">
            <v>6708</v>
          </cell>
          <cell r="W86">
            <v>7475</v>
          </cell>
          <cell r="X86">
            <v>186</v>
          </cell>
          <cell r="Y86">
            <v>14368</v>
          </cell>
          <cell r="Z86">
            <v>53179</v>
          </cell>
          <cell r="AA86">
            <v>6246</v>
          </cell>
          <cell r="AB86">
            <v>4327</v>
          </cell>
          <cell r="AC86">
            <v>1918</v>
          </cell>
          <cell r="AD86">
            <v>59425</v>
          </cell>
          <cell r="AE86">
            <v>13080</v>
          </cell>
          <cell r="AF86">
            <v>29566</v>
          </cell>
          <cell r="AG86">
            <v>8261</v>
          </cell>
          <cell r="AH86">
            <v>-498</v>
          </cell>
          <cell r="AI86">
            <v>0</v>
          </cell>
          <cell r="AJ86">
            <v>37329</v>
          </cell>
          <cell r="AK86">
            <v>50409</v>
          </cell>
          <cell r="AL86">
            <v>7895</v>
          </cell>
          <cell r="AM86">
            <v>0</v>
          </cell>
          <cell r="AN86">
            <v>7895</v>
          </cell>
          <cell r="AO86">
            <v>58304</v>
          </cell>
          <cell r="AP86">
            <v>21023</v>
          </cell>
          <cell r="AQ86">
            <v>6498</v>
          </cell>
          <cell r="AR86">
            <v>-1328</v>
          </cell>
          <cell r="AS86">
            <v>11592</v>
          </cell>
          <cell r="AT86">
            <v>0</v>
          </cell>
          <cell r="AU86">
            <v>37785</v>
          </cell>
          <cell r="AV86">
            <v>37785</v>
          </cell>
          <cell r="AW86">
            <v>5755</v>
          </cell>
          <cell r="AX86">
            <v>0</v>
          </cell>
          <cell r="AY86">
            <v>5755</v>
          </cell>
          <cell r="AZ86">
            <v>8967</v>
          </cell>
          <cell r="BA86">
            <v>185</v>
          </cell>
          <cell r="BB86">
            <v>14907</v>
          </cell>
          <cell r="BC86">
            <v>52691</v>
          </cell>
          <cell r="BD86">
            <v>5613</v>
          </cell>
          <cell r="BE86">
            <v>3691</v>
          </cell>
          <cell r="BF86">
            <v>1922</v>
          </cell>
          <cell r="BG86">
            <v>58304</v>
          </cell>
          <cell r="BH86">
            <v>13276</v>
          </cell>
          <cell r="BI86">
            <v>28174</v>
          </cell>
          <cell r="BJ86">
            <v>4227</v>
          </cell>
          <cell r="BK86">
            <v>-2693</v>
          </cell>
          <cell r="BL86">
            <v>0</v>
          </cell>
          <cell r="BM86">
            <v>29708</v>
          </cell>
          <cell r="BN86">
            <v>42984</v>
          </cell>
          <cell r="BO86">
            <v>7895</v>
          </cell>
          <cell r="BP86">
            <v>0</v>
          </cell>
          <cell r="BQ86">
            <v>7895</v>
          </cell>
          <cell r="BR86">
            <v>50878</v>
          </cell>
          <cell r="BS86">
            <v>20782</v>
          </cell>
          <cell r="BT86">
            <v>6884</v>
          </cell>
          <cell r="BU86">
            <v>-3654</v>
          </cell>
          <cell r="BV86">
            <v>11592</v>
          </cell>
          <cell r="BW86">
            <v>0</v>
          </cell>
          <cell r="BX86">
            <v>35604</v>
          </cell>
          <cell r="BY86">
            <v>35604</v>
          </cell>
          <cell r="BZ86">
            <v>5954</v>
          </cell>
          <cell r="CA86">
            <v>0</v>
          </cell>
          <cell r="CB86">
            <v>5954</v>
          </cell>
          <cell r="CC86">
            <v>8943</v>
          </cell>
          <cell r="CD86">
            <v>187</v>
          </cell>
          <cell r="CE86">
            <v>15083</v>
          </cell>
          <cell r="CF86">
            <v>50687</v>
          </cell>
          <cell r="CG86">
            <v>192</v>
          </cell>
          <cell r="CH86">
            <v>-1730</v>
          </cell>
          <cell r="CI86">
            <v>1922</v>
          </cell>
          <cell r="CJ86">
            <v>50878</v>
          </cell>
        </row>
        <row r="87">
          <cell r="B87">
            <v>13107</v>
          </cell>
          <cell r="C87">
            <v>32140</v>
          </cell>
          <cell r="D87">
            <v>8423</v>
          </cell>
          <cell r="E87">
            <v>-19</v>
          </cell>
          <cell r="F87">
            <v>0</v>
          </cell>
          <cell r="G87">
            <v>40544</v>
          </cell>
          <cell r="H87">
            <v>53650</v>
          </cell>
          <cell r="I87">
            <v>8005</v>
          </cell>
          <cell r="J87">
            <v>0</v>
          </cell>
          <cell r="K87">
            <v>8005</v>
          </cell>
          <cell r="L87">
            <v>61655</v>
          </cell>
          <cell r="M87">
            <v>22079</v>
          </cell>
          <cell r="N87">
            <v>6565</v>
          </cell>
          <cell r="O87">
            <v>-1004</v>
          </cell>
          <cell r="P87">
            <v>12626</v>
          </cell>
          <cell r="Q87">
            <v>0</v>
          </cell>
          <cell r="R87">
            <v>40266</v>
          </cell>
          <cell r="S87">
            <v>40266</v>
          </cell>
          <cell r="T87">
            <v>6520</v>
          </cell>
          <cell r="U87">
            <v>0</v>
          </cell>
          <cell r="V87">
            <v>6520</v>
          </cell>
          <cell r="W87">
            <v>7798</v>
          </cell>
          <cell r="X87">
            <v>185</v>
          </cell>
          <cell r="Y87">
            <v>14503</v>
          </cell>
          <cell r="Z87">
            <v>54768</v>
          </cell>
          <cell r="AA87">
            <v>6887</v>
          </cell>
          <cell r="AB87">
            <v>4952</v>
          </cell>
          <cell r="AC87">
            <v>1935</v>
          </cell>
          <cell r="AD87">
            <v>61655</v>
          </cell>
          <cell r="AE87">
            <v>13006</v>
          </cell>
          <cell r="AF87">
            <v>32518</v>
          </cell>
          <cell r="AG87">
            <v>8149</v>
          </cell>
          <cell r="AH87">
            <v>195</v>
          </cell>
          <cell r="AI87">
            <v>0</v>
          </cell>
          <cell r="AJ87">
            <v>40862</v>
          </cell>
          <cell r="AK87">
            <v>53868</v>
          </cell>
          <cell r="AL87">
            <v>7999</v>
          </cell>
          <cell r="AM87">
            <v>0</v>
          </cell>
          <cell r="AN87">
            <v>7999</v>
          </cell>
          <cell r="AO87">
            <v>61867</v>
          </cell>
          <cell r="AP87">
            <v>22296</v>
          </cell>
          <cell r="AQ87">
            <v>7054</v>
          </cell>
          <cell r="AR87">
            <v>-404</v>
          </cell>
          <cell r="AS87">
            <v>12720</v>
          </cell>
          <cell r="AT87">
            <v>0</v>
          </cell>
          <cell r="AU87">
            <v>41667</v>
          </cell>
          <cell r="AV87">
            <v>41667</v>
          </cell>
          <cell r="AW87">
            <v>7262</v>
          </cell>
          <cell r="AX87">
            <v>0</v>
          </cell>
          <cell r="AY87">
            <v>7262</v>
          </cell>
          <cell r="AZ87">
            <v>7710</v>
          </cell>
          <cell r="BA87">
            <v>186</v>
          </cell>
          <cell r="BB87">
            <v>15158</v>
          </cell>
          <cell r="BC87">
            <v>56825</v>
          </cell>
          <cell r="BD87">
            <v>5042</v>
          </cell>
          <cell r="BE87">
            <v>3110</v>
          </cell>
          <cell r="BF87">
            <v>1932</v>
          </cell>
          <cell r="BG87">
            <v>61867</v>
          </cell>
          <cell r="BH87">
            <v>12934</v>
          </cell>
          <cell r="BI87">
            <v>33398</v>
          </cell>
          <cell r="BJ87">
            <v>12915</v>
          </cell>
          <cell r="BK87">
            <v>1376</v>
          </cell>
          <cell r="BL87">
            <v>0</v>
          </cell>
          <cell r="BM87">
            <v>47689</v>
          </cell>
          <cell r="BN87">
            <v>60622</v>
          </cell>
          <cell r="BO87">
            <v>7999</v>
          </cell>
          <cell r="BP87">
            <v>0</v>
          </cell>
          <cell r="BQ87">
            <v>7999</v>
          </cell>
          <cell r="BR87">
            <v>68621</v>
          </cell>
          <cell r="BS87">
            <v>22402</v>
          </cell>
          <cell r="BT87">
            <v>7111</v>
          </cell>
          <cell r="BU87">
            <v>744</v>
          </cell>
          <cell r="BV87">
            <v>12720</v>
          </cell>
          <cell r="BW87">
            <v>0</v>
          </cell>
          <cell r="BX87">
            <v>42978</v>
          </cell>
          <cell r="BY87">
            <v>42978</v>
          </cell>
          <cell r="BZ87">
            <v>7026</v>
          </cell>
          <cell r="CA87">
            <v>0</v>
          </cell>
          <cell r="CB87">
            <v>7026</v>
          </cell>
          <cell r="CC87">
            <v>7599</v>
          </cell>
          <cell r="CD87">
            <v>190</v>
          </cell>
          <cell r="CE87">
            <v>14815</v>
          </cell>
          <cell r="CF87">
            <v>57793</v>
          </cell>
          <cell r="CG87">
            <v>10828</v>
          </cell>
          <cell r="CH87">
            <v>8896</v>
          </cell>
          <cell r="CI87">
            <v>1932</v>
          </cell>
          <cell r="CJ87">
            <v>68621</v>
          </cell>
        </row>
        <row r="88">
          <cell r="B88">
            <v>13255</v>
          </cell>
          <cell r="C88">
            <v>34757</v>
          </cell>
          <cell r="D88">
            <v>8472</v>
          </cell>
          <cell r="E88">
            <v>376</v>
          </cell>
          <cell r="F88">
            <v>0</v>
          </cell>
          <cell r="G88">
            <v>43605</v>
          </cell>
          <cell r="H88">
            <v>56860</v>
          </cell>
          <cell r="I88">
            <v>8154</v>
          </cell>
          <cell r="J88">
            <v>0</v>
          </cell>
          <cell r="K88">
            <v>8154</v>
          </cell>
          <cell r="L88">
            <v>65015</v>
          </cell>
          <cell r="M88">
            <v>23187</v>
          </cell>
          <cell r="N88">
            <v>6437</v>
          </cell>
          <cell r="O88">
            <v>-721</v>
          </cell>
          <cell r="P88">
            <v>13407</v>
          </cell>
          <cell r="Q88">
            <v>0</v>
          </cell>
          <cell r="R88">
            <v>42311</v>
          </cell>
          <cell r="S88">
            <v>42311</v>
          </cell>
          <cell r="T88">
            <v>6033</v>
          </cell>
          <cell r="U88">
            <v>0</v>
          </cell>
          <cell r="V88">
            <v>6033</v>
          </cell>
          <cell r="W88">
            <v>8137</v>
          </cell>
          <cell r="X88">
            <v>192</v>
          </cell>
          <cell r="Y88">
            <v>14362</v>
          </cell>
          <cell r="Z88">
            <v>56673</v>
          </cell>
          <cell r="AA88">
            <v>8342</v>
          </cell>
          <cell r="AB88">
            <v>6387</v>
          </cell>
          <cell r="AC88">
            <v>1955</v>
          </cell>
          <cell r="AD88">
            <v>65015</v>
          </cell>
          <cell r="AE88">
            <v>13365</v>
          </cell>
          <cell r="AF88">
            <v>34761</v>
          </cell>
          <cell r="AG88">
            <v>8620</v>
          </cell>
          <cell r="AH88">
            <v>455</v>
          </cell>
          <cell r="AI88">
            <v>0</v>
          </cell>
          <cell r="AJ88">
            <v>43836</v>
          </cell>
          <cell r="AK88">
            <v>57201</v>
          </cell>
          <cell r="AL88">
            <v>8150</v>
          </cell>
          <cell r="AM88">
            <v>0</v>
          </cell>
          <cell r="AN88">
            <v>8150</v>
          </cell>
          <cell r="AO88">
            <v>65351</v>
          </cell>
          <cell r="AP88">
            <v>23063</v>
          </cell>
          <cell r="AQ88">
            <v>6000</v>
          </cell>
          <cell r="AR88">
            <v>-1373</v>
          </cell>
          <cell r="AS88">
            <v>13448</v>
          </cell>
          <cell r="AT88">
            <v>0</v>
          </cell>
          <cell r="AU88">
            <v>41138</v>
          </cell>
          <cell r="AV88">
            <v>41138</v>
          </cell>
          <cell r="AW88">
            <v>5862</v>
          </cell>
          <cell r="AX88">
            <v>0</v>
          </cell>
          <cell r="AY88">
            <v>5862</v>
          </cell>
          <cell r="AZ88">
            <v>8237</v>
          </cell>
          <cell r="BA88">
            <v>181</v>
          </cell>
          <cell r="BB88">
            <v>14280</v>
          </cell>
          <cell r="BC88">
            <v>55418</v>
          </cell>
          <cell r="BD88">
            <v>9933</v>
          </cell>
          <cell r="BE88">
            <v>7978</v>
          </cell>
          <cell r="BF88">
            <v>1955</v>
          </cell>
          <cell r="BG88">
            <v>65351</v>
          </cell>
          <cell r="BH88">
            <v>13413</v>
          </cell>
          <cell r="BI88">
            <v>34976</v>
          </cell>
          <cell r="BJ88">
            <v>3662</v>
          </cell>
          <cell r="BK88">
            <v>431</v>
          </cell>
          <cell r="BL88">
            <v>0</v>
          </cell>
          <cell r="BM88">
            <v>39070</v>
          </cell>
          <cell r="BN88">
            <v>52482</v>
          </cell>
          <cell r="BO88">
            <v>8150</v>
          </cell>
          <cell r="BP88">
            <v>0</v>
          </cell>
          <cell r="BQ88">
            <v>8150</v>
          </cell>
          <cell r="BR88">
            <v>60632</v>
          </cell>
          <cell r="BS88">
            <v>23210</v>
          </cell>
          <cell r="BT88">
            <v>6730</v>
          </cell>
          <cell r="BU88">
            <v>-939</v>
          </cell>
          <cell r="BV88">
            <v>13448</v>
          </cell>
          <cell r="BW88">
            <v>0</v>
          </cell>
          <cell r="BX88">
            <v>42449</v>
          </cell>
          <cell r="BY88">
            <v>42449</v>
          </cell>
          <cell r="BZ88">
            <v>5978</v>
          </cell>
          <cell r="CA88">
            <v>0</v>
          </cell>
          <cell r="CB88">
            <v>5978</v>
          </cell>
          <cell r="CC88">
            <v>8300</v>
          </cell>
          <cell r="CD88">
            <v>197</v>
          </cell>
          <cell r="CE88">
            <v>14474</v>
          </cell>
          <cell r="CF88">
            <v>56923</v>
          </cell>
          <cell r="CG88">
            <v>3708</v>
          </cell>
          <cell r="CH88">
            <v>1754</v>
          </cell>
          <cell r="CI88">
            <v>1955</v>
          </cell>
          <cell r="CJ88">
            <v>60632</v>
          </cell>
        </row>
        <row r="89">
          <cell r="B89">
            <v>13596</v>
          </cell>
          <cell r="C89">
            <v>37174</v>
          </cell>
          <cell r="D89">
            <v>8344</v>
          </cell>
          <cell r="E89">
            <v>533</v>
          </cell>
          <cell r="F89">
            <v>0</v>
          </cell>
          <cell r="G89">
            <v>46051</v>
          </cell>
          <cell r="H89">
            <v>59647</v>
          </cell>
          <cell r="I89">
            <v>8367</v>
          </cell>
          <cell r="J89">
            <v>0</v>
          </cell>
          <cell r="K89">
            <v>8367</v>
          </cell>
          <cell r="L89">
            <v>68014</v>
          </cell>
          <cell r="M89">
            <v>24468</v>
          </cell>
          <cell r="N89">
            <v>6472</v>
          </cell>
          <cell r="O89">
            <v>-626</v>
          </cell>
          <cell r="P89">
            <v>13874</v>
          </cell>
          <cell r="Q89">
            <v>0</v>
          </cell>
          <cell r="R89">
            <v>44188</v>
          </cell>
          <cell r="S89">
            <v>44188</v>
          </cell>
          <cell r="T89">
            <v>5242</v>
          </cell>
          <cell r="U89">
            <v>0</v>
          </cell>
          <cell r="V89">
            <v>5242</v>
          </cell>
          <cell r="W89">
            <v>8350</v>
          </cell>
          <cell r="X89">
            <v>198</v>
          </cell>
          <cell r="Y89">
            <v>13790</v>
          </cell>
          <cell r="Z89">
            <v>57978</v>
          </cell>
          <cell r="AA89">
            <v>10036</v>
          </cell>
          <cell r="AB89">
            <v>8051</v>
          </cell>
          <cell r="AC89">
            <v>1985</v>
          </cell>
          <cell r="AD89">
            <v>68014</v>
          </cell>
          <cell r="AE89">
            <v>13444</v>
          </cell>
          <cell r="AF89">
            <v>36128</v>
          </cell>
          <cell r="AG89">
            <v>8630</v>
          </cell>
          <cell r="AH89">
            <v>570</v>
          </cell>
          <cell r="AI89">
            <v>0</v>
          </cell>
          <cell r="AJ89">
            <v>45328</v>
          </cell>
          <cell r="AK89">
            <v>58772</v>
          </cell>
          <cell r="AL89">
            <v>8359</v>
          </cell>
          <cell r="AM89">
            <v>0</v>
          </cell>
          <cell r="AN89">
            <v>8359</v>
          </cell>
          <cell r="AO89">
            <v>67131</v>
          </cell>
          <cell r="AP89">
            <v>24019</v>
          </cell>
          <cell r="AQ89">
            <v>6588</v>
          </cell>
          <cell r="AR89">
            <v>-297</v>
          </cell>
          <cell r="AS89">
            <v>13899</v>
          </cell>
          <cell r="AT89">
            <v>0</v>
          </cell>
          <cell r="AU89">
            <v>44209</v>
          </cell>
          <cell r="AV89">
            <v>44209</v>
          </cell>
          <cell r="AW89">
            <v>5151</v>
          </cell>
          <cell r="AX89">
            <v>0</v>
          </cell>
          <cell r="AY89">
            <v>5151</v>
          </cell>
          <cell r="AZ89">
            <v>8381</v>
          </cell>
          <cell r="BA89">
            <v>222</v>
          </cell>
          <cell r="BB89">
            <v>13754</v>
          </cell>
          <cell r="BC89">
            <v>57963</v>
          </cell>
          <cell r="BD89">
            <v>9168</v>
          </cell>
          <cell r="BE89">
            <v>7184</v>
          </cell>
          <cell r="BF89">
            <v>1984</v>
          </cell>
          <cell r="BG89">
            <v>67131</v>
          </cell>
          <cell r="BH89">
            <v>13267</v>
          </cell>
          <cell r="BI89">
            <v>36409</v>
          </cell>
          <cell r="BJ89">
            <v>12937</v>
          </cell>
          <cell r="BK89">
            <v>1091</v>
          </cell>
          <cell r="BL89">
            <v>0</v>
          </cell>
          <cell r="BM89">
            <v>50437</v>
          </cell>
          <cell r="BN89">
            <v>63704</v>
          </cell>
          <cell r="BO89">
            <v>8359</v>
          </cell>
          <cell r="BP89">
            <v>0</v>
          </cell>
          <cell r="BQ89">
            <v>8359</v>
          </cell>
          <cell r="BR89">
            <v>72063</v>
          </cell>
          <cell r="BS89">
            <v>24008</v>
          </cell>
          <cell r="BT89">
            <v>5525</v>
          </cell>
          <cell r="BU89">
            <v>518</v>
          </cell>
          <cell r="BV89">
            <v>13899</v>
          </cell>
          <cell r="BW89">
            <v>0</v>
          </cell>
          <cell r="BX89">
            <v>43950</v>
          </cell>
          <cell r="BY89">
            <v>43950</v>
          </cell>
          <cell r="BZ89">
            <v>5095</v>
          </cell>
          <cell r="CA89">
            <v>0</v>
          </cell>
          <cell r="CB89">
            <v>5095</v>
          </cell>
          <cell r="CC89">
            <v>8454</v>
          </cell>
          <cell r="CD89">
            <v>198</v>
          </cell>
          <cell r="CE89">
            <v>13747</v>
          </cell>
          <cell r="CF89">
            <v>57697</v>
          </cell>
          <cell r="CG89">
            <v>14365</v>
          </cell>
          <cell r="CH89">
            <v>12381</v>
          </cell>
          <cell r="CI89">
            <v>1984</v>
          </cell>
          <cell r="CJ89">
            <v>72063</v>
          </cell>
        </row>
        <row r="90">
          <cell r="B90">
            <v>14330</v>
          </cell>
          <cell r="C90">
            <v>37879</v>
          </cell>
          <cell r="D90">
            <v>8345</v>
          </cell>
          <cell r="E90">
            <v>319</v>
          </cell>
          <cell r="F90">
            <v>0</v>
          </cell>
          <cell r="G90">
            <v>46543</v>
          </cell>
          <cell r="H90">
            <v>60874</v>
          </cell>
          <cell r="I90">
            <v>8650</v>
          </cell>
          <cell r="J90">
            <v>0</v>
          </cell>
          <cell r="K90">
            <v>8650</v>
          </cell>
          <cell r="L90">
            <v>69524</v>
          </cell>
          <cell r="M90">
            <v>25427</v>
          </cell>
          <cell r="N90">
            <v>6573</v>
          </cell>
          <cell r="O90">
            <v>-618</v>
          </cell>
          <cell r="P90">
            <v>14075</v>
          </cell>
          <cell r="Q90">
            <v>0</v>
          </cell>
          <cell r="R90">
            <v>45458</v>
          </cell>
          <cell r="S90">
            <v>45458</v>
          </cell>
          <cell r="T90">
            <v>4313</v>
          </cell>
          <cell r="U90">
            <v>0</v>
          </cell>
          <cell r="V90">
            <v>4313</v>
          </cell>
          <cell r="W90">
            <v>8456</v>
          </cell>
          <cell r="X90">
            <v>211</v>
          </cell>
          <cell r="Y90">
            <v>12980</v>
          </cell>
          <cell r="Z90">
            <v>58438</v>
          </cell>
          <cell r="AA90">
            <v>11086</v>
          </cell>
          <cell r="AB90">
            <v>9060</v>
          </cell>
          <cell r="AC90">
            <v>2026</v>
          </cell>
          <cell r="AD90">
            <v>69524</v>
          </cell>
          <cell r="AE90">
            <v>14198</v>
          </cell>
          <cell r="AF90">
            <v>40113</v>
          </cell>
          <cell r="AG90">
            <v>7725</v>
          </cell>
          <cell r="AH90">
            <v>339</v>
          </cell>
          <cell r="AI90">
            <v>0</v>
          </cell>
          <cell r="AJ90">
            <v>48177</v>
          </cell>
          <cell r="AK90">
            <v>62375</v>
          </cell>
          <cell r="AL90">
            <v>8627</v>
          </cell>
          <cell r="AM90">
            <v>0</v>
          </cell>
          <cell r="AN90">
            <v>8627</v>
          </cell>
          <cell r="AO90">
            <v>71002</v>
          </cell>
          <cell r="AP90">
            <v>26238</v>
          </cell>
          <cell r="AQ90">
            <v>6617</v>
          </cell>
          <cell r="AR90">
            <v>-394</v>
          </cell>
          <cell r="AS90">
            <v>14075</v>
          </cell>
          <cell r="AT90">
            <v>0</v>
          </cell>
          <cell r="AU90">
            <v>46536</v>
          </cell>
          <cell r="AV90">
            <v>46536</v>
          </cell>
          <cell r="AW90">
            <v>4616</v>
          </cell>
          <cell r="AX90">
            <v>0</v>
          </cell>
          <cell r="AY90">
            <v>4616</v>
          </cell>
          <cell r="AZ90">
            <v>8438</v>
          </cell>
          <cell r="BA90">
            <v>190</v>
          </cell>
          <cell r="BB90">
            <v>13244</v>
          </cell>
          <cell r="BC90">
            <v>59781</v>
          </cell>
          <cell r="BD90">
            <v>11221</v>
          </cell>
          <cell r="BE90">
            <v>9202</v>
          </cell>
          <cell r="BF90">
            <v>2020</v>
          </cell>
          <cell r="BG90">
            <v>71002</v>
          </cell>
          <cell r="BH90">
            <v>14409</v>
          </cell>
          <cell r="BI90">
            <v>38531</v>
          </cell>
          <cell r="BJ90">
            <v>4025</v>
          </cell>
          <cell r="BK90">
            <v>-968</v>
          </cell>
          <cell r="BL90">
            <v>0</v>
          </cell>
          <cell r="BM90">
            <v>41588</v>
          </cell>
          <cell r="BN90">
            <v>55997</v>
          </cell>
          <cell r="BO90">
            <v>8627</v>
          </cell>
          <cell r="BP90">
            <v>0</v>
          </cell>
          <cell r="BQ90">
            <v>8627</v>
          </cell>
          <cell r="BR90">
            <v>64624</v>
          </cell>
          <cell r="BS90">
            <v>26004</v>
          </cell>
          <cell r="BT90">
            <v>7056</v>
          </cell>
          <cell r="BU90">
            <v>-2820</v>
          </cell>
          <cell r="BV90">
            <v>14075</v>
          </cell>
          <cell r="BW90">
            <v>0</v>
          </cell>
          <cell r="BX90">
            <v>44315</v>
          </cell>
          <cell r="BY90">
            <v>44315</v>
          </cell>
          <cell r="BZ90">
            <v>4690</v>
          </cell>
          <cell r="CA90">
            <v>0</v>
          </cell>
          <cell r="CB90">
            <v>4690</v>
          </cell>
          <cell r="CC90">
            <v>8415</v>
          </cell>
          <cell r="CD90">
            <v>187</v>
          </cell>
          <cell r="CE90">
            <v>13291</v>
          </cell>
          <cell r="CF90">
            <v>57606</v>
          </cell>
          <cell r="CG90">
            <v>7018</v>
          </cell>
          <cell r="CH90">
            <v>4998</v>
          </cell>
          <cell r="CI90">
            <v>2020</v>
          </cell>
          <cell r="CJ90">
            <v>64624</v>
          </cell>
        </row>
        <row r="91">
          <cell r="B91">
            <v>15323</v>
          </cell>
          <cell r="C91">
            <v>36789</v>
          </cell>
          <cell r="D91">
            <v>8529</v>
          </cell>
          <cell r="E91">
            <v>-112</v>
          </cell>
          <cell r="F91">
            <v>0</v>
          </cell>
          <cell r="G91">
            <v>45206</v>
          </cell>
          <cell r="H91">
            <v>60528</v>
          </cell>
          <cell r="I91">
            <v>8963</v>
          </cell>
          <cell r="J91">
            <v>0</v>
          </cell>
          <cell r="K91">
            <v>8963</v>
          </cell>
          <cell r="L91">
            <v>69491</v>
          </cell>
          <cell r="M91">
            <v>25895</v>
          </cell>
          <cell r="N91">
            <v>6529</v>
          </cell>
          <cell r="O91">
            <v>-497</v>
          </cell>
          <cell r="P91">
            <v>14188</v>
          </cell>
          <cell r="Q91">
            <v>0</v>
          </cell>
          <cell r="R91">
            <v>46115</v>
          </cell>
          <cell r="S91">
            <v>46115</v>
          </cell>
          <cell r="T91">
            <v>3944</v>
          </cell>
          <cell r="U91">
            <v>0</v>
          </cell>
          <cell r="V91">
            <v>3944</v>
          </cell>
          <cell r="W91">
            <v>8513</v>
          </cell>
          <cell r="X91">
            <v>241</v>
          </cell>
          <cell r="Y91">
            <v>12698</v>
          </cell>
          <cell r="Z91">
            <v>58813</v>
          </cell>
          <cell r="AA91">
            <v>10678</v>
          </cell>
          <cell r="AB91">
            <v>8606</v>
          </cell>
          <cell r="AC91">
            <v>2072</v>
          </cell>
          <cell r="AD91">
            <v>69491</v>
          </cell>
          <cell r="AE91">
            <v>15489</v>
          </cell>
          <cell r="AF91">
            <v>35684</v>
          </cell>
          <cell r="AG91">
            <v>8691</v>
          </cell>
          <cell r="AH91">
            <v>-31</v>
          </cell>
          <cell r="AI91">
            <v>0</v>
          </cell>
          <cell r="AJ91">
            <v>44344</v>
          </cell>
          <cell r="AK91">
            <v>59833</v>
          </cell>
          <cell r="AL91">
            <v>8990</v>
          </cell>
          <cell r="AM91">
            <v>0</v>
          </cell>
          <cell r="AN91">
            <v>8990</v>
          </cell>
          <cell r="AO91">
            <v>68823</v>
          </cell>
          <cell r="AP91">
            <v>25412</v>
          </cell>
          <cell r="AQ91">
            <v>6539</v>
          </cell>
          <cell r="AR91">
            <v>-917</v>
          </cell>
          <cell r="AS91">
            <v>14116</v>
          </cell>
          <cell r="AT91">
            <v>0</v>
          </cell>
          <cell r="AU91">
            <v>45151</v>
          </cell>
          <cell r="AV91">
            <v>45151</v>
          </cell>
          <cell r="AW91">
            <v>3364</v>
          </cell>
          <cell r="AX91">
            <v>0</v>
          </cell>
          <cell r="AY91">
            <v>3364</v>
          </cell>
          <cell r="AZ91">
            <v>8436</v>
          </cell>
          <cell r="BA91">
            <v>228</v>
          </cell>
          <cell r="BB91">
            <v>12028</v>
          </cell>
          <cell r="BC91">
            <v>57179</v>
          </cell>
          <cell r="BD91">
            <v>11644</v>
          </cell>
          <cell r="BE91">
            <v>9567</v>
          </cell>
          <cell r="BF91">
            <v>2077</v>
          </cell>
          <cell r="BG91">
            <v>68823</v>
          </cell>
          <cell r="BH91">
            <v>15418</v>
          </cell>
          <cell r="BI91">
            <v>36772</v>
          </cell>
          <cell r="BJ91">
            <v>13681</v>
          </cell>
          <cell r="BK91">
            <v>1120</v>
          </cell>
          <cell r="BL91">
            <v>0</v>
          </cell>
          <cell r="BM91">
            <v>51573</v>
          </cell>
          <cell r="BN91">
            <v>66990</v>
          </cell>
          <cell r="BO91">
            <v>8990</v>
          </cell>
          <cell r="BP91">
            <v>0</v>
          </cell>
          <cell r="BQ91">
            <v>8990</v>
          </cell>
          <cell r="BR91">
            <v>75980</v>
          </cell>
          <cell r="BS91">
            <v>25515</v>
          </cell>
          <cell r="BT91">
            <v>6774</v>
          </cell>
          <cell r="BU91">
            <v>232</v>
          </cell>
          <cell r="BV91">
            <v>14116</v>
          </cell>
          <cell r="BW91">
            <v>0</v>
          </cell>
          <cell r="BX91">
            <v>46637</v>
          </cell>
          <cell r="BY91">
            <v>46637</v>
          </cell>
          <cell r="BZ91">
            <v>3275</v>
          </cell>
          <cell r="CA91">
            <v>0</v>
          </cell>
          <cell r="CB91">
            <v>3275</v>
          </cell>
          <cell r="CC91">
            <v>8324</v>
          </cell>
          <cell r="CD91">
            <v>238</v>
          </cell>
          <cell r="CE91">
            <v>11837</v>
          </cell>
          <cell r="CF91">
            <v>58474</v>
          </cell>
          <cell r="CG91">
            <v>17506</v>
          </cell>
          <cell r="CH91">
            <v>15428</v>
          </cell>
          <cell r="CI91">
            <v>2077</v>
          </cell>
          <cell r="CJ91">
            <v>75980</v>
          </cell>
        </row>
        <row r="92">
          <cell r="B92">
            <v>16289</v>
          </cell>
          <cell r="C92">
            <v>34074</v>
          </cell>
          <cell r="D92">
            <v>8543</v>
          </cell>
          <cell r="E92">
            <v>-319</v>
          </cell>
          <cell r="F92">
            <v>0</v>
          </cell>
          <cell r="G92">
            <v>42297</v>
          </cell>
          <cell r="H92">
            <v>58587</v>
          </cell>
          <cell r="I92">
            <v>9253</v>
          </cell>
          <cell r="J92">
            <v>0</v>
          </cell>
          <cell r="K92">
            <v>9253</v>
          </cell>
          <cell r="L92">
            <v>67840</v>
          </cell>
          <cell r="M92">
            <v>25254</v>
          </cell>
          <cell r="N92">
            <v>6063</v>
          </cell>
          <cell r="O92">
            <v>-349</v>
          </cell>
          <cell r="P92">
            <v>14298</v>
          </cell>
          <cell r="Q92">
            <v>0</v>
          </cell>
          <cell r="R92">
            <v>45265</v>
          </cell>
          <cell r="S92">
            <v>45265</v>
          </cell>
          <cell r="T92">
            <v>3959</v>
          </cell>
          <cell r="U92">
            <v>0</v>
          </cell>
          <cell r="V92">
            <v>3959</v>
          </cell>
          <cell r="W92">
            <v>8622</v>
          </cell>
          <cell r="X92">
            <v>258</v>
          </cell>
          <cell r="Y92">
            <v>12839</v>
          </cell>
          <cell r="Z92">
            <v>58104</v>
          </cell>
          <cell r="AA92">
            <v>9736</v>
          </cell>
          <cell r="AB92">
            <v>7625</v>
          </cell>
          <cell r="AC92">
            <v>2111</v>
          </cell>
          <cell r="AD92">
            <v>67840</v>
          </cell>
          <cell r="AE92">
            <v>16193</v>
          </cell>
          <cell r="AF92">
            <v>33922</v>
          </cell>
          <cell r="AG92">
            <v>8875</v>
          </cell>
          <cell r="AH92">
            <v>-433</v>
          </cell>
          <cell r="AI92">
            <v>0</v>
          </cell>
          <cell r="AJ92">
            <v>42364</v>
          </cell>
          <cell r="AK92">
            <v>58557</v>
          </cell>
          <cell r="AL92">
            <v>9258</v>
          </cell>
          <cell r="AM92">
            <v>0</v>
          </cell>
          <cell r="AN92">
            <v>9258</v>
          </cell>
          <cell r="AO92">
            <v>67815</v>
          </cell>
          <cell r="AP92">
            <v>25354</v>
          </cell>
          <cell r="AQ92">
            <v>6279</v>
          </cell>
          <cell r="AR92">
            <v>-251</v>
          </cell>
          <cell r="AS92">
            <v>14291</v>
          </cell>
          <cell r="AT92">
            <v>0</v>
          </cell>
          <cell r="AU92">
            <v>45673</v>
          </cell>
          <cell r="AV92">
            <v>45673</v>
          </cell>
          <cell r="AW92">
            <v>4209</v>
          </cell>
          <cell r="AX92">
            <v>0</v>
          </cell>
          <cell r="AY92">
            <v>4209</v>
          </cell>
          <cell r="AZ92">
            <v>8759</v>
          </cell>
          <cell r="BA92">
            <v>283</v>
          </cell>
          <cell r="BB92">
            <v>13251</v>
          </cell>
          <cell r="BC92">
            <v>58923</v>
          </cell>
          <cell r="BD92">
            <v>8892</v>
          </cell>
          <cell r="BE92">
            <v>6779</v>
          </cell>
          <cell r="BF92">
            <v>2113</v>
          </cell>
          <cell r="BG92">
            <v>67815</v>
          </cell>
          <cell r="BH92">
            <v>16236</v>
          </cell>
          <cell r="BI92">
            <v>33942</v>
          </cell>
          <cell r="BJ92">
            <v>3855</v>
          </cell>
          <cell r="BK92">
            <v>-838</v>
          </cell>
          <cell r="BL92">
            <v>0</v>
          </cell>
          <cell r="BM92">
            <v>36958</v>
          </cell>
          <cell r="BN92">
            <v>53194</v>
          </cell>
          <cell r="BO92">
            <v>9258</v>
          </cell>
          <cell r="BP92">
            <v>0</v>
          </cell>
          <cell r="BQ92">
            <v>9258</v>
          </cell>
          <cell r="BR92">
            <v>62452</v>
          </cell>
          <cell r="BS92">
            <v>25447</v>
          </cell>
          <cell r="BT92">
            <v>6968</v>
          </cell>
          <cell r="BU92">
            <v>195</v>
          </cell>
          <cell r="BV92">
            <v>14291</v>
          </cell>
          <cell r="BW92">
            <v>0</v>
          </cell>
          <cell r="BX92">
            <v>46900</v>
          </cell>
          <cell r="BY92">
            <v>46900</v>
          </cell>
          <cell r="BZ92">
            <v>4312</v>
          </cell>
          <cell r="CA92">
            <v>0</v>
          </cell>
          <cell r="CB92">
            <v>4312</v>
          </cell>
          <cell r="CC92">
            <v>8829</v>
          </cell>
          <cell r="CD92">
            <v>307</v>
          </cell>
          <cell r="CE92">
            <v>13448</v>
          </cell>
          <cell r="CF92">
            <v>60348</v>
          </cell>
          <cell r="CG92">
            <v>2104</v>
          </cell>
          <cell r="CH92">
            <v>-9</v>
          </cell>
          <cell r="CI92">
            <v>2113</v>
          </cell>
          <cell r="CJ92">
            <v>62452</v>
          </cell>
        </row>
        <row r="93">
          <cell r="B93">
            <v>16834</v>
          </cell>
          <cell r="C93">
            <v>31200</v>
          </cell>
          <cell r="D93">
            <v>8053</v>
          </cell>
          <cell r="E93">
            <v>-80</v>
          </cell>
          <cell r="F93">
            <v>0</v>
          </cell>
          <cell r="G93">
            <v>39173</v>
          </cell>
          <cell r="H93">
            <v>56007</v>
          </cell>
          <cell r="I93">
            <v>9490</v>
          </cell>
          <cell r="J93">
            <v>0</v>
          </cell>
          <cell r="K93">
            <v>9490</v>
          </cell>
          <cell r="L93">
            <v>65497</v>
          </cell>
          <cell r="M93">
            <v>23898</v>
          </cell>
          <cell r="N93">
            <v>5661</v>
          </cell>
          <cell r="O93">
            <v>186</v>
          </cell>
          <cell r="P93">
            <v>14303</v>
          </cell>
          <cell r="Q93">
            <v>0</v>
          </cell>
          <cell r="R93">
            <v>44048</v>
          </cell>
          <cell r="S93">
            <v>44048</v>
          </cell>
          <cell r="T93">
            <v>4240</v>
          </cell>
          <cell r="U93">
            <v>0</v>
          </cell>
          <cell r="V93">
            <v>4240</v>
          </cell>
          <cell r="W93">
            <v>8827</v>
          </cell>
          <cell r="X93">
            <v>266</v>
          </cell>
          <cell r="Y93">
            <v>13333</v>
          </cell>
          <cell r="Z93">
            <v>57382</v>
          </cell>
          <cell r="AA93">
            <v>8115</v>
          </cell>
          <cell r="AB93">
            <v>5983</v>
          </cell>
          <cell r="AC93">
            <v>2132</v>
          </cell>
          <cell r="AD93">
            <v>65497</v>
          </cell>
          <cell r="AE93">
            <v>16980</v>
          </cell>
          <cell r="AF93">
            <v>32131</v>
          </cell>
          <cell r="AG93">
            <v>8141</v>
          </cell>
          <cell r="AH93">
            <v>-532</v>
          </cell>
          <cell r="AI93">
            <v>0</v>
          </cell>
          <cell r="AJ93">
            <v>39740</v>
          </cell>
          <cell r="AK93">
            <v>56720</v>
          </cell>
          <cell r="AL93">
            <v>9491</v>
          </cell>
          <cell r="AM93">
            <v>0</v>
          </cell>
          <cell r="AN93">
            <v>9491</v>
          </cell>
          <cell r="AO93">
            <v>66211</v>
          </cell>
          <cell r="AP93">
            <v>24703</v>
          </cell>
          <cell r="AQ93">
            <v>5441</v>
          </cell>
          <cell r="AR93">
            <v>459</v>
          </cell>
          <cell r="AS93">
            <v>14339</v>
          </cell>
          <cell r="AT93">
            <v>0</v>
          </cell>
          <cell r="AU93">
            <v>44943</v>
          </cell>
          <cell r="AV93">
            <v>44943</v>
          </cell>
          <cell r="AW93">
            <v>4378</v>
          </cell>
          <cell r="AX93">
            <v>0</v>
          </cell>
          <cell r="AY93">
            <v>4378</v>
          </cell>
          <cell r="AZ93">
            <v>9762</v>
          </cell>
          <cell r="BA93">
            <v>284</v>
          </cell>
          <cell r="BB93">
            <v>14423</v>
          </cell>
          <cell r="BC93">
            <v>59366</v>
          </cell>
          <cell r="BD93">
            <v>6845</v>
          </cell>
          <cell r="BE93">
            <v>4711</v>
          </cell>
          <cell r="BF93">
            <v>2134</v>
          </cell>
          <cell r="BG93">
            <v>66211</v>
          </cell>
          <cell r="BH93">
            <v>16761</v>
          </cell>
          <cell r="BI93">
            <v>32147</v>
          </cell>
          <cell r="BJ93">
            <v>12087</v>
          </cell>
          <cell r="BK93">
            <v>79</v>
          </cell>
          <cell r="BL93">
            <v>0</v>
          </cell>
          <cell r="BM93">
            <v>44313</v>
          </cell>
          <cell r="BN93">
            <v>61074</v>
          </cell>
          <cell r="BO93">
            <v>9491</v>
          </cell>
          <cell r="BP93">
            <v>0</v>
          </cell>
          <cell r="BQ93">
            <v>9491</v>
          </cell>
          <cell r="BR93">
            <v>70565</v>
          </cell>
          <cell r="BS93">
            <v>24695</v>
          </cell>
          <cell r="BT93">
            <v>4520</v>
          </cell>
          <cell r="BU93">
            <v>688</v>
          </cell>
          <cell r="BV93">
            <v>14339</v>
          </cell>
          <cell r="BW93">
            <v>0</v>
          </cell>
          <cell r="BX93">
            <v>44243</v>
          </cell>
          <cell r="BY93">
            <v>44243</v>
          </cell>
          <cell r="BZ93">
            <v>4334</v>
          </cell>
          <cell r="CA93">
            <v>0</v>
          </cell>
          <cell r="CB93">
            <v>4334</v>
          </cell>
          <cell r="CC93">
            <v>9838</v>
          </cell>
          <cell r="CD93">
            <v>253</v>
          </cell>
          <cell r="CE93">
            <v>14426</v>
          </cell>
          <cell r="CF93">
            <v>58668</v>
          </cell>
          <cell r="CG93">
            <v>11896</v>
          </cell>
          <cell r="CH93">
            <v>9763</v>
          </cell>
          <cell r="CI93">
            <v>2134</v>
          </cell>
          <cell r="CJ93">
            <v>70565</v>
          </cell>
        </row>
        <row r="94">
          <cell r="B94">
            <v>16825</v>
          </cell>
          <cell r="C94">
            <v>29357</v>
          </cell>
          <cell r="D94">
            <v>7389</v>
          </cell>
          <cell r="E94">
            <v>159</v>
          </cell>
          <cell r="F94">
            <v>0</v>
          </cell>
          <cell r="G94">
            <v>36906</v>
          </cell>
          <cell r="H94">
            <v>53730</v>
          </cell>
          <cell r="I94">
            <v>9685</v>
          </cell>
          <cell r="J94">
            <v>0</v>
          </cell>
          <cell r="K94">
            <v>9685</v>
          </cell>
          <cell r="L94">
            <v>63415</v>
          </cell>
          <cell r="M94">
            <v>22502</v>
          </cell>
          <cell r="N94">
            <v>5523</v>
          </cell>
          <cell r="O94">
            <v>965</v>
          </cell>
          <cell r="P94">
            <v>14097</v>
          </cell>
          <cell r="Q94">
            <v>0</v>
          </cell>
          <cell r="R94">
            <v>43087</v>
          </cell>
          <cell r="S94">
            <v>43087</v>
          </cell>
          <cell r="T94">
            <v>4459</v>
          </cell>
          <cell r="U94">
            <v>0</v>
          </cell>
          <cell r="V94">
            <v>4459</v>
          </cell>
          <cell r="W94">
            <v>9109</v>
          </cell>
          <cell r="X94">
            <v>266</v>
          </cell>
          <cell r="Y94">
            <v>13834</v>
          </cell>
          <cell r="Z94">
            <v>56921</v>
          </cell>
          <cell r="AA94">
            <v>6494</v>
          </cell>
          <cell r="AB94">
            <v>4359</v>
          </cell>
          <cell r="AC94">
            <v>2135</v>
          </cell>
          <cell r="AD94">
            <v>63415</v>
          </cell>
          <cell r="AE94">
            <v>16952</v>
          </cell>
          <cell r="AF94">
            <v>28023</v>
          </cell>
          <cell r="AG94">
            <v>7001</v>
          </cell>
          <cell r="AH94">
            <v>808</v>
          </cell>
          <cell r="AI94">
            <v>0</v>
          </cell>
          <cell r="AJ94">
            <v>35832</v>
          </cell>
          <cell r="AK94">
            <v>52783</v>
          </cell>
          <cell r="AL94">
            <v>9688</v>
          </cell>
          <cell r="AM94">
            <v>0</v>
          </cell>
          <cell r="AN94">
            <v>9688</v>
          </cell>
          <cell r="AO94">
            <v>62471</v>
          </cell>
          <cell r="AP94">
            <v>21280</v>
          </cell>
          <cell r="AQ94">
            <v>5283</v>
          </cell>
          <cell r="AR94">
            <v>342</v>
          </cell>
          <cell r="AS94">
            <v>14233</v>
          </cell>
          <cell r="AT94">
            <v>0</v>
          </cell>
          <cell r="AU94">
            <v>41138</v>
          </cell>
          <cell r="AV94">
            <v>41138</v>
          </cell>
          <cell r="AW94">
            <v>4270</v>
          </cell>
          <cell r="AX94">
            <v>0</v>
          </cell>
          <cell r="AY94">
            <v>4270</v>
          </cell>
          <cell r="AZ94">
            <v>9127</v>
          </cell>
          <cell r="BA94">
            <v>199</v>
          </cell>
          <cell r="BB94">
            <v>13596</v>
          </cell>
          <cell r="BC94">
            <v>54734</v>
          </cell>
          <cell r="BD94">
            <v>7737</v>
          </cell>
          <cell r="BE94">
            <v>5598</v>
          </cell>
          <cell r="BF94">
            <v>2139</v>
          </cell>
          <cell r="BG94">
            <v>62471</v>
          </cell>
          <cell r="BH94">
            <v>17199</v>
          </cell>
          <cell r="BI94">
            <v>27277</v>
          </cell>
          <cell r="BJ94">
            <v>3730</v>
          </cell>
          <cell r="BK94">
            <v>-529</v>
          </cell>
          <cell r="BL94">
            <v>0</v>
          </cell>
          <cell r="BM94">
            <v>30478</v>
          </cell>
          <cell r="BN94">
            <v>47677</v>
          </cell>
          <cell r="BO94">
            <v>9688</v>
          </cell>
          <cell r="BP94">
            <v>0</v>
          </cell>
          <cell r="BQ94">
            <v>9688</v>
          </cell>
          <cell r="BR94">
            <v>57365</v>
          </cell>
          <cell r="BS94">
            <v>21176</v>
          </cell>
          <cell r="BT94">
            <v>5788</v>
          </cell>
          <cell r="BU94">
            <v>-310</v>
          </cell>
          <cell r="BV94">
            <v>14233</v>
          </cell>
          <cell r="BW94">
            <v>0</v>
          </cell>
          <cell r="BX94">
            <v>40887</v>
          </cell>
          <cell r="BY94">
            <v>40887</v>
          </cell>
          <cell r="BZ94">
            <v>4297</v>
          </cell>
          <cell r="CA94">
            <v>0</v>
          </cell>
          <cell r="CB94">
            <v>4297</v>
          </cell>
          <cell r="CC94">
            <v>9088</v>
          </cell>
          <cell r="CD94">
            <v>195</v>
          </cell>
          <cell r="CE94">
            <v>13580</v>
          </cell>
          <cell r="CF94">
            <v>54467</v>
          </cell>
          <cell r="CG94">
            <v>2898</v>
          </cell>
          <cell r="CH94">
            <v>759</v>
          </cell>
          <cell r="CI94">
            <v>2139</v>
          </cell>
          <cell r="CJ94">
            <v>57365</v>
          </cell>
        </row>
        <row r="95">
          <cell r="B95">
            <v>16561</v>
          </cell>
          <cell r="C95">
            <v>28530</v>
          </cell>
          <cell r="D95">
            <v>7157</v>
          </cell>
          <cell r="E95">
            <v>58</v>
          </cell>
          <cell r="F95">
            <v>0</v>
          </cell>
          <cell r="G95">
            <v>35744</v>
          </cell>
          <cell r="H95">
            <v>52305</v>
          </cell>
          <cell r="I95">
            <v>9870</v>
          </cell>
          <cell r="J95">
            <v>0</v>
          </cell>
          <cell r="K95">
            <v>9870</v>
          </cell>
          <cell r="L95">
            <v>62176</v>
          </cell>
          <cell r="M95">
            <v>21560</v>
          </cell>
          <cell r="N95">
            <v>5722</v>
          </cell>
          <cell r="O95">
            <v>1682</v>
          </cell>
          <cell r="P95">
            <v>13775</v>
          </cell>
          <cell r="Q95">
            <v>0</v>
          </cell>
          <cell r="R95">
            <v>42738</v>
          </cell>
          <cell r="S95">
            <v>42738</v>
          </cell>
          <cell r="T95">
            <v>4415</v>
          </cell>
          <cell r="U95">
            <v>0</v>
          </cell>
          <cell r="V95">
            <v>4415</v>
          </cell>
          <cell r="W95">
            <v>9401</v>
          </cell>
          <cell r="X95">
            <v>259</v>
          </cell>
          <cell r="Y95">
            <v>14075</v>
          </cell>
          <cell r="Z95">
            <v>56813</v>
          </cell>
          <cell r="AA95">
            <v>5362</v>
          </cell>
          <cell r="AB95">
            <v>3230</v>
          </cell>
          <cell r="AC95">
            <v>2132</v>
          </cell>
          <cell r="AD95">
            <v>62176</v>
          </cell>
          <cell r="AE95">
            <v>16484</v>
          </cell>
          <cell r="AF95">
            <v>29279</v>
          </cell>
          <cell r="AG95">
            <v>7161</v>
          </cell>
          <cell r="AH95">
            <v>154</v>
          </cell>
          <cell r="AI95">
            <v>0</v>
          </cell>
          <cell r="AJ95">
            <v>36594</v>
          </cell>
          <cell r="AK95">
            <v>53078</v>
          </cell>
          <cell r="AL95">
            <v>9860</v>
          </cell>
          <cell r="AM95">
            <v>0</v>
          </cell>
          <cell r="AN95">
            <v>9860</v>
          </cell>
          <cell r="AO95">
            <v>62938</v>
          </cell>
          <cell r="AP95">
            <v>22244</v>
          </cell>
          <cell r="AQ95">
            <v>10804</v>
          </cell>
          <cell r="AR95">
            <v>2137</v>
          </cell>
          <cell r="AS95">
            <v>13664</v>
          </cell>
          <cell r="AT95">
            <v>0</v>
          </cell>
          <cell r="AU95">
            <v>48848</v>
          </cell>
          <cell r="AV95">
            <v>48848</v>
          </cell>
          <cell r="AW95">
            <v>4606</v>
          </cell>
          <cell r="AX95">
            <v>0</v>
          </cell>
          <cell r="AY95">
            <v>4606</v>
          </cell>
          <cell r="AZ95">
            <v>9502</v>
          </cell>
          <cell r="BA95">
            <v>326</v>
          </cell>
          <cell r="BB95">
            <v>14434</v>
          </cell>
          <cell r="BC95">
            <v>63283</v>
          </cell>
          <cell r="BD95">
            <v>-345</v>
          </cell>
          <cell r="BE95">
            <v>-2471</v>
          </cell>
          <cell r="BF95">
            <v>2126</v>
          </cell>
          <cell r="BG95">
            <v>62938</v>
          </cell>
          <cell r="BH95">
            <v>16418</v>
          </cell>
          <cell r="BI95">
            <v>30142</v>
          </cell>
          <cell r="BJ95">
            <v>11208</v>
          </cell>
          <cell r="BK95">
            <v>1229</v>
          </cell>
          <cell r="BL95">
            <v>0</v>
          </cell>
          <cell r="BM95">
            <v>42579</v>
          </cell>
          <cell r="BN95">
            <v>58997</v>
          </cell>
          <cell r="BO95">
            <v>9860</v>
          </cell>
          <cell r="BP95">
            <v>0</v>
          </cell>
          <cell r="BQ95">
            <v>9860</v>
          </cell>
          <cell r="BR95">
            <v>68856</v>
          </cell>
          <cell r="BS95">
            <v>22288</v>
          </cell>
          <cell r="BT95">
            <v>10849</v>
          </cell>
          <cell r="BU95">
            <v>2262</v>
          </cell>
          <cell r="BV95">
            <v>13664</v>
          </cell>
          <cell r="BW95">
            <v>0</v>
          </cell>
          <cell r="BX95">
            <v>49064</v>
          </cell>
          <cell r="BY95">
            <v>49064</v>
          </cell>
          <cell r="BZ95">
            <v>4504</v>
          </cell>
          <cell r="CA95">
            <v>0</v>
          </cell>
          <cell r="CB95">
            <v>4504</v>
          </cell>
          <cell r="CC95">
            <v>9409</v>
          </cell>
          <cell r="CD95">
            <v>340</v>
          </cell>
          <cell r="CE95">
            <v>14253</v>
          </cell>
          <cell r="CF95">
            <v>63316</v>
          </cell>
          <cell r="CG95">
            <v>5540</v>
          </cell>
          <cell r="CH95">
            <v>3414</v>
          </cell>
          <cell r="CI95">
            <v>2126</v>
          </cell>
          <cell r="CJ95">
            <v>68856</v>
          </cell>
        </row>
        <row r="96">
          <cell r="B96">
            <v>16470</v>
          </cell>
          <cell r="C96">
            <v>29510</v>
          </cell>
          <cell r="D96">
            <v>7454</v>
          </cell>
          <cell r="E96">
            <v>-235</v>
          </cell>
          <cell r="F96">
            <v>0</v>
          </cell>
          <cell r="G96">
            <v>36728</v>
          </cell>
          <cell r="H96">
            <v>53198</v>
          </cell>
          <cell r="I96">
            <v>10056</v>
          </cell>
          <cell r="J96">
            <v>0</v>
          </cell>
          <cell r="K96">
            <v>10056</v>
          </cell>
          <cell r="L96">
            <v>63253</v>
          </cell>
          <cell r="M96">
            <v>21705</v>
          </cell>
          <cell r="N96">
            <v>5966</v>
          </cell>
          <cell r="O96">
            <v>2022</v>
          </cell>
          <cell r="P96">
            <v>13585</v>
          </cell>
          <cell r="Q96">
            <v>0</v>
          </cell>
          <cell r="R96">
            <v>43278</v>
          </cell>
          <cell r="S96">
            <v>43278</v>
          </cell>
          <cell r="T96">
            <v>4379</v>
          </cell>
          <cell r="U96">
            <v>0</v>
          </cell>
          <cell r="V96">
            <v>4379</v>
          </cell>
          <cell r="W96">
            <v>9674</v>
          </cell>
          <cell r="X96">
            <v>255</v>
          </cell>
          <cell r="Y96">
            <v>14307</v>
          </cell>
          <cell r="Z96">
            <v>57585</v>
          </cell>
          <cell r="AA96">
            <v>5668</v>
          </cell>
          <cell r="AB96">
            <v>3536</v>
          </cell>
          <cell r="AC96">
            <v>2133</v>
          </cell>
          <cell r="AD96">
            <v>63253</v>
          </cell>
          <cell r="AE96">
            <v>16177</v>
          </cell>
          <cell r="AF96">
            <v>29115</v>
          </cell>
          <cell r="AG96">
            <v>7607</v>
          </cell>
          <cell r="AH96">
            <v>-724</v>
          </cell>
          <cell r="AI96">
            <v>0</v>
          </cell>
          <cell r="AJ96">
            <v>35998</v>
          </cell>
          <cell r="AK96">
            <v>52175</v>
          </cell>
          <cell r="AL96">
            <v>10057</v>
          </cell>
          <cell r="AM96">
            <v>0</v>
          </cell>
          <cell r="AN96">
            <v>10057</v>
          </cell>
          <cell r="AO96">
            <v>62232</v>
          </cell>
          <cell r="AP96">
            <v>21265</v>
          </cell>
          <cell r="AQ96">
            <v>5670</v>
          </cell>
          <cell r="AR96">
            <v>2124</v>
          </cell>
          <cell r="AS96">
            <v>13555</v>
          </cell>
          <cell r="AT96">
            <v>0</v>
          </cell>
          <cell r="AU96">
            <v>42614</v>
          </cell>
          <cell r="AV96">
            <v>42614</v>
          </cell>
          <cell r="AW96">
            <v>4317</v>
          </cell>
          <cell r="AX96">
            <v>0</v>
          </cell>
          <cell r="AY96">
            <v>4317</v>
          </cell>
          <cell r="AZ96">
            <v>9620</v>
          </cell>
          <cell r="BA96">
            <v>238</v>
          </cell>
          <cell r="BB96">
            <v>14176</v>
          </cell>
          <cell r="BC96">
            <v>56790</v>
          </cell>
          <cell r="BD96">
            <v>5442</v>
          </cell>
          <cell r="BE96">
            <v>3310</v>
          </cell>
          <cell r="BF96">
            <v>2132</v>
          </cell>
          <cell r="BG96">
            <v>62232</v>
          </cell>
          <cell r="BH96">
            <v>16212</v>
          </cell>
          <cell r="BI96">
            <v>28953</v>
          </cell>
          <cell r="BJ96">
            <v>3363</v>
          </cell>
          <cell r="BK96">
            <v>-1081</v>
          </cell>
          <cell r="BL96">
            <v>0</v>
          </cell>
          <cell r="BM96">
            <v>31235</v>
          </cell>
          <cell r="BN96">
            <v>47447</v>
          </cell>
          <cell r="BO96">
            <v>10057</v>
          </cell>
          <cell r="BP96">
            <v>0</v>
          </cell>
          <cell r="BQ96">
            <v>10057</v>
          </cell>
          <cell r="BR96">
            <v>57504</v>
          </cell>
          <cell r="BS96">
            <v>21306</v>
          </cell>
          <cell r="BT96">
            <v>6293</v>
          </cell>
          <cell r="BU96">
            <v>2421</v>
          </cell>
          <cell r="BV96">
            <v>13555</v>
          </cell>
          <cell r="BW96">
            <v>0</v>
          </cell>
          <cell r="BX96">
            <v>43574</v>
          </cell>
          <cell r="BY96">
            <v>43574</v>
          </cell>
          <cell r="BZ96">
            <v>4443</v>
          </cell>
          <cell r="CA96">
            <v>0</v>
          </cell>
          <cell r="CB96">
            <v>4443</v>
          </cell>
          <cell r="CC96">
            <v>9681</v>
          </cell>
          <cell r="CD96">
            <v>258</v>
          </cell>
          <cell r="CE96">
            <v>14382</v>
          </cell>
          <cell r="CF96">
            <v>57956</v>
          </cell>
          <cell r="CG96">
            <v>-453</v>
          </cell>
          <cell r="CH96">
            <v>-2585</v>
          </cell>
          <cell r="CI96">
            <v>2132</v>
          </cell>
          <cell r="CJ96">
            <v>57504</v>
          </cell>
        </row>
        <row r="97">
          <cell r="B97">
            <v>16687</v>
          </cell>
          <cell r="C97">
            <v>31936</v>
          </cell>
          <cell r="D97">
            <v>7834</v>
          </cell>
          <cell r="E97">
            <v>-196</v>
          </cell>
          <cell r="F97">
            <v>0</v>
          </cell>
          <cell r="G97">
            <v>39575</v>
          </cell>
          <cell r="H97">
            <v>56262</v>
          </cell>
          <cell r="I97">
            <v>10240</v>
          </cell>
          <cell r="J97">
            <v>0</v>
          </cell>
          <cell r="K97">
            <v>10240</v>
          </cell>
          <cell r="L97">
            <v>66502</v>
          </cell>
          <cell r="M97">
            <v>22299</v>
          </cell>
          <cell r="N97">
            <v>5887</v>
          </cell>
          <cell r="O97">
            <v>1767</v>
          </cell>
          <cell r="P97">
            <v>13761</v>
          </cell>
          <cell r="Q97">
            <v>0</v>
          </cell>
          <cell r="R97">
            <v>43714</v>
          </cell>
          <cell r="S97">
            <v>43714</v>
          </cell>
          <cell r="T97">
            <v>4244</v>
          </cell>
          <cell r="U97">
            <v>0</v>
          </cell>
          <cell r="V97">
            <v>4244</v>
          </cell>
          <cell r="W97">
            <v>9933</v>
          </cell>
          <cell r="X97">
            <v>246</v>
          </cell>
          <cell r="Y97">
            <v>14423</v>
          </cell>
          <cell r="Z97">
            <v>58136</v>
          </cell>
          <cell r="AA97">
            <v>8366</v>
          </cell>
          <cell r="AB97">
            <v>6225</v>
          </cell>
          <cell r="AC97">
            <v>2140</v>
          </cell>
          <cell r="AD97">
            <v>66502</v>
          </cell>
          <cell r="AE97">
            <v>16844</v>
          </cell>
          <cell r="AF97">
            <v>31458</v>
          </cell>
          <cell r="AG97">
            <v>7686</v>
          </cell>
          <cell r="AH97">
            <v>-52</v>
          </cell>
          <cell r="AI97">
            <v>0</v>
          </cell>
          <cell r="AJ97">
            <v>39092</v>
          </cell>
          <cell r="AK97">
            <v>55935</v>
          </cell>
          <cell r="AL97">
            <v>10243</v>
          </cell>
          <cell r="AM97">
            <v>0</v>
          </cell>
          <cell r="AN97">
            <v>10243</v>
          </cell>
          <cell r="AO97">
            <v>66179</v>
          </cell>
          <cell r="AP97">
            <v>22340</v>
          </cell>
          <cell r="AQ97">
            <v>6212</v>
          </cell>
          <cell r="AR97">
            <v>1745</v>
          </cell>
          <cell r="AS97">
            <v>13740</v>
          </cell>
          <cell r="AT97">
            <v>0</v>
          </cell>
          <cell r="AU97">
            <v>44037</v>
          </cell>
          <cell r="AV97">
            <v>44037</v>
          </cell>
          <cell r="AW97">
            <v>4154</v>
          </cell>
          <cell r="AX97">
            <v>0</v>
          </cell>
          <cell r="AY97">
            <v>4154</v>
          </cell>
          <cell r="AZ97">
            <v>12021</v>
          </cell>
          <cell r="BA97">
            <v>215</v>
          </cell>
          <cell r="BB97">
            <v>16390</v>
          </cell>
          <cell r="BC97">
            <v>60427</v>
          </cell>
          <cell r="BD97">
            <v>5752</v>
          </cell>
          <cell r="BE97">
            <v>3611</v>
          </cell>
          <cell r="BF97">
            <v>2141</v>
          </cell>
          <cell r="BG97">
            <v>66179</v>
          </cell>
          <cell r="BH97">
            <v>16636</v>
          </cell>
          <cell r="BI97">
            <v>31371</v>
          </cell>
          <cell r="BJ97">
            <v>11298</v>
          </cell>
          <cell r="BK97">
            <v>-20</v>
          </cell>
          <cell r="BL97">
            <v>0</v>
          </cell>
          <cell r="BM97">
            <v>42648</v>
          </cell>
          <cell r="BN97">
            <v>59284</v>
          </cell>
          <cell r="BO97">
            <v>10243</v>
          </cell>
          <cell r="BP97">
            <v>0</v>
          </cell>
          <cell r="BQ97">
            <v>10243</v>
          </cell>
          <cell r="BR97">
            <v>69527</v>
          </cell>
          <cell r="BS97">
            <v>22354</v>
          </cell>
          <cell r="BT97">
            <v>5166</v>
          </cell>
          <cell r="BU97">
            <v>2004</v>
          </cell>
          <cell r="BV97">
            <v>13740</v>
          </cell>
          <cell r="BW97">
            <v>0</v>
          </cell>
          <cell r="BX97">
            <v>43263</v>
          </cell>
          <cell r="BY97">
            <v>43263</v>
          </cell>
          <cell r="BZ97">
            <v>4106</v>
          </cell>
          <cell r="CA97">
            <v>0</v>
          </cell>
          <cell r="CB97">
            <v>4106</v>
          </cell>
          <cell r="CC97">
            <v>12113</v>
          </cell>
          <cell r="CD97">
            <v>191</v>
          </cell>
          <cell r="CE97">
            <v>16410</v>
          </cell>
          <cell r="CF97">
            <v>59673</v>
          </cell>
          <cell r="CG97">
            <v>9854</v>
          </cell>
          <cell r="CH97">
            <v>7713</v>
          </cell>
          <cell r="CI97">
            <v>2141</v>
          </cell>
          <cell r="CJ97">
            <v>69527</v>
          </cell>
        </row>
        <row r="98">
          <cell r="B98">
            <v>16954</v>
          </cell>
          <cell r="C98">
            <v>34758</v>
          </cell>
          <cell r="D98">
            <v>8195</v>
          </cell>
          <cell r="E98">
            <v>449</v>
          </cell>
          <cell r="F98">
            <v>0</v>
          </cell>
          <cell r="G98">
            <v>43402</v>
          </cell>
          <cell r="H98">
            <v>60356</v>
          </cell>
          <cell r="I98">
            <v>10417</v>
          </cell>
          <cell r="J98">
            <v>0</v>
          </cell>
          <cell r="K98">
            <v>10417</v>
          </cell>
          <cell r="L98">
            <v>70773</v>
          </cell>
          <cell r="M98">
            <v>23055</v>
          </cell>
          <cell r="N98">
            <v>5605</v>
          </cell>
          <cell r="O98">
            <v>1347</v>
          </cell>
          <cell r="P98">
            <v>14291</v>
          </cell>
          <cell r="Q98">
            <v>0</v>
          </cell>
          <cell r="R98">
            <v>44298</v>
          </cell>
          <cell r="S98">
            <v>44298</v>
          </cell>
          <cell r="T98">
            <v>4205</v>
          </cell>
          <cell r="U98">
            <v>0</v>
          </cell>
          <cell r="V98">
            <v>4205</v>
          </cell>
          <cell r="W98">
            <v>10229</v>
          </cell>
          <cell r="X98">
            <v>253</v>
          </cell>
          <cell r="Y98">
            <v>14687</v>
          </cell>
          <cell r="Z98">
            <v>58985</v>
          </cell>
          <cell r="AA98">
            <v>11788</v>
          </cell>
          <cell r="AB98">
            <v>9635</v>
          </cell>
          <cell r="AC98">
            <v>2153</v>
          </cell>
          <cell r="AD98">
            <v>70773</v>
          </cell>
          <cell r="AE98">
            <v>17126</v>
          </cell>
          <cell r="AF98">
            <v>35322</v>
          </cell>
          <cell r="AG98">
            <v>8460</v>
          </cell>
          <cell r="AH98">
            <v>363</v>
          </cell>
          <cell r="AI98">
            <v>0</v>
          </cell>
          <cell r="AJ98">
            <v>44145</v>
          </cell>
          <cell r="AK98">
            <v>61271</v>
          </cell>
          <cell r="AL98">
            <v>10419</v>
          </cell>
          <cell r="AM98">
            <v>0</v>
          </cell>
          <cell r="AN98">
            <v>10419</v>
          </cell>
          <cell r="AO98">
            <v>71690</v>
          </cell>
          <cell r="AP98">
            <v>23625</v>
          </cell>
          <cell r="AQ98">
            <v>5600</v>
          </cell>
          <cell r="AR98">
            <v>1158</v>
          </cell>
          <cell r="AS98">
            <v>14206</v>
          </cell>
          <cell r="AT98">
            <v>0</v>
          </cell>
          <cell r="AU98">
            <v>44590</v>
          </cell>
          <cell r="AV98">
            <v>44590</v>
          </cell>
          <cell r="AW98">
            <v>4452</v>
          </cell>
          <cell r="AX98">
            <v>0</v>
          </cell>
          <cell r="AY98">
            <v>4452</v>
          </cell>
          <cell r="AZ98">
            <v>10250</v>
          </cell>
          <cell r="BA98">
            <v>290</v>
          </cell>
          <cell r="BB98">
            <v>14992</v>
          </cell>
          <cell r="BC98">
            <v>59582</v>
          </cell>
          <cell r="BD98">
            <v>12108</v>
          </cell>
          <cell r="BE98">
            <v>9955</v>
          </cell>
          <cell r="BF98">
            <v>2153</v>
          </cell>
          <cell r="BG98">
            <v>71690</v>
          </cell>
          <cell r="BH98">
            <v>17359</v>
          </cell>
          <cell r="BI98">
            <v>34722</v>
          </cell>
          <cell r="BJ98">
            <v>4620</v>
          </cell>
          <cell r="BK98">
            <v>97</v>
          </cell>
          <cell r="BL98">
            <v>0</v>
          </cell>
          <cell r="BM98">
            <v>39439</v>
          </cell>
          <cell r="BN98">
            <v>56798</v>
          </cell>
          <cell r="BO98">
            <v>10419</v>
          </cell>
          <cell r="BP98">
            <v>0</v>
          </cell>
          <cell r="BQ98">
            <v>10419</v>
          </cell>
          <cell r="BR98">
            <v>67217</v>
          </cell>
          <cell r="BS98">
            <v>23520</v>
          </cell>
          <cell r="BT98">
            <v>6311</v>
          </cell>
          <cell r="BU98">
            <v>478</v>
          </cell>
          <cell r="BV98">
            <v>14206</v>
          </cell>
          <cell r="BW98">
            <v>0</v>
          </cell>
          <cell r="BX98">
            <v>44515</v>
          </cell>
          <cell r="BY98">
            <v>44515</v>
          </cell>
          <cell r="BZ98">
            <v>4451</v>
          </cell>
          <cell r="CA98">
            <v>0</v>
          </cell>
          <cell r="CB98">
            <v>4451</v>
          </cell>
          <cell r="CC98">
            <v>10195</v>
          </cell>
          <cell r="CD98">
            <v>288</v>
          </cell>
          <cell r="CE98">
            <v>14935</v>
          </cell>
          <cell r="CF98">
            <v>59449</v>
          </cell>
          <cell r="CG98">
            <v>7768</v>
          </cell>
          <cell r="CH98">
            <v>5615</v>
          </cell>
          <cell r="CI98">
            <v>2153</v>
          </cell>
          <cell r="CJ98">
            <v>67217</v>
          </cell>
        </row>
        <row r="99">
          <cell r="B99">
            <v>17125</v>
          </cell>
          <cell r="C99">
            <v>36783</v>
          </cell>
          <cell r="D99">
            <v>8528</v>
          </cell>
          <cell r="E99">
            <v>1064</v>
          </cell>
          <cell r="F99">
            <v>0</v>
          </cell>
          <cell r="G99">
            <v>46375</v>
          </cell>
          <cell r="H99">
            <v>63500</v>
          </cell>
          <cell r="I99">
            <v>10588</v>
          </cell>
          <cell r="J99">
            <v>0</v>
          </cell>
          <cell r="K99">
            <v>10588</v>
          </cell>
          <cell r="L99">
            <v>74088</v>
          </cell>
          <cell r="M99">
            <v>23997</v>
          </cell>
          <cell r="N99">
            <v>5669</v>
          </cell>
          <cell r="O99">
            <v>1025</v>
          </cell>
          <cell r="P99">
            <v>14944</v>
          </cell>
          <cell r="Q99">
            <v>0</v>
          </cell>
          <cell r="R99">
            <v>45636</v>
          </cell>
          <cell r="S99">
            <v>45636</v>
          </cell>
          <cell r="T99">
            <v>4410</v>
          </cell>
          <cell r="U99">
            <v>0</v>
          </cell>
          <cell r="V99">
            <v>4410</v>
          </cell>
          <cell r="W99">
            <v>10521</v>
          </cell>
          <cell r="X99">
            <v>289</v>
          </cell>
          <cell r="Y99">
            <v>15220</v>
          </cell>
          <cell r="Z99">
            <v>60856</v>
          </cell>
          <cell r="AA99">
            <v>13232</v>
          </cell>
          <cell r="AB99">
            <v>11066</v>
          </cell>
          <cell r="AC99">
            <v>2166</v>
          </cell>
          <cell r="AD99">
            <v>74088</v>
          </cell>
          <cell r="AE99">
            <v>16986</v>
          </cell>
          <cell r="AF99">
            <v>32415</v>
          </cell>
          <cell r="AG99">
            <v>8097</v>
          </cell>
          <cell r="AH99">
            <v>1131</v>
          </cell>
          <cell r="AI99">
            <v>0</v>
          </cell>
          <cell r="AJ99">
            <v>41643</v>
          </cell>
          <cell r="AK99">
            <v>58629</v>
          </cell>
          <cell r="AL99">
            <v>10585</v>
          </cell>
          <cell r="AM99">
            <v>0</v>
          </cell>
          <cell r="AN99">
            <v>10585</v>
          </cell>
          <cell r="AO99">
            <v>69214</v>
          </cell>
          <cell r="AP99">
            <v>22976</v>
          </cell>
          <cell r="AQ99">
            <v>5287</v>
          </cell>
          <cell r="AR99">
            <v>941</v>
          </cell>
          <cell r="AS99">
            <v>15062</v>
          </cell>
          <cell r="AT99">
            <v>0</v>
          </cell>
          <cell r="AU99">
            <v>44266</v>
          </cell>
          <cell r="AV99">
            <v>44266</v>
          </cell>
          <cell r="AW99">
            <v>3926</v>
          </cell>
          <cell r="AX99">
            <v>0</v>
          </cell>
          <cell r="AY99">
            <v>3926</v>
          </cell>
          <cell r="AZ99">
            <v>10572</v>
          </cell>
          <cell r="BA99">
            <v>250</v>
          </cell>
          <cell r="BB99">
            <v>14747</v>
          </cell>
          <cell r="BC99">
            <v>59013</v>
          </cell>
          <cell r="BD99">
            <v>10200</v>
          </cell>
          <cell r="BE99">
            <v>8034</v>
          </cell>
          <cell r="BF99">
            <v>2166</v>
          </cell>
          <cell r="BG99">
            <v>69214</v>
          </cell>
          <cell r="BH99">
            <v>16936</v>
          </cell>
          <cell r="BI99">
            <v>33336</v>
          </cell>
          <cell r="BJ99">
            <v>12618</v>
          </cell>
          <cell r="BK99">
            <v>1378</v>
          </cell>
          <cell r="BL99">
            <v>0</v>
          </cell>
          <cell r="BM99">
            <v>47332</v>
          </cell>
          <cell r="BN99">
            <v>64267</v>
          </cell>
          <cell r="BO99">
            <v>10585</v>
          </cell>
          <cell r="BP99">
            <v>0</v>
          </cell>
          <cell r="BQ99">
            <v>10585</v>
          </cell>
          <cell r="BR99">
            <v>74852</v>
          </cell>
          <cell r="BS99">
            <v>23060</v>
          </cell>
          <cell r="BT99">
            <v>4609</v>
          </cell>
          <cell r="BU99">
            <v>1051</v>
          </cell>
          <cell r="BV99">
            <v>15062</v>
          </cell>
          <cell r="BW99">
            <v>0</v>
          </cell>
          <cell r="BX99">
            <v>43782</v>
          </cell>
          <cell r="BY99">
            <v>43782</v>
          </cell>
          <cell r="BZ99">
            <v>3864</v>
          </cell>
          <cell r="CA99">
            <v>0</v>
          </cell>
          <cell r="CB99">
            <v>3864</v>
          </cell>
          <cell r="CC99">
            <v>10500</v>
          </cell>
          <cell r="CD99">
            <v>260</v>
          </cell>
          <cell r="CE99">
            <v>14623</v>
          </cell>
          <cell r="CF99">
            <v>58405</v>
          </cell>
          <cell r="CG99">
            <v>16447</v>
          </cell>
          <cell r="CH99">
            <v>14280</v>
          </cell>
          <cell r="CI99">
            <v>2166</v>
          </cell>
          <cell r="CJ99">
            <v>74852</v>
          </cell>
        </row>
        <row r="100">
          <cell r="B100">
            <v>17332</v>
          </cell>
          <cell r="C100">
            <v>37434</v>
          </cell>
          <cell r="D100">
            <v>8718</v>
          </cell>
          <cell r="E100">
            <v>1321</v>
          </cell>
          <cell r="F100">
            <v>0</v>
          </cell>
          <cell r="G100">
            <v>47473</v>
          </cell>
          <cell r="H100">
            <v>64805</v>
          </cell>
          <cell r="I100">
            <v>10760</v>
          </cell>
          <cell r="J100">
            <v>0</v>
          </cell>
          <cell r="K100">
            <v>10760</v>
          </cell>
          <cell r="L100">
            <v>75565</v>
          </cell>
          <cell r="M100">
            <v>24681</v>
          </cell>
          <cell r="N100">
            <v>5895</v>
          </cell>
          <cell r="O100">
            <v>849</v>
          </cell>
          <cell r="P100">
            <v>15521</v>
          </cell>
          <cell r="Q100">
            <v>0</v>
          </cell>
          <cell r="R100">
            <v>46946</v>
          </cell>
          <cell r="S100">
            <v>46946</v>
          </cell>
          <cell r="T100">
            <v>4640</v>
          </cell>
          <cell r="U100">
            <v>0</v>
          </cell>
          <cell r="V100">
            <v>4640</v>
          </cell>
          <cell r="W100">
            <v>10762</v>
          </cell>
          <cell r="X100">
            <v>309</v>
          </cell>
          <cell r="Y100">
            <v>15710</v>
          </cell>
          <cell r="Z100">
            <v>62656</v>
          </cell>
          <cell r="AA100">
            <v>12909</v>
          </cell>
          <cell r="AB100">
            <v>10729</v>
          </cell>
          <cell r="AC100">
            <v>2179</v>
          </cell>
          <cell r="AD100">
            <v>75565</v>
          </cell>
          <cell r="AE100">
            <v>17270</v>
          </cell>
          <cell r="AF100">
            <v>37747</v>
          </cell>
          <cell r="AG100">
            <v>9207</v>
          </cell>
          <cell r="AH100">
            <v>1634</v>
          </cell>
          <cell r="AI100">
            <v>0</v>
          </cell>
          <cell r="AJ100">
            <v>48588</v>
          </cell>
          <cell r="AK100">
            <v>65858</v>
          </cell>
          <cell r="AL100">
            <v>10760</v>
          </cell>
          <cell r="AM100">
            <v>0</v>
          </cell>
          <cell r="AN100">
            <v>10760</v>
          </cell>
          <cell r="AO100">
            <v>76618</v>
          </cell>
          <cell r="AP100">
            <v>25681</v>
          </cell>
          <cell r="AQ100">
            <v>5874</v>
          </cell>
          <cell r="AR100">
            <v>1329</v>
          </cell>
          <cell r="AS100">
            <v>15543</v>
          </cell>
          <cell r="AT100">
            <v>0</v>
          </cell>
          <cell r="AU100">
            <v>48426</v>
          </cell>
          <cell r="AV100">
            <v>48426</v>
          </cell>
          <cell r="AW100">
            <v>5036</v>
          </cell>
          <cell r="AX100">
            <v>0</v>
          </cell>
          <cell r="AY100">
            <v>5036</v>
          </cell>
          <cell r="AZ100">
            <v>13086</v>
          </cell>
          <cell r="BA100">
            <v>344</v>
          </cell>
          <cell r="BB100">
            <v>18466</v>
          </cell>
          <cell r="BC100">
            <v>66892</v>
          </cell>
          <cell r="BD100">
            <v>9726</v>
          </cell>
          <cell r="BE100">
            <v>7547</v>
          </cell>
          <cell r="BF100">
            <v>2179</v>
          </cell>
          <cell r="BG100">
            <v>76618</v>
          </cell>
          <cell r="BH100">
            <v>17293</v>
          </cell>
          <cell r="BI100">
            <v>37327</v>
          </cell>
          <cell r="BJ100">
            <v>4114</v>
          </cell>
          <cell r="BK100">
            <v>1618</v>
          </cell>
          <cell r="BL100">
            <v>0</v>
          </cell>
          <cell r="BM100">
            <v>43060</v>
          </cell>
          <cell r="BN100">
            <v>60353</v>
          </cell>
          <cell r="BO100">
            <v>10760</v>
          </cell>
          <cell r="BP100">
            <v>0</v>
          </cell>
          <cell r="BQ100">
            <v>10760</v>
          </cell>
          <cell r="BR100">
            <v>71113</v>
          </cell>
          <cell r="BS100">
            <v>25649</v>
          </cell>
          <cell r="BT100">
            <v>6798</v>
          </cell>
          <cell r="BU100">
            <v>1624</v>
          </cell>
          <cell r="BV100">
            <v>15543</v>
          </cell>
          <cell r="BW100">
            <v>0</v>
          </cell>
          <cell r="BX100">
            <v>49614</v>
          </cell>
          <cell r="BY100">
            <v>49614</v>
          </cell>
          <cell r="BZ100">
            <v>5191</v>
          </cell>
          <cell r="CA100">
            <v>0</v>
          </cell>
          <cell r="CB100">
            <v>5191</v>
          </cell>
          <cell r="CC100">
            <v>13138</v>
          </cell>
          <cell r="CD100">
            <v>369</v>
          </cell>
          <cell r="CE100">
            <v>18699</v>
          </cell>
          <cell r="CF100">
            <v>68313</v>
          </cell>
          <cell r="CG100">
            <v>2800</v>
          </cell>
          <cell r="CH100">
            <v>622</v>
          </cell>
          <cell r="CI100">
            <v>2179</v>
          </cell>
          <cell r="CJ100">
            <v>71113</v>
          </cell>
        </row>
        <row r="101">
          <cell r="B101">
            <v>17752</v>
          </cell>
          <cell r="C101">
            <v>37465</v>
          </cell>
          <cell r="D101">
            <v>8706</v>
          </cell>
          <cell r="E101">
            <v>1422</v>
          </cell>
          <cell r="F101">
            <v>0</v>
          </cell>
          <cell r="G101">
            <v>47593</v>
          </cell>
          <cell r="H101">
            <v>65345</v>
          </cell>
          <cell r="I101">
            <v>10936</v>
          </cell>
          <cell r="J101">
            <v>0</v>
          </cell>
          <cell r="K101">
            <v>10936</v>
          </cell>
          <cell r="L101">
            <v>76281</v>
          </cell>
          <cell r="M101">
            <v>25196</v>
          </cell>
          <cell r="N101">
            <v>6155</v>
          </cell>
          <cell r="O101">
            <v>685</v>
          </cell>
          <cell r="P101">
            <v>15944</v>
          </cell>
          <cell r="Q101">
            <v>0</v>
          </cell>
          <cell r="R101">
            <v>47980</v>
          </cell>
          <cell r="S101">
            <v>47980</v>
          </cell>
          <cell r="T101">
            <v>4804</v>
          </cell>
          <cell r="U101">
            <v>0</v>
          </cell>
          <cell r="V101">
            <v>4804</v>
          </cell>
          <cell r="W101">
            <v>10994</v>
          </cell>
          <cell r="X101">
            <v>321</v>
          </cell>
          <cell r="Y101">
            <v>16119</v>
          </cell>
          <cell r="Z101">
            <v>64099</v>
          </cell>
          <cell r="AA101">
            <v>12183</v>
          </cell>
          <cell r="AB101">
            <v>9989</v>
          </cell>
          <cell r="AC101">
            <v>2194</v>
          </cell>
          <cell r="AD101">
            <v>76281</v>
          </cell>
          <cell r="AE101">
            <v>17676</v>
          </cell>
          <cell r="AF101">
            <v>36407</v>
          </cell>
          <cell r="AG101">
            <v>8478</v>
          </cell>
          <cell r="AH101">
            <v>1061</v>
          </cell>
          <cell r="AI101">
            <v>0</v>
          </cell>
          <cell r="AJ101">
            <v>45945</v>
          </cell>
          <cell r="AK101">
            <v>63621</v>
          </cell>
          <cell r="AL101">
            <v>10937</v>
          </cell>
          <cell r="AM101">
            <v>0</v>
          </cell>
          <cell r="AN101">
            <v>10937</v>
          </cell>
          <cell r="AO101">
            <v>74558</v>
          </cell>
          <cell r="AP101">
            <v>24741</v>
          </cell>
          <cell r="AQ101">
            <v>6851</v>
          </cell>
          <cell r="AR101">
            <v>-50</v>
          </cell>
          <cell r="AS101">
            <v>15934</v>
          </cell>
          <cell r="AT101">
            <v>0</v>
          </cell>
          <cell r="AU101">
            <v>47476</v>
          </cell>
          <cell r="AV101">
            <v>47476</v>
          </cell>
          <cell r="AW101">
            <v>4824</v>
          </cell>
          <cell r="AX101">
            <v>0</v>
          </cell>
          <cell r="AY101">
            <v>4824</v>
          </cell>
          <cell r="AZ101">
            <v>13065</v>
          </cell>
          <cell r="BA101">
            <v>311</v>
          </cell>
          <cell r="BB101">
            <v>18200</v>
          </cell>
          <cell r="BC101">
            <v>65677</v>
          </cell>
          <cell r="BD101">
            <v>8881</v>
          </cell>
          <cell r="BE101">
            <v>6687</v>
          </cell>
          <cell r="BF101">
            <v>2193</v>
          </cell>
          <cell r="BG101">
            <v>74558</v>
          </cell>
          <cell r="BH101">
            <v>17477</v>
          </cell>
          <cell r="BI101">
            <v>36252</v>
          </cell>
          <cell r="BJ101">
            <v>12335</v>
          </cell>
          <cell r="BK101">
            <v>1209</v>
          </cell>
          <cell r="BL101">
            <v>0</v>
          </cell>
          <cell r="BM101">
            <v>49797</v>
          </cell>
          <cell r="BN101">
            <v>67274</v>
          </cell>
          <cell r="BO101">
            <v>10937</v>
          </cell>
          <cell r="BP101">
            <v>0</v>
          </cell>
          <cell r="BQ101">
            <v>10937</v>
          </cell>
          <cell r="BR101">
            <v>78211</v>
          </cell>
          <cell r="BS101">
            <v>24784</v>
          </cell>
          <cell r="BT101">
            <v>5708</v>
          </cell>
          <cell r="BU101">
            <v>256</v>
          </cell>
          <cell r="BV101">
            <v>15934</v>
          </cell>
          <cell r="BW101">
            <v>0</v>
          </cell>
          <cell r="BX101">
            <v>46682</v>
          </cell>
          <cell r="BY101">
            <v>46682</v>
          </cell>
          <cell r="BZ101">
            <v>4737</v>
          </cell>
          <cell r="CA101">
            <v>0</v>
          </cell>
          <cell r="CB101">
            <v>4737</v>
          </cell>
          <cell r="CC101">
            <v>13172</v>
          </cell>
          <cell r="CD101">
            <v>276</v>
          </cell>
          <cell r="CE101">
            <v>18184</v>
          </cell>
          <cell r="CF101">
            <v>64866</v>
          </cell>
          <cell r="CG101">
            <v>13344</v>
          </cell>
          <cell r="CH101">
            <v>11151</v>
          </cell>
          <cell r="CI101">
            <v>2193</v>
          </cell>
          <cell r="CJ101">
            <v>78211</v>
          </cell>
        </row>
        <row r="102">
          <cell r="B102">
            <v>18182</v>
          </cell>
          <cell r="C102">
            <v>37166</v>
          </cell>
          <cell r="D102">
            <v>8609</v>
          </cell>
          <cell r="E102">
            <v>1448</v>
          </cell>
          <cell r="F102">
            <v>0</v>
          </cell>
          <cell r="G102">
            <v>47223</v>
          </cell>
          <cell r="H102">
            <v>65405</v>
          </cell>
          <cell r="I102">
            <v>11113</v>
          </cell>
          <cell r="J102">
            <v>0</v>
          </cell>
          <cell r="K102">
            <v>11113</v>
          </cell>
          <cell r="L102">
            <v>76518</v>
          </cell>
          <cell r="M102">
            <v>25220</v>
          </cell>
          <cell r="N102">
            <v>6140</v>
          </cell>
          <cell r="O102">
            <v>368</v>
          </cell>
          <cell r="P102">
            <v>16293</v>
          </cell>
          <cell r="Q102">
            <v>0</v>
          </cell>
          <cell r="R102">
            <v>48021</v>
          </cell>
          <cell r="S102">
            <v>48021</v>
          </cell>
          <cell r="T102">
            <v>4868</v>
          </cell>
          <cell r="U102">
            <v>0</v>
          </cell>
          <cell r="V102">
            <v>4868</v>
          </cell>
          <cell r="W102">
            <v>11224</v>
          </cell>
          <cell r="X102">
            <v>313</v>
          </cell>
          <cell r="Y102">
            <v>16404</v>
          </cell>
          <cell r="Z102">
            <v>64425</v>
          </cell>
          <cell r="AA102">
            <v>12093</v>
          </cell>
          <cell r="AB102">
            <v>9883</v>
          </cell>
          <cell r="AC102">
            <v>2210</v>
          </cell>
          <cell r="AD102">
            <v>76518</v>
          </cell>
          <cell r="AE102">
            <v>18197</v>
          </cell>
          <cell r="AF102">
            <v>38006</v>
          </cell>
          <cell r="AG102">
            <v>8593</v>
          </cell>
          <cell r="AH102">
            <v>1553</v>
          </cell>
          <cell r="AI102">
            <v>0</v>
          </cell>
          <cell r="AJ102">
            <v>48151</v>
          </cell>
          <cell r="AK102">
            <v>66348</v>
          </cell>
          <cell r="AL102">
            <v>11113</v>
          </cell>
          <cell r="AM102">
            <v>0</v>
          </cell>
          <cell r="AN102">
            <v>11113</v>
          </cell>
          <cell r="AO102">
            <v>77461</v>
          </cell>
          <cell r="AP102">
            <v>25199</v>
          </cell>
          <cell r="AQ102">
            <v>5382</v>
          </cell>
          <cell r="AR102">
            <v>1161</v>
          </cell>
          <cell r="AS102">
            <v>16254</v>
          </cell>
          <cell r="AT102">
            <v>0</v>
          </cell>
          <cell r="AU102">
            <v>47996</v>
          </cell>
          <cell r="AV102">
            <v>47996</v>
          </cell>
          <cell r="AW102">
            <v>4597</v>
          </cell>
          <cell r="AX102">
            <v>0</v>
          </cell>
          <cell r="AY102">
            <v>4597</v>
          </cell>
          <cell r="AZ102">
            <v>11204</v>
          </cell>
          <cell r="BA102">
            <v>300</v>
          </cell>
          <cell r="BB102">
            <v>16101</v>
          </cell>
          <cell r="BC102">
            <v>64097</v>
          </cell>
          <cell r="BD102">
            <v>13364</v>
          </cell>
          <cell r="BE102">
            <v>11153</v>
          </cell>
          <cell r="BF102">
            <v>2211</v>
          </cell>
          <cell r="BG102">
            <v>77461</v>
          </cell>
          <cell r="BH102">
            <v>18415</v>
          </cell>
          <cell r="BI102">
            <v>37705</v>
          </cell>
          <cell r="BJ102">
            <v>4826</v>
          </cell>
          <cell r="BK102">
            <v>1215</v>
          </cell>
          <cell r="BL102">
            <v>0</v>
          </cell>
          <cell r="BM102">
            <v>43746</v>
          </cell>
          <cell r="BN102">
            <v>62161</v>
          </cell>
          <cell r="BO102">
            <v>11113</v>
          </cell>
          <cell r="BP102">
            <v>0</v>
          </cell>
          <cell r="BQ102">
            <v>11113</v>
          </cell>
          <cell r="BR102">
            <v>73274</v>
          </cell>
          <cell r="BS102">
            <v>25115</v>
          </cell>
          <cell r="BT102">
            <v>6073</v>
          </cell>
          <cell r="BU102">
            <v>455</v>
          </cell>
          <cell r="BV102">
            <v>16254</v>
          </cell>
          <cell r="BW102">
            <v>0</v>
          </cell>
          <cell r="BX102">
            <v>47897</v>
          </cell>
          <cell r="BY102">
            <v>47897</v>
          </cell>
          <cell r="BZ102">
            <v>4600</v>
          </cell>
          <cell r="CA102">
            <v>0</v>
          </cell>
          <cell r="CB102">
            <v>4600</v>
          </cell>
          <cell r="CC102">
            <v>11134</v>
          </cell>
          <cell r="CD102">
            <v>307</v>
          </cell>
          <cell r="CE102">
            <v>16041</v>
          </cell>
          <cell r="CF102">
            <v>63938</v>
          </cell>
          <cell r="CG102">
            <v>9337</v>
          </cell>
          <cell r="CH102">
            <v>7126</v>
          </cell>
          <cell r="CI102">
            <v>2211</v>
          </cell>
          <cell r="CJ102">
            <v>73274</v>
          </cell>
        </row>
        <row r="103">
          <cell r="B103">
            <v>18434</v>
          </cell>
          <cell r="C103">
            <v>36806</v>
          </cell>
          <cell r="D103">
            <v>8465</v>
          </cell>
          <cell r="E103">
            <v>1875</v>
          </cell>
          <cell r="F103">
            <v>0</v>
          </cell>
          <cell r="G103">
            <v>47146</v>
          </cell>
          <cell r="H103">
            <v>65580</v>
          </cell>
          <cell r="I103">
            <v>11290</v>
          </cell>
          <cell r="J103">
            <v>0</v>
          </cell>
          <cell r="K103">
            <v>11290</v>
          </cell>
          <cell r="L103">
            <v>76870</v>
          </cell>
          <cell r="M103">
            <v>24848</v>
          </cell>
          <cell r="N103">
            <v>5903</v>
          </cell>
          <cell r="O103">
            <v>301</v>
          </cell>
          <cell r="P103">
            <v>16649</v>
          </cell>
          <cell r="Q103">
            <v>0</v>
          </cell>
          <cell r="R103">
            <v>47701</v>
          </cell>
          <cell r="S103">
            <v>47701</v>
          </cell>
          <cell r="T103">
            <v>4797</v>
          </cell>
          <cell r="U103">
            <v>0</v>
          </cell>
          <cell r="V103">
            <v>4797</v>
          </cell>
          <cell r="W103">
            <v>11460</v>
          </cell>
          <cell r="X103">
            <v>301</v>
          </cell>
          <cell r="Y103">
            <v>16558</v>
          </cell>
          <cell r="Z103">
            <v>64259</v>
          </cell>
          <cell r="AA103">
            <v>12611</v>
          </cell>
          <cell r="AB103">
            <v>10384</v>
          </cell>
          <cell r="AC103">
            <v>2227</v>
          </cell>
          <cell r="AD103">
            <v>76870</v>
          </cell>
          <cell r="AE103">
            <v>18567</v>
          </cell>
          <cell r="AF103">
            <v>36920</v>
          </cell>
          <cell r="AG103">
            <v>8501</v>
          </cell>
          <cell r="AH103">
            <v>1913</v>
          </cell>
          <cell r="AI103">
            <v>0</v>
          </cell>
          <cell r="AJ103">
            <v>47334</v>
          </cell>
          <cell r="AK103">
            <v>65901</v>
          </cell>
          <cell r="AL103">
            <v>11290</v>
          </cell>
          <cell r="AM103">
            <v>0</v>
          </cell>
          <cell r="AN103">
            <v>11290</v>
          </cell>
          <cell r="AO103">
            <v>77191</v>
          </cell>
          <cell r="AP103">
            <v>25273</v>
          </cell>
          <cell r="AQ103">
            <v>6368</v>
          </cell>
          <cell r="AR103">
            <v>-89</v>
          </cell>
          <cell r="AS103">
            <v>16645</v>
          </cell>
          <cell r="AT103">
            <v>0</v>
          </cell>
          <cell r="AU103">
            <v>48197</v>
          </cell>
          <cell r="AV103">
            <v>48197</v>
          </cell>
          <cell r="AW103">
            <v>5021</v>
          </cell>
          <cell r="AX103">
            <v>0</v>
          </cell>
          <cell r="AY103">
            <v>5021</v>
          </cell>
          <cell r="AZ103">
            <v>11486</v>
          </cell>
          <cell r="BA103">
            <v>344</v>
          </cell>
          <cell r="BB103">
            <v>16852</v>
          </cell>
          <cell r="BC103">
            <v>65048</v>
          </cell>
          <cell r="BD103">
            <v>12143</v>
          </cell>
          <cell r="BE103">
            <v>9916</v>
          </cell>
          <cell r="BF103">
            <v>2227</v>
          </cell>
          <cell r="BG103">
            <v>77191</v>
          </cell>
          <cell r="BH103">
            <v>18532</v>
          </cell>
          <cell r="BI103">
            <v>37750</v>
          </cell>
          <cell r="BJ103">
            <v>13203</v>
          </cell>
          <cell r="BK103">
            <v>1896</v>
          </cell>
          <cell r="BL103">
            <v>0</v>
          </cell>
          <cell r="BM103">
            <v>52849</v>
          </cell>
          <cell r="BN103">
            <v>71381</v>
          </cell>
          <cell r="BO103">
            <v>11290</v>
          </cell>
          <cell r="BP103">
            <v>0</v>
          </cell>
          <cell r="BQ103">
            <v>11290</v>
          </cell>
          <cell r="BR103">
            <v>82672</v>
          </cell>
          <cell r="BS103">
            <v>25330</v>
          </cell>
          <cell r="BT103">
            <v>5474</v>
          </cell>
          <cell r="BU103">
            <v>-15</v>
          </cell>
          <cell r="BV103">
            <v>16645</v>
          </cell>
          <cell r="BW103">
            <v>0</v>
          </cell>
          <cell r="BX103">
            <v>47434</v>
          </cell>
          <cell r="BY103">
            <v>47434</v>
          </cell>
          <cell r="BZ103">
            <v>4982</v>
          </cell>
          <cell r="CA103">
            <v>0</v>
          </cell>
          <cell r="CB103">
            <v>4982</v>
          </cell>
          <cell r="CC103">
            <v>11434</v>
          </cell>
          <cell r="CD103">
            <v>349</v>
          </cell>
          <cell r="CE103">
            <v>16765</v>
          </cell>
          <cell r="CF103">
            <v>64199</v>
          </cell>
          <cell r="CG103">
            <v>18473</v>
          </cell>
          <cell r="CH103">
            <v>16246</v>
          </cell>
          <cell r="CI103">
            <v>2227</v>
          </cell>
          <cell r="CJ103">
            <v>82672</v>
          </cell>
        </row>
        <row r="104">
          <cell r="B104">
            <v>18565</v>
          </cell>
          <cell r="C104">
            <v>36426</v>
          </cell>
          <cell r="D104">
            <v>8436</v>
          </cell>
          <cell r="E104">
            <v>2288</v>
          </cell>
          <cell r="F104">
            <v>0</v>
          </cell>
          <cell r="G104">
            <v>47151</v>
          </cell>
          <cell r="H104">
            <v>65715</v>
          </cell>
          <cell r="I104">
            <v>11464</v>
          </cell>
          <cell r="J104">
            <v>0</v>
          </cell>
          <cell r="K104">
            <v>11464</v>
          </cell>
          <cell r="L104">
            <v>77179</v>
          </cell>
          <cell r="M104">
            <v>24493</v>
          </cell>
          <cell r="N104">
            <v>5776</v>
          </cell>
          <cell r="O104">
            <v>585</v>
          </cell>
          <cell r="P104">
            <v>16963</v>
          </cell>
          <cell r="Q104">
            <v>0</v>
          </cell>
          <cell r="R104">
            <v>47817</v>
          </cell>
          <cell r="S104">
            <v>47817</v>
          </cell>
          <cell r="T104">
            <v>4755</v>
          </cell>
          <cell r="U104">
            <v>0</v>
          </cell>
          <cell r="V104">
            <v>4755</v>
          </cell>
          <cell r="W104">
            <v>11660</v>
          </cell>
          <cell r="X104">
            <v>320</v>
          </cell>
          <cell r="Y104">
            <v>16736</v>
          </cell>
          <cell r="Z104">
            <v>64553</v>
          </cell>
          <cell r="AA104">
            <v>12627</v>
          </cell>
          <cell r="AB104">
            <v>10382</v>
          </cell>
          <cell r="AC104">
            <v>2245</v>
          </cell>
          <cell r="AD104">
            <v>77179</v>
          </cell>
          <cell r="AE104">
            <v>18457</v>
          </cell>
          <cell r="AF104">
            <v>35311</v>
          </cell>
          <cell r="AG104">
            <v>8470</v>
          </cell>
          <cell r="AH104">
            <v>1856</v>
          </cell>
          <cell r="AI104">
            <v>0</v>
          </cell>
          <cell r="AJ104">
            <v>45637</v>
          </cell>
          <cell r="AK104">
            <v>64094</v>
          </cell>
          <cell r="AL104">
            <v>11467</v>
          </cell>
          <cell r="AM104">
            <v>0</v>
          </cell>
          <cell r="AN104">
            <v>11467</v>
          </cell>
          <cell r="AO104">
            <v>75561</v>
          </cell>
          <cell r="AP104">
            <v>23871</v>
          </cell>
          <cell r="AQ104">
            <v>5666</v>
          </cell>
          <cell r="AR104">
            <v>137</v>
          </cell>
          <cell r="AS104">
            <v>16972</v>
          </cell>
          <cell r="AT104">
            <v>0</v>
          </cell>
          <cell r="AU104">
            <v>46646</v>
          </cell>
          <cell r="AV104">
            <v>46646</v>
          </cell>
          <cell r="AW104">
            <v>4761</v>
          </cell>
          <cell r="AX104">
            <v>0</v>
          </cell>
          <cell r="AY104">
            <v>4761</v>
          </cell>
          <cell r="AZ104">
            <v>12360</v>
          </cell>
          <cell r="BA104">
            <v>247</v>
          </cell>
          <cell r="BB104">
            <v>17368</v>
          </cell>
          <cell r="BC104">
            <v>64014</v>
          </cell>
          <cell r="BD104">
            <v>11547</v>
          </cell>
          <cell r="BE104">
            <v>9302</v>
          </cell>
          <cell r="BF104">
            <v>2244</v>
          </cell>
          <cell r="BG104">
            <v>75561</v>
          </cell>
          <cell r="BH104">
            <v>18474</v>
          </cell>
          <cell r="BI104">
            <v>34902</v>
          </cell>
          <cell r="BJ104">
            <v>3782</v>
          </cell>
          <cell r="BK104">
            <v>2118</v>
          </cell>
          <cell r="BL104">
            <v>0</v>
          </cell>
          <cell r="BM104">
            <v>40802</v>
          </cell>
          <cell r="BN104">
            <v>59276</v>
          </cell>
          <cell r="BO104">
            <v>11467</v>
          </cell>
          <cell r="BP104">
            <v>0</v>
          </cell>
          <cell r="BQ104">
            <v>11467</v>
          </cell>
          <cell r="BR104">
            <v>70743</v>
          </cell>
          <cell r="BS104">
            <v>23862</v>
          </cell>
          <cell r="BT104">
            <v>6548</v>
          </cell>
          <cell r="BU104">
            <v>466</v>
          </cell>
          <cell r="BV104">
            <v>16972</v>
          </cell>
          <cell r="BW104">
            <v>0</v>
          </cell>
          <cell r="BX104">
            <v>47848</v>
          </cell>
          <cell r="BY104">
            <v>47848</v>
          </cell>
          <cell r="BZ104">
            <v>4871</v>
          </cell>
          <cell r="CA104">
            <v>0</v>
          </cell>
          <cell r="CB104">
            <v>4871</v>
          </cell>
          <cell r="CC104">
            <v>12387</v>
          </cell>
          <cell r="CD104">
            <v>264</v>
          </cell>
          <cell r="CE104">
            <v>17522</v>
          </cell>
          <cell r="CF104">
            <v>65370</v>
          </cell>
          <cell r="CG104">
            <v>5373</v>
          </cell>
          <cell r="CH104">
            <v>3129</v>
          </cell>
          <cell r="CI104">
            <v>2244</v>
          </cell>
          <cell r="CJ104">
            <v>70743</v>
          </cell>
        </row>
        <row r="105">
          <cell r="B105">
            <v>18799</v>
          </cell>
          <cell r="C105">
            <v>35852</v>
          </cell>
          <cell r="D105">
            <v>8369</v>
          </cell>
          <cell r="E105">
            <v>2538</v>
          </cell>
          <cell r="F105">
            <v>0</v>
          </cell>
          <cell r="G105">
            <v>46759</v>
          </cell>
          <cell r="H105">
            <v>65557</v>
          </cell>
          <cell r="I105">
            <v>11642</v>
          </cell>
          <cell r="J105">
            <v>0</v>
          </cell>
          <cell r="K105">
            <v>11642</v>
          </cell>
          <cell r="L105">
            <v>77199</v>
          </cell>
          <cell r="M105">
            <v>23953</v>
          </cell>
          <cell r="N105">
            <v>5800</v>
          </cell>
          <cell r="O105">
            <v>1027</v>
          </cell>
          <cell r="P105">
            <v>17114</v>
          </cell>
          <cell r="Q105">
            <v>0</v>
          </cell>
          <cell r="R105">
            <v>47893</v>
          </cell>
          <cell r="S105">
            <v>47893</v>
          </cell>
          <cell r="T105">
            <v>4679</v>
          </cell>
          <cell r="U105">
            <v>0</v>
          </cell>
          <cell r="V105">
            <v>4679</v>
          </cell>
          <cell r="W105">
            <v>11744</v>
          </cell>
          <cell r="X105">
            <v>350</v>
          </cell>
          <cell r="Y105">
            <v>16773</v>
          </cell>
          <cell r="Z105">
            <v>64666</v>
          </cell>
          <cell r="AA105">
            <v>12533</v>
          </cell>
          <cell r="AB105">
            <v>10267</v>
          </cell>
          <cell r="AC105">
            <v>2266</v>
          </cell>
          <cell r="AD105">
            <v>77199</v>
          </cell>
          <cell r="AE105">
            <v>18777</v>
          </cell>
          <cell r="AF105">
            <v>36898</v>
          </cell>
          <cell r="AG105">
            <v>8268</v>
          </cell>
          <cell r="AH105">
            <v>3487</v>
          </cell>
          <cell r="AI105">
            <v>0</v>
          </cell>
          <cell r="AJ105">
            <v>48653</v>
          </cell>
          <cell r="AK105">
            <v>67430</v>
          </cell>
          <cell r="AL105">
            <v>11642</v>
          </cell>
          <cell r="AM105">
            <v>0</v>
          </cell>
          <cell r="AN105">
            <v>11642</v>
          </cell>
          <cell r="AO105">
            <v>79072</v>
          </cell>
          <cell r="AP105">
            <v>24304</v>
          </cell>
          <cell r="AQ105">
            <v>5624</v>
          </cell>
          <cell r="AR105">
            <v>1721</v>
          </cell>
          <cell r="AS105">
            <v>17139</v>
          </cell>
          <cell r="AT105">
            <v>0</v>
          </cell>
          <cell r="AU105">
            <v>48788</v>
          </cell>
          <cell r="AV105">
            <v>48788</v>
          </cell>
          <cell r="AW105">
            <v>4518</v>
          </cell>
          <cell r="AX105">
            <v>0</v>
          </cell>
          <cell r="AY105">
            <v>4518</v>
          </cell>
          <cell r="AZ105">
            <v>11856</v>
          </cell>
          <cell r="BA105">
            <v>400</v>
          </cell>
          <cell r="BB105">
            <v>16773</v>
          </cell>
          <cell r="BC105">
            <v>65561</v>
          </cell>
          <cell r="BD105">
            <v>13511</v>
          </cell>
          <cell r="BE105">
            <v>11246</v>
          </cell>
          <cell r="BF105">
            <v>2265</v>
          </cell>
          <cell r="BG105">
            <v>79072</v>
          </cell>
          <cell r="BH105">
            <v>18583</v>
          </cell>
          <cell r="BI105">
            <v>36745</v>
          </cell>
          <cell r="BJ105">
            <v>11605</v>
          </cell>
          <cell r="BK105">
            <v>3749</v>
          </cell>
          <cell r="BL105">
            <v>0</v>
          </cell>
          <cell r="BM105">
            <v>52099</v>
          </cell>
          <cell r="BN105">
            <v>70682</v>
          </cell>
          <cell r="BO105">
            <v>11642</v>
          </cell>
          <cell r="BP105">
            <v>0</v>
          </cell>
          <cell r="BQ105">
            <v>11642</v>
          </cell>
          <cell r="BR105">
            <v>82324</v>
          </cell>
          <cell r="BS105">
            <v>24348</v>
          </cell>
          <cell r="BT105">
            <v>4630</v>
          </cell>
          <cell r="BU105">
            <v>2055</v>
          </cell>
          <cell r="BV105">
            <v>17139</v>
          </cell>
          <cell r="BW105">
            <v>0</v>
          </cell>
          <cell r="BX105">
            <v>48173</v>
          </cell>
          <cell r="BY105">
            <v>48173</v>
          </cell>
          <cell r="BZ105">
            <v>4451</v>
          </cell>
          <cell r="CA105">
            <v>0</v>
          </cell>
          <cell r="CB105">
            <v>4451</v>
          </cell>
          <cell r="CC105">
            <v>11960</v>
          </cell>
          <cell r="CD105">
            <v>352</v>
          </cell>
          <cell r="CE105">
            <v>16764</v>
          </cell>
          <cell r="CF105">
            <v>64936</v>
          </cell>
          <cell r="CG105">
            <v>17388</v>
          </cell>
          <cell r="CH105">
            <v>15123</v>
          </cell>
          <cell r="CI105">
            <v>2265</v>
          </cell>
          <cell r="CJ105">
            <v>82324</v>
          </cell>
        </row>
        <row r="106">
          <cell r="B106">
            <v>19286</v>
          </cell>
          <cell r="C106">
            <v>35011</v>
          </cell>
          <cell r="D106">
            <v>8327</v>
          </cell>
          <cell r="E106">
            <v>2532</v>
          </cell>
          <cell r="F106">
            <v>0</v>
          </cell>
          <cell r="G106">
            <v>45871</v>
          </cell>
          <cell r="H106">
            <v>65157</v>
          </cell>
          <cell r="I106">
            <v>11829</v>
          </cell>
          <cell r="J106">
            <v>0</v>
          </cell>
          <cell r="K106">
            <v>11829</v>
          </cell>
          <cell r="L106">
            <v>76985</v>
          </cell>
          <cell r="M106">
            <v>23236</v>
          </cell>
          <cell r="N106">
            <v>5882</v>
          </cell>
          <cell r="O106">
            <v>1409</v>
          </cell>
          <cell r="P106">
            <v>17055</v>
          </cell>
          <cell r="Q106">
            <v>0</v>
          </cell>
          <cell r="R106">
            <v>47581</v>
          </cell>
          <cell r="S106">
            <v>47581</v>
          </cell>
          <cell r="T106">
            <v>4568</v>
          </cell>
          <cell r="U106">
            <v>0</v>
          </cell>
          <cell r="V106">
            <v>4568</v>
          </cell>
          <cell r="W106">
            <v>11642</v>
          </cell>
          <cell r="X106">
            <v>394</v>
          </cell>
          <cell r="Y106">
            <v>16603</v>
          </cell>
          <cell r="Z106">
            <v>64185</v>
          </cell>
          <cell r="AA106">
            <v>12800</v>
          </cell>
          <cell r="AB106">
            <v>10510</v>
          </cell>
          <cell r="AC106">
            <v>2290</v>
          </cell>
          <cell r="AD106">
            <v>76985</v>
          </cell>
          <cell r="AE106">
            <v>19162</v>
          </cell>
          <cell r="AF106">
            <v>34877</v>
          </cell>
          <cell r="AG106">
            <v>8450</v>
          </cell>
          <cell r="AH106">
            <v>1480</v>
          </cell>
          <cell r="AI106">
            <v>0</v>
          </cell>
          <cell r="AJ106">
            <v>44806</v>
          </cell>
          <cell r="AK106">
            <v>63968</v>
          </cell>
          <cell r="AL106">
            <v>11816</v>
          </cell>
          <cell r="AM106">
            <v>0</v>
          </cell>
          <cell r="AN106">
            <v>11816</v>
          </cell>
          <cell r="AO106">
            <v>75784</v>
          </cell>
          <cell r="AP106">
            <v>23226</v>
          </cell>
          <cell r="AQ106">
            <v>6071</v>
          </cell>
          <cell r="AR106">
            <v>1075</v>
          </cell>
          <cell r="AS106">
            <v>17147</v>
          </cell>
          <cell r="AT106">
            <v>0</v>
          </cell>
          <cell r="AU106">
            <v>47519</v>
          </cell>
          <cell r="AV106">
            <v>47519</v>
          </cell>
          <cell r="AW106">
            <v>4697</v>
          </cell>
          <cell r="AX106">
            <v>0</v>
          </cell>
          <cell r="AY106">
            <v>4697</v>
          </cell>
          <cell r="AZ106">
            <v>11670</v>
          </cell>
          <cell r="BA106">
            <v>398</v>
          </cell>
          <cell r="BB106">
            <v>16765</v>
          </cell>
          <cell r="BC106">
            <v>64285</v>
          </cell>
          <cell r="BD106">
            <v>11499</v>
          </cell>
          <cell r="BE106">
            <v>9210</v>
          </cell>
          <cell r="BF106">
            <v>2289</v>
          </cell>
          <cell r="BG106">
            <v>75784</v>
          </cell>
          <cell r="BH106">
            <v>19364</v>
          </cell>
          <cell r="BI106">
            <v>34771</v>
          </cell>
          <cell r="BJ106">
            <v>4729</v>
          </cell>
          <cell r="BK106">
            <v>989</v>
          </cell>
          <cell r="BL106">
            <v>0</v>
          </cell>
          <cell r="BM106">
            <v>40489</v>
          </cell>
          <cell r="BN106">
            <v>59853</v>
          </cell>
          <cell r="BO106">
            <v>11816</v>
          </cell>
          <cell r="BP106">
            <v>0</v>
          </cell>
          <cell r="BQ106">
            <v>11816</v>
          </cell>
          <cell r="BR106">
            <v>71669</v>
          </cell>
          <cell r="BS106">
            <v>23127</v>
          </cell>
          <cell r="BT106">
            <v>6981</v>
          </cell>
          <cell r="BU106">
            <v>332</v>
          </cell>
          <cell r="BV106">
            <v>17147</v>
          </cell>
          <cell r="BW106">
            <v>0</v>
          </cell>
          <cell r="BX106">
            <v>47587</v>
          </cell>
          <cell r="BY106">
            <v>47587</v>
          </cell>
          <cell r="BZ106">
            <v>4671</v>
          </cell>
          <cell r="CA106">
            <v>0</v>
          </cell>
          <cell r="CB106">
            <v>4671</v>
          </cell>
          <cell r="CC106">
            <v>11589</v>
          </cell>
          <cell r="CD106">
            <v>419</v>
          </cell>
          <cell r="CE106">
            <v>16679</v>
          </cell>
          <cell r="CF106">
            <v>64266</v>
          </cell>
          <cell r="CG106">
            <v>7403</v>
          </cell>
          <cell r="CH106">
            <v>5113</v>
          </cell>
          <cell r="CI106">
            <v>2289</v>
          </cell>
          <cell r="CJ106">
            <v>71669</v>
          </cell>
        </row>
        <row r="107">
          <cell r="B107">
            <v>19786</v>
          </cell>
          <cell r="C107">
            <v>33668</v>
          </cell>
          <cell r="D107">
            <v>8315</v>
          </cell>
          <cell r="E107">
            <v>2048</v>
          </cell>
          <cell r="F107">
            <v>0</v>
          </cell>
          <cell r="G107">
            <v>44030</v>
          </cell>
          <cell r="H107">
            <v>63817</v>
          </cell>
          <cell r="I107">
            <v>12019</v>
          </cell>
          <cell r="J107">
            <v>0</v>
          </cell>
          <cell r="K107">
            <v>12019</v>
          </cell>
          <cell r="L107">
            <v>75836</v>
          </cell>
          <cell r="M107">
            <v>22170</v>
          </cell>
          <cell r="N107">
            <v>6142</v>
          </cell>
          <cell r="O107">
            <v>1086</v>
          </cell>
          <cell r="P107">
            <v>16908</v>
          </cell>
          <cell r="Q107">
            <v>0</v>
          </cell>
          <cell r="R107">
            <v>46306</v>
          </cell>
          <cell r="S107">
            <v>46306</v>
          </cell>
          <cell r="T107">
            <v>4600</v>
          </cell>
          <cell r="U107">
            <v>0</v>
          </cell>
          <cell r="V107">
            <v>4600</v>
          </cell>
          <cell r="W107">
            <v>11434</v>
          </cell>
          <cell r="X107">
            <v>438</v>
          </cell>
          <cell r="Y107">
            <v>16473</v>
          </cell>
          <cell r="Z107">
            <v>62779</v>
          </cell>
          <cell r="AA107">
            <v>13057</v>
          </cell>
          <cell r="AB107">
            <v>10741</v>
          </cell>
          <cell r="AC107">
            <v>2316</v>
          </cell>
          <cell r="AD107">
            <v>75836</v>
          </cell>
          <cell r="AE107">
            <v>19896</v>
          </cell>
          <cell r="AF107">
            <v>33471</v>
          </cell>
          <cell r="AG107">
            <v>8280</v>
          </cell>
          <cell r="AH107">
            <v>3058</v>
          </cell>
          <cell r="AI107">
            <v>0</v>
          </cell>
          <cell r="AJ107">
            <v>44809</v>
          </cell>
          <cell r="AK107">
            <v>64705</v>
          </cell>
          <cell r="AL107">
            <v>12025</v>
          </cell>
          <cell r="AM107">
            <v>0</v>
          </cell>
          <cell r="AN107">
            <v>12025</v>
          </cell>
          <cell r="AO107">
            <v>76730</v>
          </cell>
          <cell r="AP107">
            <v>22272</v>
          </cell>
          <cell r="AQ107">
            <v>6032</v>
          </cell>
          <cell r="AR107">
            <v>1447</v>
          </cell>
          <cell r="AS107">
            <v>16818</v>
          </cell>
          <cell r="AT107">
            <v>0</v>
          </cell>
          <cell r="AU107">
            <v>46568</v>
          </cell>
          <cell r="AV107">
            <v>46568</v>
          </cell>
          <cell r="AW107">
            <v>4654</v>
          </cell>
          <cell r="AX107">
            <v>0</v>
          </cell>
          <cell r="AY107">
            <v>4654</v>
          </cell>
          <cell r="AZ107">
            <v>11389</v>
          </cell>
          <cell r="BA107">
            <v>393</v>
          </cell>
          <cell r="BB107">
            <v>16437</v>
          </cell>
          <cell r="BC107">
            <v>63005</v>
          </cell>
          <cell r="BD107">
            <v>13725</v>
          </cell>
          <cell r="BE107">
            <v>11409</v>
          </cell>
          <cell r="BF107">
            <v>2317</v>
          </cell>
          <cell r="BG107">
            <v>76730</v>
          </cell>
          <cell r="BH107">
            <v>19873</v>
          </cell>
          <cell r="BI107">
            <v>34019</v>
          </cell>
          <cell r="BJ107">
            <v>11994</v>
          </cell>
          <cell r="BK107">
            <v>2743</v>
          </cell>
          <cell r="BL107">
            <v>0</v>
          </cell>
          <cell r="BM107">
            <v>48756</v>
          </cell>
          <cell r="BN107">
            <v>68629</v>
          </cell>
          <cell r="BO107">
            <v>12025</v>
          </cell>
          <cell r="BP107">
            <v>0</v>
          </cell>
          <cell r="BQ107">
            <v>12025</v>
          </cell>
          <cell r="BR107">
            <v>80654</v>
          </cell>
          <cell r="BS107">
            <v>22334</v>
          </cell>
          <cell r="BT107">
            <v>5459</v>
          </cell>
          <cell r="BU107">
            <v>1495</v>
          </cell>
          <cell r="BV107">
            <v>16818</v>
          </cell>
          <cell r="BW107">
            <v>0</v>
          </cell>
          <cell r="BX107">
            <v>46106</v>
          </cell>
          <cell r="BY107">
            <v>46106</v>
          </cell>
          <cell r="BZ107">
            <v>4682</v>
          </cell>
          <cell r="CA107">
            <v>0</v>
          </cell>
          <cell r="CB107">
            <v>4682</v>
          </cell>
          <cell r="CC107">
            <v>11345</v>
          </cell>
          <cell r="CD107">
            <v>392</v>
          </cell>
          <cell r="CE107">
            <v>16419</v>
          </cell>
          <cell r="CF107">
            <v>62525</v>
          </cell>
          <cell r="CG107">
            <v>18129</v>
          </cell>
          <cell r="CH107">
            <v>15812</v>
          </cell>
          <cell r="CI107">
            <v>2317</v>
          </cell>
          <cell r="CJ107">
            <v>80654</v>
          </cell>
        </row>
        <row r="108">
          <cell r="B108">
            <v>19973</v>
          </cell>
          <cell r="C108">
            <v>32186</v>
          </cell>
          <cell r="D108">
            <v>8444</v>
          </cell>
          <cell r="E108">
            <v>1780</v>
          </cell>
          <cell r="F108">
            <v>0</v>
          </cell>
          <cell r="G108">
            <v>42411</v>
          </cell>
          <cell r="H108">
            <v>62383</v>
          </cell>
          <cell r="I108">
            <v>12196</v>
          </cell>
          <cell r="J108">
            <v>0</v>
          </cell>
          <cell r="K108">
            <v>12196</v>
          </cell>
          <cell r="L108">
            <v>74579</v>
          </cell>
          <cell r="M108">
            <v>20861</v>
          </cell>
          <cell r="N108">
            <v>6388</v>
          </cell>
          <cell r="O108">
            <v>947</v>
          </cell>
          <cell r="P108">
            <v>16867</v>
          </cell>
          <cell r="Q108">
            <v>0</v>
          </cell>
          <cell r="R108">
            <v>45064</v>
          </cell>
          <cell r="S108">
            <v>45064</v>
          </cell>
          <cell r="T108">
            <v>4766</v>
          </cell>
          <cell r="U108">
            <v>0</v>
          </cell>
          <cell r="V108">
            <v>4766</v>
          </cell>
          <cell r="W108">
            <v>11297</v>
          </cell>
          <cell r="X108">
            <v>455</v>
          </cell>
          <cell r="Y108">
            <v>16518</v>
          </cell>
          <cell r="Z108">
            <v>61582</v>
          </cell>
          <cell r="AA108">
            <v>12997</v>
          </cell>
          <cell r="AB108">
            <v>10656</v>
          </cell>
          <cell r="AC108">
            <v>2341</v>
          </cell>
          <cell r="AD108">
            <v>74579</v>
          </cell>
          <cell r="AE108">
            <v>20221</v>
          </cell>
          <cell r="AF108">
            <v>32149</v>
          </cell>
          <cell r="AG108">
            <v>8389</v>
          </cell>
          <cell r="AH108">
            <v>1386</v>
          </cell>
          <cell r="AI108">
            <v>0</v>
          </cell>
          <cell r="AJ108">
            <v>41925</v>
          </cell>
          <cell r="AK108">
            <v>62146</v>
          </cell>
          <cell r="AL108">
            <v>12199</v>
          </cell>
          <cell r="AM108">
            <v>0</v>
          </cell>
          <cell r="AN108">
            <v>12199</v>
          </cell>
          <cell r="AO108">
            <v>74346</v>
          </cell>
          <cell r="AP108">
            <v>20769</v>
          </cell>
          <cell r="AQ108">
            <v>6473</v>
          </cell>
          <cell r="AR108">
            <v>860</v>
          </cell>
          <cell r="AS108">
            <v>16844</v>
          </cell>
          <cell r="AT108">
            <v>0</v>
          </cell>
          <cell r="AU108">
            <v>44946</v>
          </cell>
          <cell r="AV108">
            <v>44946</v>
          </cell>
          <cell r="AW108">
            <v>4451</v>
          </cell>
          <cell r="AX108">
            <v>0</v>
          </cell>
          <cell r="AY108">
            <v>4451</v>
          </cell>
          <cell r="AZ108">
            <v>11267</v>
          </cell>
          <cell r="BA108">
            <v>503</v>
          </cell>
          <cell r="BB108">
            <v>16221</v>
          </cell>
          <cell r="BC108">
            <v>61167</v>
          </cell>
          <cell r="BD108">
            <v>13179</v>
          </cell>
          <cell r="BE108">
            <v>10837</v>
          </cell>
          <cell r="BF108">
            <v>2341</v>
          </cell>
          <cell r="BG108">
            <v>74346</v>
          </cell>
          <cell r="BH108">
            <v>20239</v>
          </cell>
          <cell r="BI108">
            <v>31830</v>
          </cell>
          <cell r="BJ108">
            <v>4916</v>
          </cell>
          <cell r="BK108">
            <v>2003</v>
          </cell>
          <cell r="BL108">
            <v>0</v>
          </cell>
          <cell r="BM108">
            <v>38749</v>
          </cell>
          <cell r="BN108">
            <v>58988</v>
          </cell>
          <cell r="BO108">
            <v>12199</v>
          </cell>
          <cell r="BP108">
            <v>0</v>
          </cell>
          <cell r="BQ108">
            <v>12199</v>
          </cell>
          <cell r="BR108">
            <v>71188</v>
          </cell>
          <cell r="BS108">
            <v>20764</v>
          </cell>
          <cell r="BT108">
            <v>7404</v>
          </cell>
          <cell r="BU108">
            <v>1202</v>
          </cell>
          <cell r="BV108">
            <v>16844</v>
          </cell>
          <cell r="BW108">
            <v>0</v>
          </cell>
          <cell r="BX108">
            <v>46214</v>
          </cell>
          <cell r="BY108">
            <v>46214</v>
          </cell>
          <cell r="BZ108">
            <v>4493</v>
          </cell>
          <cell r="CA108">
            <v>0</v>
          </cell>
          <cell r="CB108">
            <v>4493</v>
          </cell>
          <cell r="CC108">
            <v>11293</v>
          </cell>
          <cell r="CD108">
            <v>532</v>
          </cell>
          <cell r="CE108">
            <v>16318</v>
          </cell>
          <cell r="CF108">
            <v>62532</v>
          </cell>
          <cell r="CG108">
            <v>8656</v>
          </cell>
          <cell r="CH108">
            <v>6315</v>
          </cell>
          <cell r="CI108">
            <v>2341</v>
          </cell>
          <cell r="CJ108">
            <v>71188</v>
          </cell>
        </row>
        <row r="109">
          <cell r="B109">
            <v>19959</v>
          </cell>
          <cell r="C109">
            <v>31071</v>
          </cell>
          <cell r="D109">
            <v>8762</v>
          </cell>
          <cell r="E109">
            <v>2197</v>
          </cell>
          <cell r="F109">
            <v>0</v>
          </cell>
          <cell r="G109">
            <v>42030</v>
          </cell>
          <cell r="H109">
            <v>61989</v>
          </cell>
          <cell r="I109">
            <v>12333</v>
          </cell>
          <cell r="J109">
            <v>0</v>
          </cell>
          <cell r="K109">
            <v>12333</v>
          </cell>
          <cell r="L109">
            <v>74322</v>
          </cell>
          <cell r="M109">
            <v>19861</v>
          </cell>
          <cell r="N109">
            <v>6658</v>
          </cell>
          <cell r="O109">
            <v>1497</v>
          </cell>
          <cell r="P109">
            <v>17073</v>
          </cell>
          <cell r="Q109">
            <v>0</v>
          </cell>
          <cell r="R109">
            <v>45089</v>
          </cell>
          <cell r="S109">
            <v>45089</v>
          </cell>
          <cell r="T109">
            <v>4983</v>
          </cell>
          <cell r="U109">
            <v>0</v>
          </cell>
          <cell r="V109">
            <v>4983</v>
          </cell>
          <cell r="W109">
            <v>11391</v>
          </cell>
          <cell r="X109">
            <v>456</v>
          </cell>
          <cell r="Y109">
            <v>16831</v>
          </cell>
          <cell r="Z109">
            <v>61920</v>
          </cell>
          <cell r="AA109">
            <v>12402</v>
          </cell>
          <cell r="AB109">
            <v>10036</v>
          </cell>
          <cell r="AC109">
            <v>2367</v>
          </cell>
          <cell r="AD109">
            <v>74322</v>
          </cell>
          <cell r="AE109">
            <v>19742</v>
          </cell>
          <cell r="AF109">
            <v>31328</v>
          </cell>
          <cell r="AG109">
            <v>8695</v>
          </cell>
          <cell r="AH109">
            <v>1333</v>
          </cell>
          <cell r="AI109">
            <v>0</v>
          </cell>
          <cell r="AJ109">
            <v>41356</v>
          </cell>
          <cell r="AK109">
            <v>61098</v>
          </cell>
          <cell r="AL109">
            <v>12337</v>
          </cell>
          <cell r="AM109">
            <v>0</v>
          </cell>
          <cell r="AN109">
            <v>12337</v>
          </cell>
          <cell r="AO109">
            <v>73436</v>
          </cell>
          <cell r="AP109">
            <v>19820</v>
          </cell>
          <cell r="AQ109">
            <v>6562</v>
          </cell>
          <cell r="AR109">
            <v>486</v>
          </cell>
          <cell r="AS109">
            <v>17057</v>
          </cell>
          <cell r="AT109">
            <v>0</v>
          </cell>
          <cell r="AU109">
            <v>43926</v>
          </cell>
          <cell r="AV109">
            <v>43926</v>
          </cell>
          <cell r="AW109">
            <v>5285</v>
          </cell>
          <cell r="AX109">
            <v>0</v>
          </cell>
          <cell r="AY109">
            <v>5285</v>
          </cell>
          <cell r="AZ109">
            <v>12569</v>
          </cell>
          <cell r="BA109">
            <v>457</v>
          </cell>
          <cell r="BB109">
            <v>18311</v>
          </cell>
          <cell r="BC109">
            <v>62237</v>
          </cell>
          <cell r="BD109">
            <v>11199</v>
          </cell>
          <cell r="BE109">
            <v>8833</v>
          </cell>
          <cell r="BF109">
            <v>2366</v>
          </cell>
          <cell r="BG109">
            <v>73436</v>
          </cell>
          <cell r="BH109">
            <v>19552</v>
          </cell>
          <cell r="BI109">
            <v>31232</v>
          </cell>
          <cell r="BJ109">
            <v>12187</v>
          </cell>
          <cell r="BK109">
            <v>1765</v>
          </cell>
          <cell r="BL109">
            <v>0</v>
          </cell>
          <cell r="BM109">
            <v>45184</v>
          </cell>
          <cell r="BN109">
            <v>64736</v>
          </cell>
          <cell r="BO109">
            <v>12337</v>
          </cell>
          <cell r="BP109">
            <v>0</v>
          </cell>
          <cell r="BQ109">
            <v>12337</v>
          </cell>
          <cell r="BR109">
            <v>77073</v>
          </cell>
          <cell r="BS109">
            <v>19855</v>
          </cell>
          <cell r="BT109">
            <v>5246</v>
          </cell>
          <cell r="BU109">
            <v>924</v>
          </cell>
          <cell r="BV109">
            <v>17057</v>
          </cell>
          <cell r="BW109">
            <v>0</v>
          </cell>
          <cell r="BX109">
            <v>43081</v>
          </cell>
          <cell r="BY109">
            <v>43081</v>
          </cell>
          <cell r="BZ109">
            <v>5232</v>
          </cell>
          <cell r="CA109">
            <v>0</v>
          </cell>
          <cell r="CB109">
            <v>5232</v>
          </cell>
          <cell r="CC109">
            <v>12675</v>
          </cell>
          <cell r="CD109">
            <v>403</v>
          </cell>
          <cell r="CE109">
            <v>18310</v>
          </cell>
          <cell r="CF109">
            <v>61391</v>
          </cell>
          <cell r="CG109">
            <v>15682</v>
          </cell>
          <cell r="CH109">
            <v>13316</v>
          </cell>
          <cell r="CI109">
            <v>2366</v>
          </cell>
          <cell r="CJ109">
            <v>77073</v>
          </cell>
        </row>
        <row r="110">
          <cell r="B110">
            <v>19997</v>
          </cell>
          <cell r="C110">
            <v>30275</v>
          </cell>
          <cell r="D110">
            <v>9147</v>
          </cell>
          <cell r="E110">
            <v>2931</v>
          </cell>
          <cell r="F110">
            <v>0</v>
          </cell>
          <cell r="G110">
            <v>42354</v>
          </cell>
          <cell r="H110">
            <v>62351</v>
          </cell>
          <cell r="I110">
            <v>12428</v>
          </cell>
          <cell r="J110">
            <v>0</v>
          </cell>
          <cell r="K110">
            <v>12428</v>
          </cell>
          <cell r="L110">
            <v>74779</v>
          </cell>
          <cell r="M110">
            <v>19365</v>
          </cell>
          <cell r="N110">
            <v>6942</v>
          </cell>
          <cell r="O110">
            <v>2230</v>
          </cell>
          <cell r="P110">
            <v>17490</v>
          </cell>
          <cell r="Q110">
            <v>0</v>
          </cell>
          <cell r="R110">
            <v>46027</v>
          </cell>
          <cell r="S110">
            <v>46027</v>
          </cell>
          <cell r="T110">
            <v>5224</v>
          </cell>
          <cell r="U110">
            <v>0</v>
          </cell>
          <cell r="V110">
            <v>5224</v>
          </cell>
          <cell r="W110">
            <v>11696</v>
          </cell>
          <cell r="X110">
            <v>447</v>
          </cell>
          <cell r="Y110">
            <v>17367</v>
          </cell>
          <cell r="Z110">
            <v>63394</v>
          </cell>
          <cell r="AA110">
            <v>11385</v>
          </cell>
          <cell r="AB110">
            <v>8994</v>
          </cell>
          <cell r="AC110">
            <v>2392</v>
          </cell>
          <cell r="AD110">
            <v>74779</v>
          </cell>
          <cell r="AE110">
            <v>19883</v>
          </cell>
          <cell r="AF110">
            <v>29990</v>
          </cell>
          <cell r="AG110">
            <v>9292</v>
          </cell>
          <cell r="AH110">
            <v>3913</v>
          </cell>
          <cell r="AI110">
            <v>0</v>
          </cell>
          <cell r="AJ110">
            <v>43196</v>
          </cell>
          <cell r="AK110">
            <v>63079</v>
          </cell>
          <cell r="AL110">
            <v>12439</v>
          </cell>
          <cell r="AM110">
            <v>0</v>
          </cell>
          <cell r="AN110">
            <v>12439</v>
          </cell>
          <cell r="AO110">
            <v>75518</v>
          </cell>
          <cell r="AP110">
            <v>19237</v>
          </cell>
          <cell r="AQ110">
            <v>7040</v>
          </cell>
          <cell r="AR110">
            <v>3419</v>
          </cell>
          <cell r="AS110">
            <v>17474</v>
          </cell>
          <cell r="AT110">
            <v>0</v>
          </cell>
          <cell r="AU110">
            <v>47170</v>
          </cell>
          <cell r="AV110">
            <v>47170</v>
          </cell>
          <cell r="AW110">
            <v>5165</v>
          </cell>
          <cell r="AX110">
            <v>0</v>
          </cell>
          <cell r="AY110">
            <v>5165</v>
          </cell>
          <cell r="AZ110">
            <v>11669</v>
          </cell>
          <cell r="BA110">
            <v>416</v>
          </cell>
          <cell r="BB110">
            <v>17250</v>
          </cell>
          <cell r="BC110">
            <v>64420</v>
          </cell>
          <cell r="BD110">
            <v>11098</v>
          </cell>
          <cell r="BE110">
            <v>8706</v>
          </cell>
          <cell r="BF110">
            <v>2392</v>
          </cell>
          <cell r="BG110">
            <v>75518</v>
          </cell>
          <cell r="BH110">
            <v>20069</v>
          </cell>
          <cell r="BI110">
            <v>29996</v>
          </cell>
          <cell r="BJ110">
            <v>5277</v>
          </cell>
          <cell r="BK110">
            <v>3146</v>
          </cell>
          <cell r="BL110">
            <v>0</v>
          </cell>
          <cell r="BM110">
            <v>38420</v>
          </cell>
          <cell r="BN110">
            <v>58489</v>
          </cell>
          <cell r="BO110">
            <v>12439</v>
          </cell>
          <cell r="BP110">
            <v>0</v>
          </cell>
          <cell r="BQ110">
            <v>12439</v>
          </cell>
          <cell r="BR110">
            <v>70928</v>
          </cell>
          <cell r="BS110">
            <v>19169</v>
          </cell>
          <cell r="BT110">
            <v>7831</v>
          </cell>
          <cell r="BU110">
            <v>2552</v>
          </cell>
          <cell r="BV110">
            <v>17474</v>
          </cell>
          <cell r="BW110">
            <v>0</v>
          </cell>
          <cell r="BX110">
            <v>47027</v>
          </cell>
          <cell r="BY110">
            <v>47027</v>
          </cell>
          <cell r="BZ110">
            <v>5141</v>
          </cell>
          <cell r="CA110">
            <v>0</v>
          </cell>
          <cell r="CB110">
            <v>5141</v>
          </cell>
          <cell r="CC110">
            <v>11592</v>
          </cell>
          <cell r="CD110">
            <v>455</v>
          </cell>
          <cell r="CE110">
            <v>17188</v>
          </cell>
          <cell r="CF110">
            <v>64214</v>
          </cell>
          <cell r="CG110">
            <v>6713</v>
          </cell>
          <cell r="CH110">
            <v>4321</v>
          </cell>
          <cell r="CI110">
            <v>2392</v>
          </cell>
          <cell r="CJ110">
            <v>70928</v>
          </cell>
        </row>
        <row r="111">
          <cell r="B111">
            <v>20307</v>
          </cell>
          <cell r="C111">
            <v>29937</v>
          </cell>
          <cell r="D111">
            <v>9503</v>
          </cell>
          <cell r="E111">
            <v>3517</v>
          </cell>
          <cell r="F111">
            <v>0</v>
          </cell>
          <cell r="G111">
            <v>42957</v>
          </cell>
          <cell r="H111">
            <v>63263</v>
          </cell>
          <cell r="I111">
            <v>12508</v>
          </cell>
          <cell r="J111">
            <v>0</v>
          </cell>
          <cell r="K111">
            <v>12508</v>
          </cell>
          <cell r="L111">
            <v>75771</v>
          </cell>
          <cell r="M111">
            <v>19321</v>
          </cell>
          <cell r="N111">
            <v>7228</v>
          </cell>
          <cell r="O111">
            <v>2542</v>
          </cell>
          <cell r="P111">
            <v>17973</v>
          </cell>
          <cell r="Q111">
            <v>0</v>
          </cell>
          <cell r="R111">
            <v>47065</v>
          </cell>
          <cell r="S111">
            <v>47065</v>
          </cell>
          <cell r="T111">
            <v>5274</v>
          </cell>
          <cell r="U111">
            <v>0</v>
          </cell>
          <cell r="V111">
            <v>5274</v>
          </cell>
          <cell r="W111">
            <v>12047</v>
          </cell>
          <cell r="X111">
            <v>447</v>
          </cell>
          <cell r="Y111">
            <v>17768</v>
          </cell>
          <cell r="Z111">
            <v>64833</v>
          </cell>
          <cell r="AA111">
            <v>10938</v>
          </cell>
          <cell r="AB111">
            <v>8521</v>
          </cell>
          <cell r="AC111">
            <v>2417</v>
          </cell>
          <cell r="AD111">
            <v>75771</v>
          </cell>
          <cell r="AE111">
            <v>20475</v>
          </cell>
          <cell r="AF111">
            <v>29844</v>
          </cell>
          <cell r="AG111">
            <v>9518</v>
          </cell>
          <cell r="AH111">
            <v>3297</v>
          </cell>
          <cell r="AI111">
            <v>0</v>
          </cell>
          <cell r="AJ111">
            <v>42659</v>
          </cell>
          <cell r="AK111">
            <v>63134</v>
          </cell>
          <cell r="AL111">
            <v>12493</v>
          </cell>
          <cell r="AM111">
            <v>0</v>
          </cell>
          <cell r="AN111">
            <v>12493</v>
          </cell>
          <cell r="AO111">
            <v>75627</v>
          </cell>
          <cell r="AP111">
            <v>19358</v>
          </cell>
          <cell r="AQ111">
            <v>7168</v>
          </cell>
          <cell r="AR111">
            <v>2348</v>
          </cell>
          <cell r="AS111">
            <v>18030</v>
          </cell>
          <cell r="AT111">
            <v>0</v>
          </cell>
          <cell r="AU111">
            <v>46905</v>
          </cell>
          <cell r="AV111">
            <v>46905</v>
          </cell>
          <cell r="AW111">
            <v>5160</v>
          </cell>
          <cell r="AX111">
            <v>0</v>
          </cell>
          <cell r="AY111">
            <v>5160</v>
          </cell>
          <cell r="AZ111">
            <v>12087</v>
          </cell>
          <cell r="BA111">
            <v>450</v>
          </cell>
          <cell r="BB111">
            <v>17697</v>
          </cell>
          <cell r="BC111">
            <v>64602</v>
          </cell>
          <cell r="BD111">
            <v>11025</v>
          </cell>
          <cell r="BE111">
            <v>8608</v>
          </cell>
          <cell r="BF111">
            <v>2417</v>
          </cell>
          <cell r="BG111">
            <v>75627</v>
          </cell>
          <cell r="BH111">
            <v>20456</v>
          </cell>
          <cell r="BI111">
            <v>30103</v>
          </cell>
          <cell r="BJ111">
            <v>13765</v>
          </cell>
          <cell r="BK111">
            <v>2712</v>
          </cell>
          <cell r="BL111">
            <v>0</v>
          </cell>
          <cell r="BM111">
            <v>46579</v>
          </cell>
          <cell r="BN111">
            <v>67035</v>
          </cell>
          <cell r="BO111">
            <v>12493</v>
          </cell>
          <cell r="BP111">
            <v>0</v>
          </cell>
          <cell r="BQ111">
            <v>12493</v>
          </cell>
          <cell r="BR111">
            <v>79528</v>
          </cell>
          <cell r="BS111">
            <v>19370</v>
          </cell>
          <cell r="BT111">
            <v>6107</v>
          </cell>
          <cell r="BU111">
            <v>2386</v>
          </cell>
          <cell r="BV111">
            <v>18030</v>
          </cell>
          <cell r="BW111">
            <v>0</v>
          </cell>
          <cell r="BX111">
            <v>45893</v>
          </cell>
          <cell r="BY111">
            <v>45893</v>
          </cell>
          <cell r="BZ111">
            <v>5200</v>
          </cell>
          <cell r="CA111">
            <v>0</v>
          </cell>
          <cell r="CB111">
            <v>5200</v>
          </cell>
          <cell r="CC111">
            <v>12027</v>
          </cell>
          <cell r="CD111">
            <v>435</v>
          </cell>
          <cell r="CE111">
            <v>17662</v>
          </cell>
          <cell r="CF111">
            <v>63556</v>
          </cell>
          <cell r="CG111">
            <v>15973</v>
          </cell>
          <cell r="CH111">
            <v>13556</v>
          </cell>
          <cell r="CI111">
            <v>2417</v>
          </cell>
          <cell r="CJ111">
            <v>79528</v>
          </cell>
        </row>
        <row r="112">
          <cell r="B112">
            <v>20740</v>
          </cell>
          <cell r="C112">
            <v>29999</v>
          </cell>
          <cell r="D112">
            <v>9787</v>
          </cell>
          <cell r="E112">
            <v>3218</v>
          </cell>
          <cell r="F112">
            <v>0</v>
          </cell>
          <cell r="G112">
            <v>43004</v>
          </cell>
          <cell r="H112">
            <v>63744</v>
          </cell>
          <cell r="I112">
            <v>12596</v>
          </cell>
          <cell r="J112">
            <v>0</v>
          </cell>
          <cell r="K112">
            <v>12596</v>
          </cell>
          <cell r="L112">
            <v>76340</v>
          </cell>
          <cell r="M112">
            <v>19429</v>
          </cell>
          <cell r="N112">
            <v>7480</v>
          </cell>
          <cell r="O112">
            <v>2192</v>
          </cell>
          <cell r="P112">
            <v>18441</v>
          </cell>
          <cell r="Q112">
            <v>0</v>
          </cell>
          <cell r="R112">
            <v>47542</v>
          </cell>
          <cell r="S112">
            <v>47542</v>
          </cell>
          <cell r="T112">
            <v>5184</v>
          </cell>
          <cell r="U112">
            <v>0</v>
          </cell>
          <cell r="V112">
            <v>5184</v>
          </cell>
          <cell r="W112">
            <v>12321</v>
          </cell>
          <cell r="X112">
            <v>455</v>
          </cell>
          <cell r="Y112">
            <v>17959</v>
          </cell>
          <cell r="Z112">
            <v>65501</v>
          </cell>
          <cell r="AA112">
            <v>10839</v>
          </cell>
          <cell r="AB112">
            <v>8396</v>
          </cell>
          <cell r="AC112">
            <v>2443</v>
          </cell>
          <cell r="AD112">
            <v>76340</v>
          </cell>
          <cell r="AE112">
            <v>20619</v>
          </cell>
          <cell r="AF112">
            <v>30226</v>
          </cell>
          <cell r="AG112">
            <v>9664</v>
          </cell>
          <cell r="AH112">
            <v>3336</v>
          </cell>
          <cell r="AI112">
            <v>0</v>
          </cell>
          <cell r="AJ112">
            <v>43226</v>
          </cell>
          <cell r="AK112">
            <v>63845</v>
          </cell>
          <cell r="AL112">
            <v>12594</v>
          </cell>
          <cell r="AM112">
            <v>0</v>
          </cell>
          <cell r="AN112">
            <v>12594</v>
          </cell>
          <cell r="AO112">
            <v>76439</v>
          </cell>
          <cell r="AP112">
            <v>19543</v>
          </cell>
          <cell r="AQ112">
            <v>7436</v>
          </cell>
          <cell r="AR112">
            <v>2048</v>
          </cell>
          <cell r="AS112">
            <v>18450</v>
          </cell>
          <cell r="AT112">
            <v>0</v>
          </cell>
          <cell r="AU112">
            <v>47476</v>
          </cell>
          <cell r="AV112">
            <v>47476</v>
          </cell>
          <cell r="AW112">
            <v>5478</v>
          </cell>
          <cell r="AX112">
            <v>0</v>
          </cell>
          <cell r="AY112">
            <v>5478</v>
          </cell>
          <cell r="AZ112">
            <v>12401</v>
          </cell>
          <cell r="BA112">
            <v>482</v>
          </cell>
          <cell r="BB112">
            <v>18361</v>
          </cell>
          <cell r="BC112">
            <v>65837</v>
          </cell>
          <cell r="BD112">
            <v>10602</v>
          </cell>
          <cell r="BE112">
            <v>8159</v>
          </cell>
          <cell r="BF112">
            <v>2443</v>
          </cell>
          <cell r="BG112">
            <v>76439</v>
          </cell>
          <cell r="BH112">
            <v>20650</v>
          </cell>
          <cell r="BI112">
            <v>30047</v>
          </cell>
          <cell r="BJ112">
            <v>5626</v>
          </cell>
          <cell r="BK112">
            <v>4366</v>
          </cell>
          <cell r="BL112">
            <v>0</v>
          </cell>
          <cell r="BM112">
            <v>40039</v>
          </cell>
          <cell r="BN112">
            <v>60689</v>
          </cell>
          <cell r="BO112">
            <v>12594</v>
          </cell>
          <cell r="BP112">
            <v>0</v>
          </cell>
          <cell r="BQ112">
            <v>12594</v>
          </cell>
          <cell r="BR112">
            <v>73283</v>
          </cell>
          <cell r="BS112">
            <v>19576</v>
          </cell>
          <cell r="BT112">
            <v>8740</v>
          </cell>
          <cell r="BU112">
            <v>2441</v>
          </cell>
          <cell r="BV112">
            <v>18450</v>
          </cell>
          <cell r="BW112">
            <v>0</v>
          </cell>
          <cell r="BX112">
            <v>49207</v>
          </cell>
          <cell r="BY112">
            <v>49207</v>
          </cell>
          <cell r="BZ112">
            <v>5481</v>
          </cell>
          <cell r="CA112">
            <v>0</v>
          </cell>
          <cell r="CB112">
            <v>5481</v>
          </cell>
          <cell r="CC112">
            <v>12450</v>
          </cell>
          <cell r="CD112">
            <v>505</v>
          </cell>
          <cell r="CE112">
            <v>18436</v>
          </cell>
          <cell r="CF112">
            <v>67643</v>
          </cell>
          <cell r="CG112">
            <v>5640</v>
          </cell>
          <cell r="CH112">
            <v>3197</v>
          </cell>
          <cell r="CI112">
            <v>2443</v>
          </cell>
          <cell r="CJ112">
            <v>73283</v>
          </cell>
        </row>
        <row r="113">
          <cell r="B113">
            <v>21103</v>
          </cell>
          <cell r="C113">
            <v>30137</v>
          </cell>
          <cell r="D113">
            <v>10380</v>
          </cell>
          <cell r="E113">
            <v>2384</v>
          </cell>
          <cell r="F113">
            <v>0</v>
          </cell>
          <cell r="G113">
            <v>42900</v>
          </cell>
          <cell r="H113">
            <v>64003</v>
          </cell>
          <cell r="I113">
            <v>12706</v>
          </cell>
          <cell r="J113">
            <v>0</v>
          </cell>
          <cell r="K113">
            <v>12706</v>
          </cell>
          <cell r="L113">
            <v>76709</v>
          </cell>
          <cell r="M113">
            <v>19435</v>
          </cell>
          <cell r="N113">
            <v>7609</v>
          </cell>
          <cell r="O113">
            <v>1791</v>
          </cell>
          <cell r="P113">
            <v>18922</v>
          </cell>
          <cell r="Q113">
            <v>0</v>
          </cell>
          <cell r="R113">
            <v>47757</v>
          </cell>
          <cell r="S113">
            <v>47757</v>
          </cell>
          <cell r="T113">
            <v>5191</v>
          </cell>
          <cell r="U113">
            <v>0</v>
          </cell>
          <cell r="V113">
            <v>5191</v>
          </cell>
          <cell r="W113">
            <v>12504</v>
          </cell>
          <cell r="X113">
            <v>457</v>
          </cell>
          <cell r="Y113">
            <v>18153</v>
          </cell>
          <cell r="Z113">
            <v>65909</v>
          </cell>
          <cell r="AA113">
            <v>10800</v>
          </cell>
          <cell r="AB113">
            <v>8330</v>
          </cell>
          <cell r="AC113">
            <v>2470</v>
          </cell>
          <cell r="AD113">
            <v>76709</v>
          </cell>
          <cell r="AE113">
            <v>21257</v>
          </cell>
          <cell r="AF113">
            <v>30017</v>
          </cell>
          <cell r="AG113">
            <v>10382</v>
          </cell>
          <cell r="AH113">
            <v>2402</v>
          </cell>
          <cell r="AI113">
            <v>0</v>
          </cell>
          <cell r="AJ113">
            <v>42800</v>
          </cell>
          <cell r="AK113">
            <v>64057</v>
          </cell>
          <cell r="AL113">
            <v>12707</v>
          </cell>
          <cell r="AM113">
            <v>0</v>
          </cell>
          <cell r="AN113">
            <v>12707</v>
          </cell>
          <cell r="AO113">
            <v>76765</v>
          </cell>
          <cell r="AP113">
            <v>19384</v>
          </cell>
          <cell r="AQ113">
            <v>7794</v>
          </cell>
          <cell r="AR113">
            <v>1683</v>
          </cell>
          <cell r="AS113">
            <v>18904</v>
          </cell>
          <cell r="AT113">
            <v>0</v>
          </cell>
          <cell r="AU113">
            <v>47765</v>
          </cell>
          <cell r="AV113">
            <v>47765</v>
          </cell>
          <cell r="AW113">
            <v>4848</v>
          </cell>
          <cell r="AX113">
            <v>0</v>
          </cell>
          <cell r="AY113">
            <v>4848</v>
          </cell>
          <cell r="AZ113">
            <v>12404</v>
          </cell>
          <cell r="BA113">
            <v>437</v>
          </cell>
          <cell r="BB113">
            <v>17689</v>
          </cell>
          <cell r="BC113">
            <v>65454</v>
          </cell>
          <cell r="BD113">
            <v>11311</v>
          </cell>
          <cell r="BE113">
            <v>8841</v>
          </cell>
          <cell r="BF113">
            <v>2470</v>
          </cell>
          <cell r="BG113">
            <v>76765</v>
          </cell>
          <cell r="BH113">
            <v>21055</v>
          </cell>
          <cell r="BI113">
            <v>29990</v>
          </cell>
          <cell r="BJ113">
            <v>14553</v>
          </cell>
          <cell r="BK113">
            <v>2955</v>
          </cell>
          <cell r="BL113">
            <v>0</v>
          </cell>
          <cell r="BM113">
            <v>47498</v>
          </cell>
          <cell r="BN113">
            <v>68553</v>
          </cell>
          <cell r="BO113">
            <v>12707</v>
          </cell>
          <cell r="BP113">
            <v>0</v>
          </cell>
          <cell r="BQ113">
            <v>12707</v>
          </cell>
          <cell r="BR113">
            <v>81260</v>
          </cell>
          <cell r="BS113">
            <v>19420</v>
          </cell>
          <cell r="BT113">
            <v>6193</v>
          </cell>
          <cell r="BU113">
            <v>2210</v>
          </cell>
          <cell r="BV113">
            <v>18904</v>
          </cell>
          <cell r="BW113">
            <v>0</v>
          </cell>
          <cell r="BX113">
            <v>46727</v>
          </cell>
          <cell r="BY113">
            <v>46727</v>
          </cell>
          <cell r="BZ113">
            <v>4861</v>
          </cell>
          <cell r="CA113">
            <v>0</v>
          </cell>
          <cell r="CB113">
            <v>4861</v>
          </cell>
          <cell r="CC113">
            <v>12496</v>
          </cell>
          <cell r="CD113">
            <v>383</v>
          </cell>
          <cell r="CE113">
            <v>17740</v>
          </cell>
          <cell r="CF113">
            <v>64467</v>
          </cell>
          <cell r="CG113">
            <v>16793</v>
          </cell>
          <cell r="CH113">
            <v>14323</v>
          </cell>
          <cell r="CI113">
            <v>2470</v>
          </cell>
          <cell r="CJ113">
            <v>81260</v>
          </cell>
        </row>
        <row r="114">
          <cell r="B114">
            <v>21513</v>
          </cell>
          <cell r="C114">
            <v>30149</v>
          </cell>
          <cell r="D114">
            <v>10753</v>
          </cell>
          <cell r="E114">
            <v>1950</v>
          </cell>
          <cell r="F114">
            <v>0</v>
          </cell>
          <cell r="G114">
            <v>42851</v>
          </cell>
          <cell r="H114">
            <v>64365</v>
          </cell>
          <cell r="I114">
            <v>12830</v>
          </cell>
          <cell r="J114">
            <v>0</v>
          </cell>
          <cell r="K114">
            <v>12830</v>
          </cell>
          <cell r="L114">
            <v>77195</v>
          </cell>
          <cell r="M114">
            <v>19305</v>
          </cell>
          <cell r="N114">
            <v>7742</v>
          </cell>
          <cell r="O114">
            <v>1805</v>
          </cell>
          <cell r="P114">
            <v>19485</v>
          </cell>
          <cell r="Q114">
            <v>0</v>
          </cell>
          <cell r="R114">
            <v>48337</v>
          </cell>
          <cell r="S114">
            <v>48337</v>
          </cell>
          <cell r="T114">
            <v>5230</v>
          </cell>
          <cell r="U114">
            <v>0</v>
          </cell>
          <cell r="V114">
            <v>5230</v>
          </cell>
          <cell r="W114">
            <v>12599</v>
          </cell>
          <cell r="X114">
            <v>443</v>
          </cell>
          <cell r="Y114">
            <v>18273</v>
          </cell>
          <cell r="Z114">
            <v>66610</v>
          </cell>
          <cell r="AA114">
            <v>10585</v>
          </cell>
          <cell r="AB114">
            <v>8087</v>
          </cell>
          <cell r="AC114">
            <v>2498</v>
          </cell>
          <cell r="AD114">
            <v>77195</v>
          </cell>
          <cell r="AE114">
            <v>21404</v>
          </cell>
          <cell r="AF114">
            <v>30260</v>
          </cell>
          <cell r="AG114">
            <v>10545</v>
          </cell>
          <cell r="AH114">
            <v>1876</v>
          </cell>
          <cell r="AI114">
            <v>0</v>
          </cell>
          <cell r="AJ114">
            <v>42682</v>
          </cell>
          <cell r="AK114">
            <v>64085</v>
          </cell>
          <cell r="AL114">
            <v>12831</v>
          </cell>
          <cell r="AM114">
            <v>0</v>
          </cell>
          <cell r="AN114">
            <v>12831</v>
          </cell>
          <cell r="AO114">
            <v>76916</v>
          </cell>
          <cell r="AP114">
            <v>19378</v>
          </cell>
          <cell r="AQ114">
            <v>7560</v>
          </cell>
          <cell r="AR114">
            <v>1853</v>
          </cell>
          <cell r="AS114">
            <v>19407</v>
          </cell>
          <cell r="AT114">
            <v>0</v>
          </cell>
          <cell r="AU114">
            <v>48198</v>
          </cell>
          <cell r="AV114">
            <v>48198</v>
          </cell>
          <cell r="AW114">
            <v>5355</v>
          </cell>
          <cell r="AX114">
            <v>0</v>
          </cell>
          <cell r="AY114">
            <v>5355</v>
          </cell>
          <cell r="AZ114">
            <v>12668</v>
          </cell>
          <cell r="BA114">
            <v>434</v>
          </cell>
          <cell r="BB114">
            <v>18458</v>
          </cell>
          <cell r="BC114">
            <v>66655</v>
          </cell>
          <cell r="BD114">
            <v>10261</v>
          </cell>
          <cell r="BE114">
            <v>7763</v>
          </cell>
          <cell r="BF114">
            <v>2498</v>
          </cell>
          <cell r="BG114">
            <v>76916</v>
          </cell>
          <cell r="BH114">
            <v>21585</v>
          </cell>
          <cell r="BI114">
            <v>30251</v>
          </cell>
          <cell r="BJ114">
            <v>6044</v>
          </cell>
          <cell r="BK114">
            <v>823</v>
          </cell>
          <cell r="BL114">
            <v>0</v>
          </cell>
          <cell r="BM114">
            <v>37118</v>
          </cell>
          <cell r="BN114">
            <v>58703</v>
          </cell>
          <cell r="BO114">
            <v>12831</v>
          </cell>
          <cell r="BP114">
            <v>0</v>
          </cell>
          <cell r="BQ114">
            <v>12831</v>
          </cell>
          <cell r="BR114">
            <v>71534</v>
          </cell>
          <cell r="BS114">
            <v>19300</v>
          </cell>
          <cell r="BT114">
            <v>8611</v>
          </cell>
          <cell r="BU114">
            <v>860</v>
          </cell>
          <cell r="BV114">
            <v>19407</v>
          </cell>
          <cell r="BW114">
            <v>0</v>
          </cell>
          <cell r="BX114">
            <v>48178</v>
          </cell>
          <cell r="BY114">
            <v>48178</v>
          </cell>
          <cell r="BZ114">
            <v>5284</v>
          </cell>
          <cell r="CA114">
            <v>0</v>
          </cell>
          <cell r="CB114">
            <v>5284</v>
          </cell>
          <cell r="CC114">
            <v>12590</v>
          </cell>
          <cell r="CD114">
            <v>492</v>
          </cell>
          <cell r="CE114">
            <v>18366</v>
          </cell>
          <cell r="CF114">
            <v>66544</v>
          </cell>
          <cell r="CG114">
            <v>4990</v>
          </cell>
          <cell r="CH114">
            <v>2492</v>
          </cell>
          <cell r="CI114">
            <v>2498</v>
          </cell>
          <cell r="CJ114">
            <v>71534</v>
          </cell>
        </row>
        <row r="115">
          <cell r="B115">
            <v>22028</v>
          </cell>
          <cell r="C115">
            <v>30004</v>
          </cell>
          <cell r="D115">
            <v>10787</v>
          </cell>
          <cell r="E115">
            <v>2220</v>
          </cell>
          <cell r="F115">
            <v>0</v>
          </cell>
          <cell r="G115">
            <v>43011</v>
          </cell>
          <cell r="H115">
            <v>65040</v>
          </cell>
          <cell r="I115">
            <v>12956</v>
          </cell>
          <cell r="J115">
            <v>0</v>
          </cell>
          <cell r="K115">
            <v>12956</v>
          </cell>
          <cell r="L115">
            <v>77995</v>
          </cell>
          <cell r="M115">
            <v>19122</v>
          </cell>
          <cell r="N115">
            <v>7757</v>
          </cell>
          <cell r="O115">
            <v>1953</v>
          </cell>
          <cell r="P115">
            <v>20100</v>
          </cell>
          <cell r="Q115">
            <v>0</v>
          </cell>
          <cell r="R115">
            <v>48932</v>
          </cell>
          <cell r="S115">
            <v>48932</v>
          </cell>
          <cell r="T115">
            <v>5348</v>
          </cell>
          <cell r="U115">
            <v>0</v>
          </cell>
          <cell r="V115">
            <v>5348</v>
          </cell>
          <cell r="W115">
            <v>12769</v>
          </cell>
          <cell r="X115">
            <v>433</v>
          </cell>
          <cell r="Y115">
            <v>18550</v>
          </cell>
          <cell r="Z115">
            <v>67481</v>
          </cell>
          <cell r="AA115">
            <v>10514</v>
          </cell>
          <cell r="AB115">
            <v>7988</v>
          </cell>
          <cell r="AC115">
            <v>2526</v>
          </cell>
          <cell r="AD115">
            <v>77995</v>
          </cell>
          <cell r="AE115">
            <v>21949</v>
          </cell>
          <cell r="AF115">
            <v>29841</v>
          </cell>
          <cell r="AG115">
            <v>11906</v>
          </cell>
          <cell r="AH115">
            <v>1595</v>
          </cell>
          <cell r="AI115">
            <v>0</v>
          </cell>
          <cell r="AJ115">
            <v>43342</v>
          </cell>
          <cell r="AK115">
            <v>65291</v>
          </cell>
          <cell r="AL115">
            <v>12958</v>
          </cell>
          <cell r="AM115">
            <v>0</v>
          </cell>
          <cell r="AN115">
            <v>12958</v>
          </cell>
          <cell r="AO115">
            <v>78249</v>
          </cell>
          <cell r="AP115">
            <v>19006</v>
          </cell>
          <cell r="AQ115">
            <v>7747</v>
          </cell>
          <cell r="AR115">
            <v>2003</v>
          </cell>
          <cell r="AS115">
            <v>20155</v>
          </cell>
          <cell r="AT115">
            <v>0</v>
          </cell>
          <cell r="AU115">
            <v>48911</v>
          </cell>
          <cell r="AV115">
            <v>48911</v>
          </cell>
          <cell r="AW115">
            <v>5506</v>
          </cell>
          <cell r="AX115">
            <v>0</v>
          </cell>
          <cell r="AY115">
            <v>5506</v>
          </cell>
          <cell r="AZ115">
            <v>12780</v>
          </cell>
          <cell r="BA115">
            <v>473</v>
          </cell>
          <cell r="BB115">
            <v>18759</v>
          </cell>
          <cell r="BC115">
            <v>67669</v>
          </cell>
          <cell r="BD115">
            <v>10580</v>
          </cell>
          <cell r="BE115">
            <v>8054</v>
          </cell>
          <cell r="BF115">
            <v>2526</v>
          </cell>
          <cell r="BG115">
            <v>78249</v>
          </cell>
          <cell r="BH115">
            <v>21928</v>
          </cell>
          <cell r="BI115">
            <v>29952</v>
          </cell>
          <cell r="BJ115">
            <v>17185</v>
          </cell>
          <cell r="BK115">
            <v>808</v>
          </cell>
          <cell r="BL115">
            <v>0</v>
          </cell>
          <cell r="BM115">
            <v>47946</v>
          </cell>
          <cell r="BN115">
            <v>69874</v>
          </cell>
          <cell r="BO115">
            <v>12958</v>
          </cell>
          <cell r="BP115">
            <v>0</v>
          </cell>
          <cell r="BQ115">
            <v>12958</v>
          </cell>
          <cell r="BR115">
            <v>82832</v>
          </cell>
          <cell r="BS115">
            <v>18999</v>
          </cell>
          <cell r="BT115">
            <v>7018</v>
          </cell>
          <cell r="BU115">
            <v>1994</v>
          </cell>
          <cell r="BV115">
            <v>20155</v>
          </cell>
          <cell r="BW115">
            <v>0</v>
          </cell>
          <cell r="BX115">
            <v>48165</v>
          </cell>
          <cell r="BY115">
            <v>48165</v>
          </cell>
          <cell r="BZ115">
            <v>5560</v>
          </cell>
          <cell r="CA115">
            <v>0</v>
          </cell>
          <cell r="CB115">
            <v>5560</v>
          </cell>
          <cell r="CC115">
            <v>12697</v>
          </cell>
          <cell r="CD115">
            <v>446</v>
          </cell>
          <cell r="CE115">
            <v>18703</v>
          </cell>
          <cell r="CF115">
            <v>66869</v>
          </cell>
          <cell r="CG115">
            <v>15963</v>
          </cell>
          <cell r="CH115">
            <v>13437</v>
          </cell>
          <cell r="CI115">
            <v>2526</v>
          </cell>
          <cell r="CJ115">
            <v>82832</v>
          </cell>
        </row>
        <row r="116">
          <cell r="B116">
            <v>22567</v>
          </cell>
          <cell r="C116">
            <v>29596</v>
          </cell>
          <cell r="D116">
            <v>10886</v>
          </cell>
          <cell r="E116">
            <v>2758</v>
          </cell>
          <cell r="F116">
            <v>0</v>
          </cell>
          <cell r="G116">
            <v>43239</v>
          </cell>
          <cell r="H116">
            <v>65806</v>
          </cell>
          <cell r="I116">
            <v>13082</v>
          </cell>
          <cell r="J116">
            <v>0</v>
          </cell>
          <cell r="K116">
            <v>13082</v>
          </cell>
          <cell r="L116">
            <v>78888</v>
          </cell>
          <cell r="M116">
            <v>18882</v>
          </cell>
          <cell r="N116">
            <v>7774</v>
          </cell>
          <cell r="O116">
            <v>1961</v>
          </cell>
          <cell r="P116">
            <v>20634</v>
          </cell>
          <cell r="Q116">
            <v>0</v>
          </cell>
          <cell r="R116">
            <v>49250</v>
          </cell>
          <cell r="S116">
            <v>49250</v>
          </cell>
          <cell r="T116">
            <v>5627</v>
          </cell>
          <cell r="U116">
            <v>0</v>
          </cell>
          <cell r="V116">
            <v>5627</v>
          </cell>
          <cell r="W116">
            <v>12992</v>
          </cell>
          <cell r="X116">
            <v>435</v>
          </cell>
          <cell r="Y116">
            <v>19054</v>
          </cell>
          <cell r="Z116">
            <v>68304</v>
          </cell>
          <cell r="AA116">
            <v>10584</v>
          </cell>
          <cell r="AB116">
            <v>8030</v>
          </cell>
          <cell r="AC116">
            <v>2554</v>
          </cell>
          <cell r="AD116">
            <v>78888</v>
          </cell>
          <cell r="AE116">
            <v>22708</v>
          </cell>
          <cell r="AF116">
            <v>29919</v>
          </cell>
          <cell r="AG116">
            <v>9398</v>
          </cell>
          <cell r="AH116">
            <v>3325</v>
          </cell>
          <cell r="AI116">
            <v>0</v>
          </cell>
          <cell r="AJ116">
            <v>42643</v>
          </cell>
          <cell r="AK116">
            <v>65351</v>
          </cell>
          <cell r="AL116">
            <v>13082</v>
          </cell>
          <cell r="AM116">
            <v>0</v>
          </cell>
          <cell r="AN116">
            <v>13082</v>
          </cell>
          <cell r="AO116">
            <v>78433</v>
          </cell>
          <cell r="AP116">
            <v>19023</v>
          </cell>
          <cell r="AQ116">
            <v>8531</v>
          </cell>
          <cell r="AR116">
            <v>1760</v>
          </cell>
          <cell r="AS116">
            <v>20652</v>
          </cell>
          <cell r="AT116">
            <v>0</v>
          </cell>
          <cell r="AU116">
            <v>49965</v>
          </cell>
          <cell r="AV116">
            <v>49965</v>
          </cell>
          <cell r="AW116">
            <v>5341</v>
          </cell>
          <cell r="AX116">
            <v>0</v>
          </cell>
          <cell r="AY116">
            <v>5341</v>
          </cell>
          <cell r="AZ116">
            <v>14178</v>
          </cell>
          <cell r="BA116">
            <v>382</v>
          </cell>
          <cell r="BB116">
            <v>19901</v>
          </cell>
          <cell r="BC116">
            <v>69866</v>
          </cell>
          <cell r="BD116">
            <v>8567</v>
          </cell>
          <cell r="BE116">
            <v>6012</v>
          </cell>
          <cell r="BF116">
            <v>2555</v>
          </cell>
          <cell r="BG116">
            <v>78433</v>
          </cell>
          <cell r="BH116">
            <v>22766</v>
          </cell>
          <cell r="BI116">
            <v>29850</v>
          </cell>
          <cell r="BJ116">
            <v>5460</v>
          </cell>
          <cell r="BK116">
            <v>4698</v>
          </cell>
          <cell r="BL116">
            <v>0</v>
          </cell>
          <cell r="BM116">
            <v>40008</v>
          </cell>
          <cell r="BN116">
            <v>62774</v>
          </cell>
          <cell r="BO116">
            <v>13082</v>
          </cell>
          <cell r="BP116">
            <v>0</v>
          </cell>
          <cell r="BQ116">
            <v>13082</v>
          </cell>
          <cell r="BR116">
            <v>75856</v>
          </cell>
          <cell r="BS116">
            <v>19071</v>
          </cell>
          <cell r="BT116">
            <v>10010</v>
          </cell>
          <cell r="BU116">
            <v>2256</v>
          </cell>
          <cell r="BV116">
            <v>20652</v>
          </cell>
          <cell r="BW116">
            <v>0</v>
          </cell>
          <cell r="BX116">
            <v>51988</v>
          </cell>
          <cell r="BY116">
            <v>51988</v>
          </cell>
          <cell r="BZ116">
            <v>5333</v>
          </cell>
          <cell r="CA116">
            <v>0</v>
          </cell>
          <cell r="CB116">
            <v>5333</v>
          </cell>
          <cell r="CC116">
            <v>14270</v>
          </cell>
          <cell r="CD116">
            <v>396</v>
          </cell>
          <cell r="CE116">
            <v>19999</v>
          </cell>
          <cell r="CF116">
            <v>71986</v>
          </cell>
          <cell r="CG116">
            <v>3869</v>
          </cell>
          <cell r="CH116">
            <v>1314</v>
          </cell>
          <cell r="CI116">
            <v>2555</v>
          </cell>
          <cell r="CJ116">
            <v>75856</v>
          </cell>
        </row>
        <row r="117">
          <cell r="B117">
            <v>23007</v>
          </cell>
          <cell r="C117">
            <v>29003</v>
          </cell>
          <cell r="D117">
            <v>11400</v>
          </cell>
          <cell r="E117">
            <v>2855</v>
          </cell>
          <cell r="F117">
            <v>0</v>
          </cell>
          <cell r="G117">
            <v>43258</v>
          </cell>
          <cell r="H117">
            <v>66265</v>
          </cell>
          <cell r="I117">
            <v>13215</v>
          </cell>
          <cell r="J117">
            <v>0</v>
          </cell>
          <cell r="K117">
            <v>13215</v>
          </cell>
          <cell r="L117">
            <v>79480</v>
          </cell>
          <cell r="M117">
            <v>18642</v>
          </cell>
          <cell r="N117">
            <v>7837</v>
          </cell>
          <cell r="O117">
            <v>1611</v>
          </cell>
          <cell r="P117">
            <v>20952</v>
          </cell>
          <cell r="Q117">
            <v>0</v>
          </cell>
          <cell r="R117">
            <v>49041</v>
          </cell>
          <cell r="S117">
            <v>49041</v>
          </cell>
          <cell r="T117">
            <v>5984</v>
          </cell>
          <cell r="U117">
            <v>0</v>
          </cell>
          <cell r="V117">
            <v>5984</v>
          </cell>
          <cell r="W117">
            <v>13194</v>
          </cell>
          <cell r="X117">
            <v>437</v>
          </cell>
          <cell r="Y117">
            <v>19615</v>
          </cell>
          <cell r="Z117">
            <v>68656</v>
          </cell>
          <cell r="AA117">
            <v>10824</v>
          </cell>
          <cell r="AB117">
            <v>8239</v>
          </cell>
          <cell r="AC117">
            <v>2585</v>
          </cell>
          <cell r="AD117">
            <v>79480</v>
          </cell>
          <cell r="AE117">
            <v>22981</v>
          </cell>
          <cell r="AF117">
            <v>28882</v>
          </cell>
          <cell r="AG117">
            <v>11999</v>
          </cell>
          <cell r="AH117">
            <v>3336</v>
          </cell>
          <cell r="AI117">
            <v>0</v>
          </cell>
          <cell r="AJ117">
            <v>44217</v>
          </cell>
          <cell r="AK117">
            <v>67198</v>
          </cell>
          <cell r="AL117">
            <v>13214</v>
          </cell>
          <cell r="AM117">
            <v>0</v>
          </cell>
          <cell r="AN117">
            <v>13214</v>
          </cell>
          <cell r="AO117">
            <v>80412</v>
          </cell>
          <cell r="AP117">
            <v>18617</v>
          </cell>
          <cell r="AQ117">
            <v>7352</v>
          </cell>
          <cell r="AR117">
            <v>2174</v>
          </cell>
          <cell r="AS117">
            <v>20967</v>
          </cell>
          <cell r="AT117">
            <v>0</v>
          </cell>
          <cell r="AU117">
            <v>49109</v>
          </cell>
          <cell r="AV117">
            <v>49109</v>
          </cell>
          <cell r="AW117">
            <v>6004</v>
          </cell>
          <cell r="AX117">
            <v>0</v>
          </cell>
          <cell r="AY117">
            <v>6004</v>
          </cell>
          <cell r="AZ117">
            <v>13517</v>
          </cell>
          <cell r="BA117">
            <v>467</v>
          </cell>
          <cell r="BB117">
            <v>19989</v>
          </cell>
          <cell r="BC117">
            <v>69098</v>
          </cell>
          <cell r="BD117">
            <v>11314</v>
          </cell>
          <cell r="BE117">
            <v>8729</v>
          </cell>
          <cell r="BF117">
            <v>2585</v>
          </cell>
          <cell r="BG117">
            <v>80412</v>
          </cell>
          <cell r="BH117">
            <v>22759</v>
          </cell>
          <cell r="BI117">
            <v>28893</v>
          </cell>
          <cell r="BJ117">
            <v>16814</v>
          </cell>
          <cell r="BK117">
            <v>4019</v>
          </cell>
          <cell r="BL117">
            <v>0</v>
          </cell>
          <cell r="BM117">
            <v>49725</v>
          </cell>
          <cell r="BN117">
            <v>72484</v>
          </cell>
          <cell r="BO117">
            <v>13214</v>
          </cell>
          <cell r="BP117">
            <v>0</v>
          </cell>
          <cell r="BQ117">
            <v>13214</v>
          </cell>
          <cell r="BR117">
            <v>85698</v>
          </cell>
          <cell r="BS117">
            <v>18653</v>
          </cell>
          <cell r="BT117">
            <v>4566</v>
          </cell>
          <cell r="BU117">
            <v>2773</v>
          </cell>
          <cell r="BV117">
            <v>20967</v>
          </cell>
          <cell r="BW117">
            <v>0</v>
          </cell>
          <cell r="BX117">
            <v>46959</v>
          </cell>
          <cell r="BY117">
            <v>46959</v>
          </cell>
          <cell r="BZ117">
            <v>6067</v>
          </cell>
          <cell r="CA117">
            <v>0</v>
          </cell>
          <cell r="CB117">
            <v>6067</v>
          </cell>
          <cell r="CC117">
            <v>13593</v>
          </cell>
          <cell r="CD117">
            <v>406</v>
          </cell>
          <cell r="CE117">
            <v>20067</v>
          </cell>
          <cell r="CF117">
            <v>67026</v>
          </cell>
          <cell r="CG117">
            <v>18672</v>
          </cell>
          <cell r="CH117">
            <v>16087</v>
          </cell>
          <cell r="CI117">
            <v>2585</v>
          </cell>
          <cell r="CJ117">
            <v>85698</v>
          </cell>
        </row>
        <row r="118">
          <cell r="B118">
            <v>23303</v>
          </cell>
          <cell r="C118">
            <v>28572</v>
          </cell>
          <cell r="D118">
            <v>12295</v>
          </cell>
          <cell r="E118">
            <v>2570</v>
          </cell>
          <cell r="F118">
            <v>0</v>
          </cell>
          <cell r="G118">
            <v>43438</v>
          </cell>
          <cell r="H118">
            <v>66741</v>
          </cell>
          <cell r="I118">
            <v>13359</v>
          </cell>
          <cell r="J118">
            <v>0</v>
          </cell>
          <cell r="K118">
            <v>13359</v>
          </cell>
          <cell r="L118">
            <v>80099</v>
          </cell>
          <cell r="M118">
            <v>18549</v>
          </cell>
          <cell r="N118">
            <v>7879</v>
          </cell>
          <cell r="O118">
            <v>1177</v>
          </cell>
          <cell r="P118">
            <v>21059</v>
          </cell>
          <cell r="Q118">
            <v>0</v>
          </cell>
          <cell r="R118">
            <v>48664</v>
          </cell>
          <cell r="S118">
            <v>48664</v>
          </cell>
          <cell r="T118">
            <v>6262</v>
          </cell>
          <cell r="U118">
            <v>0</v>
          </cell>
          <cell r="V118">
            <v>6262</v>
          </cell>
          <cell r="W118">
            <v>13454</v>
          </cell>
          <cell r="X118">
            <v>447</v>
          </cell>
          <cell r="Y118">
            <v>20163</v>
          </cell>
          <cell r="Z118">
            <v>68827</v>
          </cell>
          <cell r="AA118">
            <v>11272</v>
          </cell>
          <cell r="AB118">
            <v>8651</v>
          </cell>
          <cell r="AC118">
            <v>2621</v>
          </cell>
          <cell r="AD118">
            <v>80099</v>
          </cell>
          <cell r="AE118">
            <v>23338</v>
          </cell>
          <cell r="AF118">
            <v>28391</v>
          </cell>
          <cell r="AG118">
            <v>12420</v>
          </cell>
          <cell r="AH118">
            <v>1813</v>
          </cell>
          <cell r="AI118">
            <v>0</v>
          </cell>
          <cell r="AJ118">
            <v>42624</v>
          </cell>
          <cell r="AK118">
            <v>65962</v>
          </cell>
          <cell r="AL118">
            <v>13353</v>
          </cell>
          <cell r="AM118">
            <v>0</v>
          </cell>
          <cell r="AN118">
            <v>13353</v>
          </cell>
          <cell r="AO118">
            <v>79315</v>
          </cell>
          <cell r="AP118">
            <v>18419</v>
          </cell>
          <cell r="AQ118">
            <v>8224</v>
          </cell>
          <cell r="AR118">
            <v>701</v>
          </cell>
          <cell r="AS118">
            <v>21106</v>
          </cell>
          <cell r="AT118">
            <v>0</v>
          </cell>
          <cell r="AU118">
            <v>48449</v>
          </cell>
          <cell r="AV118">
            <v>48449</v>
          </cell>
          <cell r="AW118">
            <v>6488</v>
          </cell>
          <cell r="AX118">
            <v>0</v>
          </cell>
          <cell r="AY118">
            <v>6488</v>
          </cell>
          <cell r="AZ118">
            <v>14845</v>
          </cell>
          <cell r="BA118">
            <v>457</v>
          </cell>
          <cell r="BB118">
            <v>21790</v>
          </cell>
          <cell r="BC118">
            <v>70239</v>
          </cell>
          <cell r="BD118">
            <v>9076</v>
          </cell>
          <cell r="BE118">
            <v>6458</v>
          </cell>
          <cell r="BF118">
            <v>2618</v>
          </cell>
          <cell r="BG118">
            <v>79315</v>
          </cell>
          <cell r="BH118">
            <v>23515</v>
          </cell>
          <cell r="BI118">
            <v>28374</v>
          </cell>
          <cell r="BJ118">
            <v>7160</v>
          </cell>
          <cell r="BK118">
            <v>471</v>
          </cell>
          <cell r="BL118">
            <v>0</v>
          </cell>
          <cell r="BM118">
            <v>36004</v>
          </cell>
          <cell r="BN118">
            <v>59519</v>
          </cell>
          <cell r="BO118">
            <v>13353</v>
          </cell>
          <cell r="BP118">
            <v>0</v>
          </cell>
          <cell r="BQ118">
            <v>13353</v>
          </cell>
          <cell r="BR118">
            <v>72872</v>
          </cell>
          <cell r="BS118">
            <v>18366</v>
          </cell>
          <cell r="BT118">
            <v>10253</v>
          </cell>
          <cell r="BU118">
            <v>-416</v>
          </cell>
          <cell r="BV118">
            <v>21106</v>
          </cell>
          <cell r="BW118">
            <v>0</v>
          </cell>
          <cell r="BX118">
            <v>49309</v>
          </cell>
          <cell r="BY118">
            <v>49309</v>
          </cell>
          <cell r="BZ118">
            <v>6355</v>
          </cell>
          <cell r="CA118">
            <v>0</v>
          </cell>
          <cell r="CB118">
            <v>6355</v>
          </cell>
          <cell r="CC118">
            <v>14765</v>
          </cell>
          <cell r="CD118">
            <v>540</v>
          </cell>
          <cell r="CE118">
            <v>21660</v>
          </cell>
          <cell r="CF118">
            <v>70969</v>
          </cell>
          <cell r="CG118">
            <v>1903</v>
          </cell>
          <cell r="CH118">
            <v>-715</v>
          </cell>
          <cell r="CI118">
            <v>2618</v>
          </cell>
          <cell r="CJ118">
            <v>72872</v>
          </cell>
        </row>
        <row r="119">
          <cell r="B119">
            <v>23585</v>
          </cell>
          <cell r="C119">
            <v>28519</v>
          </cell>
          <cell r="D119">
            <v>13052</v>
          </cell>
          <cell r="E119">
            <v>2291</v>
          </cell>
          <cell r="F119">
            <v>0</v>
          </cell>
          <cell r="G119">
            <v>43861</v>
          </cell>
          <cell r="H119">
            <v>67446</v>
          </cell>
          <cell r="I119">
            <v>13507</v>
          </cell>
          <cell r="J119">
            <v>0</v>
          </cell>
          <cell r="K119">
            <v>13507</v>
          </cell>
          <cell r="L119">
            <v>80953</v>
          </cell>
          <cell r="M119">
            <v>18658</v>
          </cell>
          <cell r="N119">
            <v>7852</v>
          </cell>
          <cell r="O119">
            <v>867</v>
          </cell>
          <cell r="P119">
            <v>21087</v>
          </cell>
          <cell r="Q119">
            <v>0</v>
          </cell>
          <cell r="R119">
            <v>48464</v>
          </cell>
          <cell r="S119">
            <v>48464</v>
          </cell>
          <cell r="T119">
            <v>6270</v>
          </cell>
          <cell r="U119">
            <v>0</v>
          </cell>
          <cell r="V119">
            <v>6270</v>
          </cell>
          <cell r="W119">
            <v>13690</v>
          </cell>
          <cell r="X119">
            <v>461</v>
          </cell>
          <cell r="Y119">
            <v>20421</v>
          </cell>
          <cell r="Z119">
            <v>68885</v>
          </cell>
          <cell r="AA119">
            <v>12068</v>
          </cell>
          <cell r="AB119">
            <v>9410</v>
          </cell>
          <cell r="AC119">
            <v>2658</v>
          </cell>
          <cell r="AD119">
            <v>80953</v>
          </cell>
          <cell r="AE119">
            <v>23452</v>
          </cell>
          <cell r="AF119">
            <v>28567</v>
          </cell>
          <cell r="AG119">
            <v>12809</v>
          </cell>
          <cell r="AH119">
            <v>2353</v>
          </cell>
          <cell r="AI119">
            <v>0</v>
          </cell>
          <cell r="AJ119">
            <v>43729</v>
          </cell>
          <cell r="AK119">
            <v>67181</v>
          </cell>
          <cell r="AL119">
            <v>13512</v>
          </cell>
          <cell r="AM119">
            <v>0</v>
          </cell>
          <cell r="AN119">
            <v>13512</v>
          </cell>
          <cell r="AO119">
            <v>80693</v>
          </cell>
          <cell r="AP119">
            <v>18690</v>
          </cell>
          <cell r="AQ119">
            <v>7838</v>
          </cell>
          <cell r="AR119">
            <v>738</v>
          </cell>
          <cell r="AS119">
            <v>21010</v>
          </cell>
          <cell r="AT119">
            <v>0</v>
          </cell>
          <cell r="AU119">
            <v>48276</v>
          </cell>
          <cell r="AV119">
            <v>48276</v>
          </cell>
          <cell r="AW119">
            <v>6263</v>
          </cell>
          <cell r="AX119">
            <v>0</v>
          </cell>
          <cell r="AY119">
            <v>6263</v>
          </cell>
          <cell r="AZ119">
            <v>13654</v>
          </cell>
          <cell r="BA119">
            <v>435</v>
          </cell>
          <cell r="BB119">
            <v>20351</v>
          </cell>
          <cell r="BC119">
            <v>68628</v>
          </cell>
          <cell r="BD119">
            <v>12066</v>
          </cell>
          <cell r="BE119">
            <v>9406</v>
          </cell>
          <cell r="BF119">
            <v>2660</v>
          </cell>
          <cell r="BG119">
            <v>80693</v>
          </cell>
          <cell r="BH119">
            <v>23433</v>
          </cell>
          <cell r="BI119">
            <v>28559</v>
          </cell>
          <cell r="BJ119">
            <v>18458</v>
          </cell>
          <cell r="BK119">
            <v>1448</v>
          </cell>
          <cell r="BL119">
            <v>0</v>
          </cell>
          <cell r="BM119">
            <v>48465</v>
          </cell>
          <cell r="BN119">
            <v>71898</v>
          </cell>
          <cell r="BO119">
            <v>13512</v>
          </cell>
          <cell r="BP119">
            <v>0</v>
          </cell>
          <cell r="BQ119">
            <v>13512</v>
          </cell>
          <cell r="BR119">
            <v>85410</v>
          </cell>
          <cell r="BS119">
            <v>18627</v>
          </cell>
          <cell r="BT119">
            <v>7254</v>
          </cell>
          <cell r="BU119">
            <v>678</v>
          </cell>
          <cell r="BV119">
            <v>21010</v>
          </cell>
          <cell r="BW119">
            <v>0</v>
          </cell>
          <cell r="BX119">
            <v>47569</v>
          </cell>
          <cell r="BY119">
            <v>47569</v>
          </cell>
          <cell r="BZ119">
            <v>6320</v>
          </cell>
          <cell r="CA119">
            <v>0</v>
          </cell>
          <cell r="CB119">
            <v>6320</v>
          </cell>
          <cell r="CC119">
            <v>13549</v>
          </cell>
          <cell r="CD119">
            <v>398</v>
          </cell>
          <cell r="CE119">
            <v>20267</v>
          </cell>
          <cell r="CF119">
            <v>67836</v>
          </cell>
          <cell r="CG119">
            <v>17573</v>
          </cell>
          <cell r="CH119">
            <v>14913</v>
          </cell>
          <cell r="CI119">
            <v>2660</v>
          </cell>
          <cell r="CJ119">
            <v>85410</v>
          </cell>
        </row>
        <row r="120">
          <cell r="B120">
            <v>23870</v>
          </cell>
          <cell r="C120">
            <v>28849</v>
          </cell>
          <cell r="D120">
            <v>13110</v>
          </cell>
          <cell r="E120">
            <v>2174</v>
          </cell>
          <cell r="F120">
            <v>0</v>
          </cell>
          <cell r="G120">
            <v>44133</v>
          </cell>
          <cell r="H120">
            <v>68003</v>
          </cell>
          <cell r="I120">
            <v>13651</v>
          </cell>
          <cell r="J120">
            <v>0</v>
          </cell>
          <cell r="K120">
            <v>13651</v>
          </cell>
          <cell r="L120">
            <v>81653</v>
          </cell>
          <cell r="M120">
            <v>18917</v>
          </cell>
          <cell r="N120">
            <v>7723</v>
          </cell>
          <cell r="O120">
            <v>581</v>
          </cell>
          <cell r="P120">
            <v>21136</v>
          </cell>
          <cell r="Q120">
            <v>0</v>
          </cell>
          <cell r="R120">
            <v>48356</v>
          </cell>
          <cell r="S120">
            <v>48356</v>
          </cell>
          <cell r="T120">
            <v>6042</v>
          </cell>
          <cell r="U120">
            <v>0</v>
          </cell>
          <cell r="V120">
            <v>6042</v>
          </cell>
          <cell r="W120">
            <v>13899</v>
          </cell>
          <cell r="X120">
            <v>493</v>
          </cell>
          <cell r="Y120">
            <v>20435</v>
          </cell>
          <cell r="Z120">
            <v>68791</v>
          </cell>
          <cell r="AA120">
            <v>12863</v>
          </cell>
          <cell r="AB120">
            <v>10171</v>
          </cell>
          <cell r="AC120">
            <v>2692</v>
          </cell>
          <cell r="AD120">
            <v>81653</v>
          </cell>
          <cell r="AE120">
            <v>23980</v>
          </cell>
          <cell r="AF120">
            <v>28817</v>
          </cell>
          <cell r="AG120">
            <v>13462</v>
          </cell>
          <cell r="AH120">
            <v>2597</v>
          </cell>
          <cell r="AI120">
            <v>0</v>
          </cell>
          <cell r="AJ120">
            <v>44875</v>
          </cell>
          <cell r="AK120">
            <v>68855</v>
          </cell>
          <cell r="AL120">
            <v>13651</v>
          </cell>
          <cell r="AM120">
            <v>0</v>
          </cell>
          <cell r="AN120">
            <v>13651</v>
          </cell>
          <cell r="AO120">
            <v>82507</v>
          </cell>
          <cell r="AP120">
            <v>18931</v>
          </cell>
          <cell r="AQ120">
            <v>7729</v>
          </cell>
          <cell r="AR120">
            <v>1036</v>
          </cell>
          <cell r="AS120">
            <v>21138</v>
          </cell>
          <cell r="AT120">
            <v>0</v>
          </cell>
          <cell r="AU120">
            <v>48834</v>
          </cell>
          <cell r="AV120">
            <v>48834</v>
          </cell>
          <cell r="AW120">
            <v>5860</v>
          </cell>
          <cell r="AX120">
            <v>0</v>
          </cell>
          <cell r="AY120">
            <v>5860</v>
          </cell>
          <cell r="AZ120">
            <v>14142</v>
          </cell>
          <cell r="BA120">
            <v>509</v>
          </cell>
          <cell r="BB120">
            <v>20511</v>
          </cell>
          <cell r="BC120">
            <v>69345</v>
          </cell>
          <cell r="BD120">
            <v>13162</v>
          </cell>
          <cell r="BE120">
            <v>10469</v>
          </cell>
          <cell r="BF120">
            <v>2692</v>
          </cell>
          <cell r="BG120">
            <v>82507</v>
          </cell>
          <cell r="BH120">
            <v>24061</v>
          </cell>
          <cell r="BI120">
            <v>28856</v>
          </cell>
          <cell r="BJ120">
            <v>7823</v>
          </cell>
          <cell r="BK120">
            <v>4231</v>
          </cell>
          <cell r="BL120">
            <v>0</v>
          </cell>
          <cell r="BM120">
            <v>40910</v>
          </cell>
          <cell r="BN120">
            <v>64972</v>
          </cell>
          <cell r="BO120">
            <v>13651</v>
          </cell>
          <cell r="BP120">
            <v>0</v>
          </cell>
          <cell r="BQ120">
            <v>13651</v>
          </cell>
          <cell r="BR120">
            <v>78623</v>
          </cell>
          <cell r="BS120">
            <v>19024</v>
          </cell>
          <cell r="BT120">
            <v>9518</v>
          </cell>
          <cell r="BU120">
            <v>1647</v>
          </cell>
          <cell r="BV120">
            <v>21138</v>
          </cell>
          <cell r="BW120">
            <v>0</v>
          </cell>
          <cell r="BX120">
            <v>51327</v>
          </cell>
          <cell r="BY120">
            <v>51327</v>
          </cell>
          <cell r="BZ120">
            <v>5859</v>
          </cell>
          <cell r="CA120">
            <v>0</v>
          </cell>
          <cell r="CB120">
            <v>5859</v>
          </cell>
          <cell r="CC120">
            <v>14255</v>
          </cell>
          <cell r="CD120">
            <v>523</v>
          </cell>
          <cell r="CE120">
            <v>20636</v>
          </cell>
          <cell r="CF120">
            <v>71964</v>
          </cell>
          <cell r="CG120">
            <v>6660</v>
          </cell>
          <cell r="CH120">
            <v>3967</v>
          </cell>
          <cell r="CI120">
            <v>2692</v>
          </cell>
          <cell r="CJ120">
            <v>78623</v>
          </cell>
        </row>
        <row r="121">
          <cell r="B121">
            <v>24089</v>
          </cell>
          <cell r="C121">
            <v>29105</v>
          </cell>
          <cell r="D121">
            <v>13076</v>
          </cell>
          <cell r="E121">
            <v>1880</v>
          </cell>
          <cell r="F121">
            <v>0</v>
          </cell>
          <cell r="G121">
            <v>44060</v>
          </cell>
          <cell r="H121">
            <v>68149</v>
          </cell>
          <cell r="I121">
            <v>13779</v>
          </cell>
          <cell r="J121">
            <v>0</v>
          </cell>
          <cell r="K121">
            <v>13779</v>
          </cell>
          <cell r="L121">
            <v>81927</v>
          </cell>
          <cell r="M121">
            <v>19052</v>
          </cell>
          <cell r="N121">
            <v>7827</v>
          </cell>
          <cell r="O121">
            <v>330</v>
          </cell>
          <cell r="P121">
            <v>21247</v>
          </cell>
          <cell r="Q121">
            <v>0</v>
          </cell>
          <cell r="R121">
            <v>48456</v>
          </cell>
          <cell r="S121">
            <v>48456</v>
          </cell>
          <cell r="T121">
            <v>5753</v>
          </cell>
          <cell r="U121">
            <v>0</v>
          </cell>
          <cell r="V121">
            <v>5753</v>
          </cell>
          <cell r="W121">
            <v>14042</v>
          </cell>
          <cell r="X121">
            <v>553</v>
          </cell>
          <cell r="Y121">
            <v>20348</v>
          </cell>
          <cell r="Z121">
            <v>68804</v>
          </cell>
          <cell r="AA121">
            <v>13124</v>
          </cell>
          <cell r="AB121">
            <v>10407</v>
          </cell>
          <cell r="AC121">
            <v>2717</v>
          </cell>
          <cell r="AD121">
            <v>81927</v>
          </cell>
          <cell r="AE121">
            <v>24122</v>
          </cell>
          <cell r="AF121">
            <v>29139</v>
          </cell>
          <cell r="AG121">
            <v>12926</v>
          </cell>
          <cell r="AH121">
            <v>1748</v>
          </cell>
          <cell r="AI121">
            <v>0</v>
          </cell>
          <cell r="AJ121">
            <v>43814</v>
          </cell>
          <cell r="AK121">
            <v>67936</v>
          </cell>
          <cell r="AL121">
            <v>13779</v>
          </cell>
          <cell r="AM121">
            <v>0</v>
          </cell>
          <cell r="AN121">
            <v>13779</v>
          </cell>
          <cell r="AO121">
            <v>81716</v>
          </cell>
          <cell r="AP121">
            <v>19073</v>
          </cell>
          <cell r="AQ121">
            <v>7633</v>
          </cell>
          <cell r="AR121">
            <v>238</v>
          </cell>
          <cell r="AS121">
            <v>21258</v>
          </cell>
          <cell r="AT121">
            <v>0</v>
          </cell>
          <cell r="AU121">
            <v>48202</v>
          </cell>
          <cell r="AV121">
            <v>48202</v>
          </cell>
          <cell r="AW121">
            <v>6001</v>
          </cell>
          <cell r="AX121">
            <v>0</v>
          </cell>
          <cell r="AY121">
            <v>6001</v>
          </cell>
          <cell r="AZ121">
            <v>13800</v>
          </cell>
          <cell r="BA121">
            <v>524</v>
          </cell>
          <cell r="BB121">
            <v>20325</v>
          </cell>
          <cell r="BC121">
            <v>68527</v>
          </cell>
          <cell r="BD121">
            <v>13189</v>
          </cell>
          <cell r="BE121">
            <v>10471</v>
          </cell>
          <cell r="BF121">
            <v>2718</v>
          </cell>
          <cell r="BG121">
            <v>81716</v>
          </cell>
          <cell r="BH121">
            <v>23884</v>
          </cell>
          <cell r="BI121">
            <v>29143</v>
          </cell>
          <cell r="BJ121">
            <v>18110</v>
          </cell>
          <cell r="BK121">
            <v>2518</v>
          </cell>
          <cell r="BL121">
            <v>0</v>
          </cell>
          <cell r="BM121">
            <v>49771</v>
          </cell>
          <cell r="BN121">
            <v>73655</v>
          </cell>
          <cell r="BO121">
            <v>13779</v>
          </cell>
          <cell r="BP121">
            <v>0</v>
          </cell>
          <cell r="BQ121">
            <v>13779</v>
          </cell>
          <cell r="BR121">
            <v>87434</v>
          </cell>
          <cell r="BS121">
            <v>19093</v>
          </cell>
          <cell r="BT121">
            <v>5018</v>
          </cell>
          <cell r="BU121">
            <v>862</v>
          </cell>
          <cell r="BV121">
            <v>21258</v>
          </cell>
          <cell r="BW121">
            <v>0</v>
          </cell>
          <cell r="BX121">
            <v>46231</v>
          </cell>
          <cell r="BY121">
            <v>46231</v>
          </cell>
          <cell r="BZ121">
            <v>6107</v>
          </cell>
          <cell r="CA121">
            <v>0</v>
          </cell>
          <cell r="CB121">
            <v>6107</v>
          </cell>
          <cell r="CC121">
            <v>13870</v>
          </cell>
          <cell r="CD121">
            <v>453</v>
          </cell>
          <cell r="CE121">
            <v>20430</v>
          </cell>
          <cell r="CF121">
            <v>66662</v>
          </cell>
          <cell r="CG121">
            <v>20773</v>
          </cell>
          <cell r="CH121">
            <v>18055</v>
          </cell>
          <cell r="CI121">
            <v>2718</v>
          </cell>
          <cell r="CJ121">
            <v>87434</v>
          </cell>
        </row>
        <row r="122">
          <cell r="B122">
            <v>24257</v>
          </cell>
          <cell r="C122">
            <v>29042</v>
          </cell>
          <cell r="D122">
            <v>12933</v>
          </cell>
          <cell r="E122">
            <v>1542</v>
          </cell>
          <cell r="F122">
            <v>0</v>
          </cell>
          <cell r="G122">
            <v>43517</v>
          </cell>
          <cell r="H122">
            <v>67774</v>
          </cell>
          <cell r="I122">
            <v>13891</v>
          </cell>
          <cell r="J122">
            <v>0</v>
          </cell>
          <cell r="K122">
            <v>13891</v>
          </cell>
          <cell r="L122">
            <v>81665</v>
          </cell>
          <cell r="M122">
            <v>18942</v>
          </cell>
          <cell r="N122">
            <v>8249</v>
          </cell>
          <cell r="O122">
            <v>135</v>
          </cell>
          <cell r="P122">
            <v>21389</v>
          </cell>
          <cell r="Q122">
            <v>0</v>
          </cell>
          <cell r="R122">
            <v>48716</v>
          </cell>
          <cell r="S122">
            <v>48716</v>
          </cell>
          <cell r="T122">
            <v>5780</v>
          </cell>
          <cell r="U122">
            <v>0</v>
          </cell>
          <cell r="V122">
            <v>5780</v>
          </cell>
          <cell r="W122">
            <v>13974</v>
          </cell>
          <cell r="X122">
            <v>594</v>
          </cell>
          <cell r="Y122">
            <v>20348</v>
          </cell>
          <cell r="Z122">
            <v>69064</v>
          </cell>
          <cell r="AA122">
            <v>12601</v>
          </cell>
          <cell r="AB122">
            <v>9869</v>
          </cell>
          <cell r="AC122">
            <v>2733</v>
          </cell>
          <cell r="AD122">
            <v>81665</v>
          </cell>
          <cell r="AE122">
            <v>24205</v>
          </cell>
          <cell r="AF122">
            <v>29290</v>
          </cell>
          <cell r="AG122">
            <v>12713</v>
          </cell>
          <cell r="AH122">
            <v>1338</v>
          </cell>
          <cell r="AI122">
            <v>0</v>
          </cell>
          <cell r="AJ122">
            <v>43342</v>
          </cell>
          <cell r="AK122">
            <v>67547</v>
          </cell>
          <cell r="AL122">
            <v>13896</v>
          </cell>
          <cell r="AM122">
            <v>0</v>
          </cell>
          <cell r="AN122">
            <v>13896</v>
          </cell>
          <cell r="AO122">
            <v>81443</v>
          </cell>
          <cell r="AP122">
            <v>19062</v>
          </cell>
          <cell r="AQ122">
            <v>8053</v>
          </cell>
          <cell r="AR122">
            <v>-235</v>
          </cell>
          <cell r="AS122">
            <v>21388</v>
          </cell>
          <cell r="AT122">
            <v>0</v>
          </cell>
          <cell r="AU122">
            <v>48267</v>
          </cell>
          <cell r="AV122">
            <v>48267</v>
          </cell>
          <cell r="AW122">
            <v>5649</v>
          </cell>
          <cell r="AX122">
            <v>0</v>
          </cell>
          <cell r="AY122">
            <v>5649</v>
          </cell>
          <cell r="AZ122">
            <v>14151</v>
          </cell>
          <cell r="BA122">
            <v>646</v>
          </cell>
          <cell r="BB122">
            <v>20447</v>
          </cell>
          <cell r="BC122">
            <v>68714</v>
          </cell>
          <cell r="BD122">
            <v>12728</v>
          </cell>
          <cell r="BE122">
            <v>9993</v>
          </cell>
          <cell r="BF122">
            <v>2735</v>
          </cell>
          <cell r="BG122">
            <v>81443</v>
          </cell>
          <cell r="BH122">
            <v>24377</v>
          </cell>
          <cell r="BI122">
            <v>29268</v>
          </cell>
          <cell r="BJ122">
            <v>7359</v>
          </cell>
          <cell r="BK122">
            <v>-237</v>
          </cell>
          <cell r="BL122">
            <v>0</v>
          </cell>
          <cell r="BM122">
            <v>36390</v>
          </cell>
          <cell r="BN122">
            <v>60767</v>
          </cell>
          <cell r="BO122">
            <v>13896</v>
          </cell>
          <cell r="BP122">
            <v>0</v>
          </cell>
          <cell r="BQ122">
            <v>13896</v>
          </cell>
          <cell r="BR122">
            <v>74663</v>
          </cell>
          <cell r="BS122">
            <v>19024</v>
          </cell>
          <cell r="BT122">
            <v>9228</v>
          </cell>
          <cell r="BU122">
            <v>-1405</v>
          </cell>
          <cell r="BV122">
            <v>21388</v>
          </cell>
          <cell r="BW122">
            <v>0</v>
          </cell>
          <cell r="BX122">
            <v>48234</v>
          </cell>
          <cell r="BY122">
            <v>48234</v>
          </cell>
          <cell r="BZ122">
            <v>5479</v>
          </cell>
          <cell r="CA122">
            <v>0</v>
          </cell>
          <cell r="CB122">
            <v>5479</v>
          </cell>
          <cell r="CC122">
            <v>14076</v>
          </cell>
          <cell r="CD122">
            <v>783</v>
          </cell>
          <cell r="CE122">
            <v>20338</v>
          </cell>
          <cell r="CF122">
            <v>68572</v>
          </cell>
          <cell r="CG122">
            <v>6091</v>
          </cell>
          <cell r="CH122">
            <v>3356</v>
          </cell>
          <cell r="CI122">
            <v>2735</v>
          </cell>
          <cell r="CJ122">
            <v>74663</v>
          </cell>
        </row>
        <row r="123">
          <cell r="B123">
            <v>24501</v>
          </cell>
          <cell r="C123">
            <v>28846</v>
          </cell>
          <cell r="D123">
            <v>12799</v>
          </cell>
          <cell r="E123">
            <v>1597</v>
          </cell>
          <cell r="F123">
            <v>0</v>
          </cell>
          <cell r="G123">
            <v>43242</v>
          </cell>
          <cell r="H123">
            <v>67743</v>
          </cell>
          <cell r="I123">
            <v>13998</v>
          </cell>
          <cell r="J123">
            <v>0</v>
          </cell>
          <cell r="K123">
            <v>13998</v>
          </cell>
          <cell r="L123">
            <v>81742</v>
          </cell>
          <cell r="M123">
            <v>18711</v>
          </cell>
          <cell r="N123">
            <v>8407</v>
          </cell>
          <cell r="O123">
            <v>296</v>
          </cell>
          <cell r="P123">
            <v>21523</v>
          </cell>
          <cell r="Q123">
            <v>0</v>
          </cell>
          <cell r="R123">
            <v>48936</v>
          </cell>
          <cell r="S123">
            <v>48936</v>
          </cell>
          <cell r="T123">
            <v>6189</v>
          </cell>
          <cell r="U123">
            <v>0</v>
          </cell>
          <cell r="V123">
            <v>6189</v>
          </cell>
          <cell r="W123">
            <v>13832</v>
          </cell>
          <cell r="X123">
            <v>622</v>
          </cell>
          <cell r="Y123">
            <v>20643</v>
          </cell>
          <cell r="Z123">
            <v>69579</v>
          </cell>
          <cell r="AA123">
            <v>12163</v>
          </cell>
          <cell r="AB123">
            <v>9418</v>
          </cell>
          <cell r="AC123">
            <v>2745</v>
          </cell>
          <cell r="AD123">
            <v>81742</v>
          </cell>
          <cell r="AE123">
            <v>24507</v>
          </cell>
          <cell r="AF123">
            <v>28616</v>
          </cell>
          <cell r="AG123">
            <v>13181</v>
          </cell>
          <cell r="AH123">
            <v>1552</v>
          </cell>
          <cell r="AI123">
            <v>0</v>
          </cell>
          <cell r="AJ123">
            <v>43349</v>
          </cell>
          <cell r="AK123">
            <v>67855</v>
          </cell>
          <cell r="AL123">
            <v>13993</v>
          </cell>
          <cell r="AM123">
            <v>0</v>
          </cell>
          <cell r="AN123">
            <v>13993</v>
          </cell>
          <cell r="AO123">
            <v>81848</v>
          </cell>
          <cell r="AP123">
            <v>18614</v>
          </cell>
          <cell r="AQ123">
            <v>9097</v>
          </cell>
          <cell r="AR123">
            <v>-2001</v>
          </cell>
          <cell r="AS123">
            <v>21522</v>
          </cell>
          <cell r="AT123">
            <v>0</v>
          </cell>
          <cell r="AU123">
            <v>47231</v>
          </cell>
          <cell r="AV123">
            <v>47231</v>
          </cell>
          <cell r="AW123">
            <v>5754</v>
          </cell>
          <cell r="AX123">
            <v>0</v>
          </cell>
          <cell r="AY123">
            <v>5754</v>
          </cell>
          <cell r="AZ123">
            <v>13827</v>
          </cell>
          <cell r="BA123">
            <v>607</v>
          </cell>
          <cell r="BB123">
            <v>20188</v>
          </cell>
          <cell r="BC123">
            <v>67420</v>
          </cell>
          <cell r="BD123">
            <v>14428</v>
          </cell>
          <cell r="BE123">
            <v>11687</v>
          </cell>
          <cell r="BF123">
            <v>2742</v>
          </cell>
          <cell r="BG123">
            <v>81848</v>
          </cell>
          <cell r="BH123">
            <v>24484</v>
          </cell>
          <cell r="BI123">
            <v>28564</v>
          </cell>
          <cell r="BJ123">
            <v>18940</v>
          </cell>
          <cell r="BK123">
            <v>632</v>
          </cell>
          <cell r="BL123">
            <v>0</v>
          </cell>
          <cell r="BM123">
            <v>48136</v>
          </cell>
          <cell r="BN123">
            <v>72620</v>
          </cell>
          <cell r="BO123">
            <v>13993</v>
          </cell>
          <cell r="BP123">
            <v>0</v>
          </cell>
          <cell r="BQ123">
            <v>13993</v>
          </cell>
          <cell r="BR123">
            <v>86613</v>
          </cell>
          <cell r="BS123">
            <v>18530</v>
          </cell>
          <cell r="BT123">
            <v>9019</v>
          </cell>
          <cell r="BU123">
            <v>-2149</v>
          </cell>
          <cell r="BV123">
            <v>21522</v>
          </cell>
          <cell r="BW123">
            <v>0</v>
          </cell>
          <cell r="BX123">
            <v>46923</v>
          </cell>
          <cell r="BY123">
            <v>46923</v>
          </cell>
          <cell r="BZ123">
            <v>5819</v>
          </cell>
          <cell r="CA123">
            <v>0</v>
          </cell>
          <cell r="CB123">
            <v>5819</v>
          </cell>
          <cell r="CC123">
            <v>13709</v>
          </cell>
          <cell r="CD123">
            <v>545</v>
          </cell>
          <cell r="CE123">
            <v>20073</v>
          </cell>
          <cell r="CF123">
            <v>66996</v>
          </cell>
          <cell r="CG123">
            <v>19617</v>
          </cell>
          <cell r="CH123">
            <v>16875</v>
          </cell>
          <cell r="CI123">
            <v>2742</v>
          </cell>
          <cell r="CJ123">
            <v>86613</v>
          </cell>
        </row>
        <row r="124">
          <cell r="B124">
            <v>24984</v>
          </cell>
          <cell r="C124">
            <v>28646</v>
          </cell>
          <cell r="D124">
            <v>12876</v>
          </cell>
          <cell r="E124">
            <v>1826</v>
          </cell>
          <cell r="F124">
            <v>0</v>
          </cell>
          <cell r="G124">
            <v>43349</v>
          </cell>
          <cell r="H124">
            <v>68332</v>
          </cell>
          <cell r="I124">
            <v>14110</v>
          </cell>
          <cell r="J124">
            <v>0</v>
          </cell>
          <cell r="K124">
            <v>14110</v>
          </cell>
          <cell r="L124">
            <v>82442</v>
          </cell>
          <cell r="M124">
            <v>18546</v>
          </cell>
          <cell r="N124">
            <v>8259</v>
          </cell>
          <cell r="O124">
            <v>760</v>
          </cell>
          <cell r="P124">
            <v>21657</v>
          </cell>
          <cell r="Q124">
            <v>0</v>
          </cell>
          <cell r="R124">
            <v>49222</v>
          </cell>
          <cell r="S124">
            <v>49222</v>
          </cell>
          <cell r="T124">
            <v>6629</v>
          </cell>
          <cell r="U124">
            <v>0</v>
          </cell>
          <cell r="V124">
            <v>6629</v>
          </cell>
          <cell r="W124">
            <v>13718</v>
          </cell>
          <cell r="X124">
            <v>674</v>
          </cell>
          <cell r="Y124">
            <v>21021</v>
          </cell>
          <cell r="Z124">
            <v>70243</v>
          </cell>
          <cell r="AA124">
            <v>12200</v>
          </cell>
          <cell r="AB124">
            <v>9440</v>
          </cell>
          <cell r="AC124">
            <v>2760</v>
          </cell>
          <cell r="AD124">
            <v>82442</v>
          </cell>
          <cell r="AE124">
            <v>24895</v>
          </cell>
          <cell r="AF124">
            <v>28520</v>
          </cell>
          <cell r="AG124">
            <v>12643</v>
          </cell>
          <cell r="AH124">
            <v>2044</v>
          </cell>
          <cell r="AI124">
            <v>0</v>
          </cell>
          <cell r="AJ124">
            <v>43207</v>
          </cell>
          <cell r="AK124">
            <v>68102</v>
          </cell>
          <cell r="AL124">
            <v>14109</v>
          </cell>
          <cell r="AM124">
            <v>0</v>
          </cell>
          <cell r="AN124">
            <v>14109</v>
          </cell>
          <cell r="AO124">
            <v>82211</v>
          </cell>
          <cell r="AP124">
            <v>18482</v>
          </cell>
          <cell r="AQ124">
            <v>7990</v>
          </cell>
          <cell r="AR124">
            <v>659</v>
          </cell>
          <cell r="AS124">
            <v>21661</v>
          </cell>
          <cell r="AT124">
            <v>0</v>
          </cell>
          <cell r="AU124">
            <v>48792</v>
          </cell>
          <cell r="AV124">
            <v>48792</v>
          </cell>
          <cell r="AW124">
            <v>7292</v>
          </cell>
          <cell r="AX124">
            <v>0</v>
          </cell>
          <cell r="AY124">
            <v>7292</v>
          </cell>
          <cell r="AZ124">
            <v>13613</v>
          </cell>
          <cell r="BA124">
            <v>619</v>
          </cell>
          <cell r="BB124">
            <v>21523</v>
          </cell>
          <cell r="BC124">
            <v>70315</v>
          </cell>
          <cell r="BD124">
            <v>11896</v>
          </cell>
          <cell r="BE124">
            <v>9137</v>
          </cell>
          <cell r="BF124">
            <v>2759</v>
          </cell>
          <cell r="BG124">
            <v>82211</v>
          </cell>
          <cell r="BH124">
            <v>24991</v>
          </cell>
          <cell r="BI124">
            <v>28594</v>
          </cell>
          <cell r="BJ124">
            <v>7376</v>
          </cell>
          <cell r="BK124">
            <v>3795</v>
          </cell>
          <cell r="BL124">
            <v>0</v>
          </cell>
          <cell r="BM124">
            <v>39766</v>
          </cell>
          <cell r="BN124">
            <v>64756</v>
          </cell>
          <cell r="BO124">
            <v>14109</v>
          </cell>
          <cell r="BP124">
            <v>0</v>
          </cell>
          <cell r="BQ124">
            <v>14109</v>
          </cell>
          <cell r="BR124">
            <v>78866</v>
          </cell>
          <cell r="BS124">
            <v>18580</v>
          </cell>
          <cell r="BT124">
            <v>9729</v>
          </cell>
          <cell r="BU124">
            <v>1373</v>
          </cell>
          <cell r="BV124">
            <v>21661</v>
          </cell>
          <cell r="BW124">
            <v>0</v>
          </cell>
          <cell r="BX124">
            <v>51344</v>
          </cell>
          <cell r="BY124">
            <v>51344</v>
          </cell>
          <cell r="BZ124">
            <v>7304</v>
          </cell>
          <cell r="CA124">
            <v>0</v>
          </cell>
          <cell r="CB124">
            <v>7304</v>
          </cell>
          <cell r="CC124">
            <v>13738</v>
          </cell>
          <cell r="CD124">
            <v>629</v>
          </cell>
          <cell r="CE124">
            <v>21671</v>
          </cell>
          <cell r="CF124">
            <v>73014</v>
          </cell>
          <cell r="CG124">
            <v>5851</v>
          </cell>
          <cell r="CH124">
            <v>3092</v>
          </cell>
          <cell r="CI124">
            <v>2759</v>
          </cell>
          <cell r="CJ124">
            <v>78866</v>
          </cell>
        </row>
        <row r="125">
          <cell r="B125">
            <v>25624</v>
          </cell>
          <cell r="C125">
            <v>28527</v>
          </cell>
          <cell r="D125">
            <v>13074</v>
          </cell>
          <cell r="E125">
            <v>1975</v>
          </cell>
          <cell r="F125">
            <v>0</v>
          </cell>
          <cell r="G125">
            <v>43576</v>
          </cell>
          <cell r="H125">
            <v>69200</v>
          </cell>
          <cell r="I125">
            <v>14234</v>
          </cell>
          <cell r="J125">
            <v>0</v>
          </cell>
          <cell r="K125">
            <v>14234</v>
          </cell>
          <cell r="L125">
            <v>83434</v>
          </cell>
          <cell r="M125">
            <v>18550</v>
          </cell>
          <cell r="N125">
            <v>8101</v>
          </cell>
          <cell r="O125">
            <v>953</v>
          </cell>
          <cell r="P125">
            <v>21788</v>
          </cell>
          <cell r="Q125">
            <v>0</v>
          </cell>
          <cell r="R125">
            <v>49392</v>
          </cell>
          <cell r="S125">
            <v>49392</v>
          </cell>
          <cell r="T125">
            <v>7014</v>
          </cell>
          <cell r="U125">
            <v>0</v>
          </cell>
          <cell r="V125">
            <v>7014</v>
          </cell>
          <cell r="W125">
            <v>13705</v>
          </cell>
          <cell r="X125">
            <v>723</v>
          </cell>
          <cell r="Y125">
            <v>21442</v>
          </cell>
          <cell r="Z125">
            <v>70834</v>
          </cell>
          <cell r="AA125">
            <v>12600</v>
          </cell>
          <cell r="AB125">
            <v>9820</v>
          </cell>
          <cell r="AC125">
            <v>2780</v>
          </cell>
          <cell r="AD125">
            <v>83434</v>
          </cell>
          <cell r="AE125">
            <v>25638</v>
          </cell>
          <cell r="AF125">
            <v>28871</v>
          </cell>
          <cell r="AG125">
            <v>12949</v>
          </cell>
          <cell r="AH125">
            <v>1938</v>
          </cell>
          <cell r="AI125">
            <v>0</v>
          </cell>
          <cell r="AJ125">
            <v>43758</v>
          </cell>
          <cell r="AK125">
            <v>69396</v>
          </cell>
          <cell r="AL125">
            <v>14234</v>
          </cell>
          <cell r="AM125">
            <v>0</v>
          </cell>
          <cell r="AN125">
            <v>14234</v>
          </cell>
          <cell r="AO125">
            <v>83629</v>
          </cell>
          <cell r="AP125">
            <v>18575</v>
          </cell>
          <cell r="AQ125">
            <v>7663</v>
          </cell>
          <cell r="AR125">
            <v>996</v>
          </cell>
          <cell r="AS125">
            <v>21786</v>
          </cell>
          <cell r="AT125">
            <v>0</v>
          </cell>
          <cell r="AU125">
            <v>49021</v>
          </cell>
          <cell r="AV125">
            <v>49021</v>
          </cell>
          <cell r="AW125">
            <v>6951</v>
          </cell>
          <cell r="AX125">
            <v>0</v>
          </cell>
          <cell r="AY125">
            <v>6951</v>
          </cell>
          <cell r="AZ125">
            <v>15934</v>
          </cell>
          <cell r="BA125">
            <v>770</v>
          </cell>
          <cell r="BB125">
            <v>23655</v>
          </cell>
          <cell r="BC125">
            <v>72676</v>
          </cell>
          <cell r="BD125">
            <v>10954</v>
          </cell>
          <cell r="BE125">
            <v>8174</v>
          </cell>
          <cell r="BF125">
            <v>2780</v>
          </cell>
          <cell r="BG125">
            <v>83629</v>
          </cell>
          <cell r="BH125">
            <v>25386</v>
          </cell>
          <cell r="BI125">
            <v>28878</v>
          </cell>
          <cell r="BJ125">
            <v>18137</v>
          </cell>
          <cell r="BK125">
            <v>2781</v>
          </cell>
          <cell r="BL125">
            <v>0</v>
          </cell>
          <cell r="BM125">
            <v>49796</v>
          </cell>
          <cell r="BN125">
            <v>75182</v>
          </cell>
          <cell r="BO125">
            <v>14234</v>
          </cell>
          <cell r="BP125">
            <v>0</v>
          </cell>
          <cell r="BQ125">
            <v>14234</v>
          </cell>
          <cell r="BR125">
            <v>89416</v>
          </cell>
          <cell r="BS125">
            <v>18597</v>
          </cell>
          <cell r="BT125">
            <v>5097</v>
          </cell>
          <cell r="BU125">
            <v>1658</v>
          </cell>
          <cell r="BV125">
            <v>21786</v>
          </cell>
          <cell r="BW125">
            <v>0</v>
          </cell>
          <cell r="BX125">
            <v>47138</v>
          </cell>
          <cell r="BY125">
            <v>47138</v>
          </cell>
          <cell r="BZ125">
            <v>7089</v>
          </cell>
          <cell r="CA125">
            <v>0</v>
          </cell>
          <cell r="CB125">
            <v>7089</v>
          </cell>
          <cell r="CC125">
            <v>16012</v>
          </cell>
          <cell r="CD125">
            <v>667</v>
          </cell>
          <cell r="CE125">
            <v>23768</v>
          </cell>
          <cell r="CF125">
            <v>70907</v>
          </cell>
          <cell r="CG125">
            <v>18509</v>
          </cell>
          <cell r="CH125">
            <v>15729</v>
          </cell>
          <cell r="CI125">
            <v>2780</v>
          </cell>
          <cell r="CJ125">
            <v>89416</v>
          </cell>
        </row>
        <row r="126">
          <cell r="B126">
            <v>26192</v>
          </cell>
          <cell r="C126">
            <v>28447</v>
          </cell>
          <cell r="D126">
            <v>13604</v>
          </cell>
          <cell r="E126">
            <v>1875</v>
          </cell>
          <cell r="F126">
            <v>0</v>
          </cell>
          <cell r="G126">
            <v>43925</v>
          </cell>
          <cell r="H126">
            <v>70117</v>
          </cell>
          <cell r="I126">
            <v>14370</v>
          </cell>
          <cell r="J126">
            <v>0</v>
          </cell>
          <cell r="K126">
            <v>14370</v>
          </cell>
          <cell r="L126">
            <v>84487</v>
          </cell>
          <cell r="M126">
            <v>18623</v>
          </cell>
          <cell r="N126">
            <v>8153</v>
          </cell>
          <cell r="O126">
            <v>879</v>
          </cell>
          <cell r="P126">
            <v>21918</v>
          </cell>
          <cell r="Q126">
            <v>0</v>
          </cell>
          <cell r="R126">
            <v>49572</v>
          </cell>
          <cell r="S126">
            <v>49572</v>
          </cell>
          <cell r="T126">
            <v>7409</v>
          </cell>
          <cell r="U126">
            <v>0</v>
          </cell>
          <cell r="V126">
            <v>7409</v>
          </cell>
          <cell r="W126">
            <v>13887</v>
          </cell>
          <cell r="X126">
            <v>741</v>
          </cell>
          <cell r="Y126">
            <v>22036</v>
          </cell>
          <cell r="Z126">
            <v>71609</v>
          </cell>
          <cell r="AA126">
            <v>12878</v>
          </cell>
          <cell r="AB126">
            <v>10072</v>
          </cell>
          <cell r="AC126">
            <v>2806</v>
          </cell>
          <cell r="AD126">
            <v>84487</v>
          </cell>
          <cell r="AE126">
            <v>26305</v>
          </cell>
          <cell r="AF126">
            <v>28174</v>
          </cell>
          <cell r="AG126">
            <v>13877</v>
          </cell>
          <cell r="AH126">
            <v>1715</v>
          </cell>
          <cell r="AI126">
            <v>0</v>
          </cell>
          <cell r="AJ126">
            <v>43766</v>
          </cell>
          <cell r="AK126">
            <v>70071</v>
          </cell>
          <cell r="AL126">
            <v>14366</v>
          </cell>
          <cell r="AM126">
            <v>0</v>
          </cell>
          <cell r="AN126">
            <v>14366</v>
          </cell>
          <cell r="AO126">
            <v>84437</v>
          </cell>
          <cell r="AP126">
            <v>18646</v>
          </cell>
          <cell r="AQ126">
            <v>8558</v>
          </cell>
          <cell r="AR126">
            <v>1221</v>
          </cell>
          <cell r="AS126">
            <v>21918</v>
          </cell>
          <cell r="AT126">
            <v>0</v>
          </cell>
          <cell r="AU126">
            <v>50343</v>
          </cell>
          <cell r="AV126">
            <v>50343</v>
          </cell>
          <cell r="AW126">
            <v>6860</v>
          </cell>
          <cell r="AX126">
            <v>0</v>
          </cell>
          <cell r="AY126">
            <v>6860</v>
          </cell>
          <cell r="AZ126">
            <v>13863</v>
          </cell>
          <cell r="BA126">
            <v>777</v>
          </cell>
          <cell r="BB126">
            <v>21500</v>
          </cell>
          <cell r="BC126">
            <v>71843</v>
          </cell>
          <cell r="BD126">
            <v>12594</v>
          </cell>
          <cell r="BE126">
            <v>9789</v>
          </cell>
          <cell r="BF126">
            <v>2805</v>
          </cell>
          <cell r="BG126">
            <v>84437</v>
          </cell>
          <cell r="BH126">
            <v>26490</v>
          </cell>
          <cell r="BI126">
            <v>28151</v>
          </cell>
          <cell r="BJ126">
            <v>8041</v>
          </cell>
          <cell r="BK126">
            <v>-19</v>
          </cell>
          <cell r="BL126">
            <v>0</v>
          </cell>
          <cell r="BM126">
            <v>36174</v>
          </cell>
          <cell r="BN126">
            <v>62664</v>
          </cell>
          <cell r="BO126">
            <v>14366</v>
          </cell>
          <cell r="BP126">
            <v>0</v>
          </cell>
          <cell r="BQ126">
            <v>14366</v>
          </cell>
          <cell r="BR126">
            <v>77030</v>
          </cell>
          <cell r="BS126">
            <v>18614</v>
          </cell>
          <cell r="BT126">
            <v>9964</v>
          </cell>
          <cell r="BU126">
            <v>-21</v>
          </cell>
          <cell r="BV126">
            <v>21918</v>
          </cell>
          <cell r="BW126">
            <v>0</v>
          </cell>
          <cell r="BX126">
            <v>50474</v>
          </cell>
          <cell r="BY126">
            <v>50474</v>
          </cell>
          <cell r="BZ126">
            <v>6627</v>
          </cell>
          <cell r="CA126">
            <v>0</v>
          </cell>
          <cell r="CB126">
            <v>6627</v>
          </cell>
          <cell r="CC126">
            <v>13788</v>
          </cell>
          <cell r="CD126">
            <v>955</v>
          </cell>
          <cell r="CE126">
            <v>21370</v>
          </cell>
          <cell r="CF126">
            <v>71844</v>
          </cell>
          <cell r="CG126">
            <v>5186</v>
          </cell>
          <cell r="CH126">
            <v>2381</v>
          </cell>
          <cell r="CI126">
            <v>2805</v>
          </cell>
          <cell r="CJ126">
            <v>77030</v>
          </cell>
        </row>
        <row r="127">
          <cell r="B127">
            <v>26614</v>
          </cell>
          <cell r="C127">
            <v>28345</v>
          </cell>
          <cell r="D127">
            <v>14312</v>
          </cell>
          <cell r="E127">
            <v>1645</v>
          </cell>
          <cell r="F127">
            <v>0</v>
          </cell>
          <cell r="G127">
            <v>44302</v>
          </cell>
          <cell r="H127">
            <v>70916</v>
          </cell>
          <cell r="I127">
            <v>14503</v>
          </cell>
          <cell r="J127">
            <v>0</v>
          </cell>
          <cell r="K127">
            <v>14503</v>
          </cell>
          <cell r="L127">
            <v>85419</v>
          </cell>
          <cell r="M127">
            <v>18637</v>
          </cell>
          <cell r="N127">
            <v>8258</v>
          </cell>
          <cell r="O127">
            <v>819</v>
          </cell>
          <cell r="P127">
            <v>22047</v>
          </cell>
          <cell r="Q127">
            <v>0</v>
          </cell>
          <cell r="R127">
            <v>49761</v>
          </cell>
          <cell r="S127">
            <v>49761</v>
          </cell>
          <cell r="T127">
            <v>7982</v>
          </cell>
          <cell r="U127">
            <v>0</v>
          </cell>
          <cell r="V127">
            <v>7982</v>
          </cell>
          <cell r="W127">
            <v>14100</v>
          </cell>
          <cell r="X127">
            <v>718</v>
          </cell>
          <cell r="Y127">
            <v>22801</v>
          </cell>
          <cell r="Z127">
            <v>72562</v>
          </cell>
          <cell r="AA127">
            <v>12858</v>
          </cell>
          <cell r="AB127">
            <v>10026</v>
          </cell>
          <cell r="AC127">
            <v>2832</v>
          </cell>
          <cell r="AD127">
            <v>85419</v>
          </cell>
          <cell r="AE127">
            <v>26654</v>
          </cell>
          <cell r="AF127">
            <v>28409</v>
          </cell>
          <cell r="AG127">
            <v>13906</v>
          </cell>
          <cell r="AH127">
            <v>2028</v>
          </cell>
          <cell r="AI127">
            <v>0</v>
          </cell>
          <cell r="AJ127">
            <v>44343</v>
          </cell>
          <cell r="AK127">
            <v>70998</v>
          </cell>
          <cell r="AL127">
            <v>14504</v>
          </cell>
          <cell r="AM127">
            <v>0</v>
          </cell>
          <cell r="AN127">
            <v>14504</v>
          </cell>
          <cell r="AO127">
            <v>85502</v>
          </cell>
          <cell r="AP127">
            <v>18678</v>
          </cell>
          <cell r="AQ127">
            <v>8292</v>
          </cell>
          <cell r="AR127">
            <v>219</v>
          </cell>
          <cell r="AS127">
            <v>22047</v>
          </cell>
          <cell r="AT127">
            <v>0</v>
          </cell>
          <cell r="AU127">
            <v>49236</v>
          </cell>
          <cell r="AV127">
            <v>49236</v>
          </cell>
          <cell r="AW127">
            <v>8395</v>
          </cell>
          <cell r="AX127">
            <v>0</v>
          </cell>
          <cell r="AY127">
            <v>8395</v>
          </cell>
          <cell r="AZ127">
            <v>14109</v>
          </cell>
          <cell r="BA127">
            <v>665</v>
          </cell>
          <cell r="BB127">
            <v>23169</v>
          </cell>
          <cell r="BC127">
            <v>72405</v>
          </cell>
          <cell r="BD127">
            <v>13096</v>
          </cell>
          <cell r="BE127">
            <v>10263</v>
          </cell>
          <cell r="BF127">
            <v>2833</v>
          </cell>
          <cell r="BG127">
            <v>85502</v>
          </cell>
          <cell r="BH127">
            <v>26619</v>
          </cell>
          <cell r="BI127">
            <v>28345</v>
          </cell>
          <cell r="BJ127">
            <v>19962</v>
          </cell>
          <cell r="BK127">
            <v>1148</v>
          </cell>
          <cell r="BL127">
            <v>0</v>
          </cell>
          <cell r="BM127">
            <v>49454</v>
          </cell>
          <cell r="BN127">
            <v>76073</v>
          </cell>
          <cell r="BO127">
            <v>14504</v>
          </cell>
          <cell r="BP127">
            <v>0</v>
          </cell>
          <cell r="BQ127">
            <v>14504</v>
          </cell>
          <cell r="BR127">
            <v>90577</v>
          </cell>
          <cell r="BS127">
            <v>18588</v>
          </cell>
          <cell r="BT127">
            <v>7163</v>
          </cell>
          <cell r="BU127">
            <v>57</v>
          </cell>
          <cell r="BV127">
            <v>22047</v>
          </cell>
          <cell r="BW127">
            <v>0</v>
          </cell>
          <cell r="BX127">
            <v>47855</v>
          </cell>
          <cell r="BY127">
            <v>47855</v>
          </cell>
          <cell r="BZ127">
            <v>8499</v>
          </cell>
          <cell r="CA127">
            <v>0</v>
          </cell>
          <cell r="CB127">
            <v>8499</v>
          </cell>
          <cell r="CC127">
            <v>13983</v>
          </cell>
          <cell r="CD127">
            <v>590</v>
          </cell>
          <cell r="CE127">
            <v>23072</v>
          </cell>
          <cell r="CF127">
            <v>70926</v>
          </cell>
          <cell r="CG127">
            <v>19651</v>
          </cell>
          <cell r="CH127">
            <v>16817</v>
          </cell>
          <cell r="CI127">
            <v>2833</v>
          </cell>
          <cell r="CJ127">
            <v>90577</v>
          </cell>
        </row>
        <row r="128">
          <cell r="B128">
            <v>26926</v>
          </cell>
          <cell r="C128">
            <v>28278</v>
          </cell>
          <cell r="D128">
            <v>14892</v>
          </cell>
          <cell r="E128">
            <v>1415</v>
          </cell>
          <cell r="F128">
            <v>0</v>
          </cell>
          <cell r="G128">
            <v>44585</v>
          </cell>
          <cell r="H128">
            <v>71511</v>
          </cell>
          <cell r="I128">
            <v>14611</v>
          </cell>
          <cell r="J128">
            <v>0</v>
          </cell>
          <cell r="K128">
            <v>14611</v>
          </cell>
          <cell r="L128">
            <v>86122</v>
          </cell>
          <cell r="M128">
            <v>18611</v>
          </cell>
          <cell r="N128">
            <v>8193</v>
          </cell>
          <cell r="O128">
            <v>820</v>
          </cell>
          <cell r="P128">
            <v>22176</v>
          </cell>
          <cell r="Q128">
            <v>0</v>
          </cell>
          <cell r="R128">
            <v>49801</v>
          </cell>
          <cell r="S128">
            <v>49801</v>
          </cell>
          <cell r="T128">
            <v>8673</v>
          </cell>
          <cell r="U128">
            <v>0</v>
          </cell>
          <cell r="V128">
            <v>8673</v>
          </cell>
          <cell r="W128">
            <v>14306</v>
          </cell>
          <cell r="X128">
            <v>692</v>
          </cell>
          <cell r="Y128">
            <v>23671</v>
          </cell>
          <cell r="Z128">
            <v>73472</v>
          </cell>
          <cell r="AA128">
            <v>12650</v>
          </cell>
          <cell r="AB128">
            <v>9792</v>
          </cell>
          <cell r="AC128">
            <v>2858</v>
          </cell>
          <cell r="AD128">
            <v>86122</v>
          </cell>
          <cell r="AE128">
            <v>26813</v>
          </cell>
          <cell r="AF128">
            <v>28343</v>
          </cell>
          <cell r="AG128">
            <v>15353</v>
          </cell>
          <cell r="AH128">
            <v>1031</v>
          </cell>
          <cell r="AI128">
            <v>0</v>
          </cell>
          <cell r="AJ128">
            <v>44726</v>
          </cell>
          <cell r="AK128">
            <v>71540</v>
          </cell>
          <cell r="AL128">
            <v>14636</v>
          </cell>
          <cell r="AM128">
            <v>0</v>
          </cell>
          <cell r="AN128">
            <v>14636</v>
          </cell>
          <cell r="AO128">
            <v>86176</v>
          </cell>
          <cell r="AP128">
            <v>18556</v>
          </cell>
          <cell r="AQ128">
            <v>7984</v>
          </cell>
          <cell r="AR128">
            <v>1195</v>
          </cell>
          <cell r="AS128">
            <v>22178</v>
          </cell>
          <cell r="AT128">
            <v>0</v>
          </cell>
          <cell r="AU128">
            <v>49913</v>
          </cell>
          <cell r="AV128">
            <v>49913</v>
          </cell>
          <cell r="AW128">
            <v>8669</v>
          </cell>
          <cell r="AX128">
            <v>0</v>
          </cell>
          <cell r="AY128">
            <v>8669</v>
          </cell>
          <cell r="AZ128">
            <v>14335</v>
          </cell>
          <cell r="BA128">
            <v>703</v>
          </cell>
          <cell r="BB128">
            <v>23708</v>
          </cell>
          <cell r="BC128">
            <v>73621</v>
          </cell>
          <cell r="BD128">
            <v>12554</v>
          </cell>
          <cell r="BE128">
            <v>9696</v>
          </cell>
          <cell r="BF128">
            <v>2858</v>
          </cell>
          <cell r="BG128">
            <v>86176</v>
          </cell>
          <cell r="BH128">
            <v>26932</v>
          </cell>
          <cell r="BI128">
            <v>28421</v>
          </cell>
          <cell r="BJ128">
            <v>8981</v>
          </cell>
          <cell r="BK128">
            <v>2828</v>
          </cell>
          <cell r="BL128">
            <v>0</v>
          </cell>
          <cell r="BM128">
            <v>40231</v>
          </cell>
          <cell r="BN128">
            <v>67162</v>
          </cell>
          <cell r="BO128">
            <v>14636</v>
          </cell>
          <cell r="BP128">
            <v>0</v>
          </cell>
          <cell r="BQ128">
            <v>14636</v>
          </cell>
          <cell r="BR128">
            <v>81799</v>
          </cell>
          <cell r="BS128">
            <v>18653</v>
          </cell>
          <cell r="BT128">
            <v>10160</v>
          </cell>
          <cell r="BU128">
            <v>1968</v>
          </cell>
          <cell r="BV128">
            <v>22178</v>
          </cell>
          <cell r="BW128">
            <v>0</v>
          </cell>
          <cell r="BX128">
            <v>52959</v>
          </cell>
          <cell r="BY128">
            <v>52959</v>
          </cell>
          <cell r="BZ128">
            <v>8679</v>
          </cell>
          <cell r="CA128">
            <v>0</v>
          </cell>
          <cell r="CB128">
            <v>8679</v>
          </cell>
          <cell r="CC128">
            <v>14475</v>
          </cell>
          <cell r="CD128">
            <v>714</v>
          </cell>
          <cell r="CE128">
            <v>23868</v>
          </cell>
          <cell r="CF128">
            <v>76828</v>
          </cell>
          <cell r="CG128">
            <v>4971</v>
          </cell>
          <cell r="CH128">
            <v>2113</v>
          </cell>
          <cell r="CI128">
            <v>2858</v>
          </cell>
          <cell r="CJ128">
            <v>81799</v>
          </cell>
        </row>
      </sheetData>
      <sheetData sheetId="18">
        <row r="1">
          <cell r="B1" t="str">
            <v>Gross operating surplus ;</v>
          </cell>
          <cell r="C1" t="str">
            <v>Property income receivable - Interest ;</v>
          </cell>
          <cell r="D1" t="str">
            <v>Property income receivable - Dividends ;</v>
          </cell>
          <cell r="E1" t="str">
            <v>Property income receivable - Reinvested earnings ;</v>
          </cell>
          <cell r="F1" t="str">
            <v>Property income receivable - Property income attributed to insurance policyholders ;</v>
          </cell>
          <cell r="G1" t="str">
            <v>Property income receivable - Rent on natural assets ;</v>
          </cell>
          <cell r="H1" t="str">
            <v>Total property income receivable ;</v>
          </cell>
          <cell r="I1" t="str">
            <v>Total primary income receivable ;</v>
          </cell>
          <cell r="J1" t="str">
            <v>Secondary income receivable - Non-life insurance claims ;</v>
          </cell>
          <cell r="K1" t="str">
            <v>Secondary income receivable - Other current transfers ;</v>
          </cell>
          <cell r="L1" t="str">
            <v>Total secondary income receivable ;</v>
          </cell>
          <cell r="M1" t="str">
            <v>TOTAL GROSS INCOME ;</v>
          </cell>
          <cell r="N1" t="str">
            <v>Property income payable - Interest ;</v>
          </cell>
          <cell r="O1" t="str">
            <v>Property income payable - Dividends ;</v>
          </cell>
          <cell r="P1" t="str">
            <v>Property income payable - Reinvested earnings ;</v>
          </cell>
          <cell r="Q1" t="str">
            <v>Property income payable - Rent on natural assets ;</v>
          </cell>
          <cell r="R1" t="str">
            <v>Total property income payable ;</v>
          </cell>
          <cell r="S1" t="str">
            <v>Total primary income payable ;</v>
          </cell>
          <cell r="T1" t="str">
            <v>Secondary income payable - Current taxes on income, wealth, etc - Income taxes ;</v>
          </cell>
          <cell r="U1" t="str">
            <v>Secondary income payable - Current taxes on income, wealth, etc - Other ;</v>
          </cell>
          <cell r="V1" t="str">
            <v>Secondary income payable - Current taxes on income, wealth, etc - Total ;</v>
          </cell>
          <cell r="W1" t="str">
            <v>Secondary income payable - Net non-life insurance premiums ;</v>
          </cell>
          <cell r="X1" t="str">
            <v>Secondary income payable - Current transfers to non-profit institutions ;</v>
          </cell>
          <cell r="Y1" t="str">
            <v>Secondary income payable - Other current transfers ;</v>
          </cell>
          <cell r="Z1" t="str">
            <v>Total secondary income payable ;</v>
          </cell>
          <cell r="AA1" t="str">
            <v>Total income payable ;</v>
          </cell>
          <cell r="AB1" t="str">
            <v>Gross disposable income ;</v>
          </cell>
          <cell r="AC1" t="str">
            <v>Net saving ;</v>
          </cell>
          <cell r="AD1" t="str">
            <v>Consumption of fixed capital ;</v>
          </cell>
          <cell r="AE1" t="str">
            <v>TOTAL USE OF GROSS INCOME ;</v>
          </cell>
          <cell r="AF1" t="str">
            <v>Gross operating surplus ;</v>
          </cell>
          <cell r="AG1" t="str">
            <v>Property income receivable - Interest ;</v>
          </cell>
          <cell r="AH1" t="str">
            <v>Property income receivable - Dividends ;</v>
          </cell>
          <cell r="AI1" t="str">
            <v>Property income receivable - Reinvested earnings ;</v>
          </cell>
          <cell r="AJ1" t="str">
            <v>Property income receivable - Property income attributed to insurance policyholders ;</v>
          </cell>
          <cell r="AK1" t="str">
            <v>Property income receivable - Rent on natural assets ;</v>
          </cell>
          <cell r="AL1" t="str">
            <v>Total property income receivable ;</v>
          </cell>
          <cell r="AM1" t="str">
            <v>Total primary income receivable ;</v>
          </cell>
          <cell r="AN1" t="str">
            <v>Secondary income receivable - Non-life insurance claims ;</v>
          </cell>
          <cell r="AO1" t="str">
            <v>Secondary income receivable - Other current transfers ;</v>
          </cell>
          <cell r="AP1" t="str">
            <v>Total secondary income receivable ;</v>
          </cell>
          <cell r="AQ1" t="str">
            <v>TOTAL GROSS INCOME ;</v>
          </cell>
          <cell r="AR1" t="str">
            <v>Property income payable - Interest ;</v>
          </cell>
          <cell r="AS1" t="str">
            <v>Property income payable - Dividends ;</v>
          </cell>
          <cell r="AT1" t="str">
            <v>Property income payable - Reinvested earnings ;</v>
          </cell>
          <cell r="AU1" t="str">
            <v>Property income payable - Rent on natural assets ;</v>
          </cell>
          <cell r="AV1" t="str">
            <v>Total property income payable ;</v>
          </cell>
          <cell r="AW1" t="str">
            <v>Total primary income payable ;</v>
          </cell>
          <cell r="AX1" t="str">
            <v>Secondary income payable - Current taxes on income, wealth, etc - Income taxes ;</v>
          </cell>
          <cell r="AY1" t="str">
            <v>Secondary income payable - Current taxes on income, wealth, etc - Other ;</v>
          </cell>
          <cell r="AZ1" t="str">
            <v>Secondary income payable - Current taxes on income, wealth, etc - Total ;</v>
          </cell>
          <cell r="BA1" t="str">
            <v>Secondary income payable - Net non-life insurance premiums ;</v>
          </cell>
          <cell r="BB1" t="str">
            <v>Secondary income payable - Current transfers to non-profit institutions ;</v>
          </cell>
          <cell r="BC1" t="str">
            <v>Secondary income payable - Other current transfers ;</v>
          </cell>
          <cell r="BD1" t="str">
            <v>Total secondary income payable ;</v>
          </cell>
          <cell r="BE1" t="str">
            <v>Total income payable ;</v>
          </cell>
          <cell r="BF1" t="str">
            <v>Gross disposable income ;</v>
          </cell>
          <cell r="BG1" t="str">
            <v>Net saving ;</v>
          </cell>
          <cell r="BH1" t="str">
            <v>Consumption of fixed capital ;</v>
          </cell>
          <cell r="BI1" t="str">
            <v>TOTAL USE OF GROSS INCOME ;</v>
          </cell>
          <cell r="BJ1" t="str">
            <v>Gross operating surplus ;</v>
          </cell>
          <cell r="BK1" t="str">
            <v>Property income receivable - Interest ;</v>
          </cell>
          <cell r="BL1" t="str">
            <v>Property income receivable - Dividends ;</v>
          </cell>
          <cell r="BM1" t="str">
            <v>Property income receivable - Reinvested earnings ;</v>
          </cell>
          <cell r="BN1" t="str">
            <v>Property income receivable - Property income attributed to insurance policyholders ;</v>
          </cell>
          <cell r="BO1" t="str">
            <v>Property income receivable - Rent on natural assets ;</v>
          </cell>
          <cell r="BP1" t="str">
            <v>Total property income receivable ;</v>
          </cell>
          <cell r="BQ1" t="str">
            <v>Total primary income receivable ;</v>
          </cell>
          <cell r="BR1" t="str">
            <v>Secondary income receivable - Non-life insurance claims ;</v>
          </cell>
          <cell r="BS1" t="str">
            <v>Secondary income receivable - Other current transfers ;</v>
          </cell>
          <cell r="BT1" t="str">
            <v>Total secondary income receivable ;</v>
          </cell>
          <cell r="BU1" t="str">
            <v>TOTAL GROSS INCOME ;</v>
          </cell>
          <cell r="BV1" t="str">
            <v>Property income payable - Interest ;</v>
          </cell>
          <cell r="BW1" t="str">
            <v>Property income payable - Dividends ;</v>
          </cell>
          <cell r="BX1" t="str">
            <v>Property income payable - Reinvested earnings ;</v>
          </cell>
          <cell r="BY1" t="str">
            <v>Property income payable - Rent on natural assets ;</v>
          </cell>
          <cell r="BZ1" t="str">
            <v>Total property income payable ;</v>
          </cell>
          <cell r="CA1" t="str">
            <v>Total primary income payable ;</v>
          </cell>
          <cell r="CB1" t="str">
            <v>Secondary income payable - Current taxes on income, wealth, etc - Income taxes ;</v>
          </cell>
          <cell r="CC1" t="str">
            <v>Secondary income payable - Current taxes on income, wealth, etc - Other ;</v>
          </cell>
          <cell r="CD1" t="str">
            <v>Secondary income payable - Current taxes on income, wealth, etc - Total ;</v>
          </cell>
          <cell r="CE1" t="str">
            <v>Secondary income payable - Net non-life insurance premiums ;</v>
          </cell>
          <cell r="CF1" t="str">
            <v>Secondary income payable - Current transfers to non-profit institutions ;</v>
          </cell>
          <cell r="CG1" t="str">
            <v>Secondary income payable - Other current transfers ;</v>
          </cell>
          <cell r="CH1" t="str">
            <v>Total secondary income payable ;</v>
          </cell>
          <cell r="CI1" t="str">
            <v>Total income payable ;</v>
          </cell>
          <cell r="CJ1" t="str">
            <v>Gross disposable income ;</v>
          </cell>
          <cell r="CK1" t="str">
            <v>Net saving ;</v>
          </cell>
          <cell r="CL1" t="str">
            <v>Consumption of fixed capital ;</v>
          </cell>
          <cell r="CM1" t="str">
            <v>TOTAL USE OF GROSS INCOME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B2" t="str">
            <v>$ Millions</v>
          </cell>
          <cell r="AC2" t="str">
            <v>$ Millions</v>
          </cell>
          <cell r="AD2" t="str">
            <v>$ Millions</v>
          </cell>
          <cell r="AE2" t="str">
            <v>$ Millions</v>
          </cell>
          <cell r="AF2" t="str">
            <v>$ Millions</v>
          </cell>
          <cell r="AG2" t="str">
            <v>$ Millions</v>
          </cell>
          <cell r="AH2" t="str">
            <v>$ Millions</v>
          </cell>
          <cell r="AI2" t="str">
            <v>$ Millions</v>
          </cell>
          <cell r="AJ2" t="str">
            <v>$ Millions</v>
          </cell>
          <cell r="AK2" t="str">
            <v>$ Millions</v>
          </cell>
          <cell r="AL2" t="str">
            <v>$ Millions</v>
          </cell>
          <cell r="AM2" t="str">
            <v>$ Millions</v>
          </cell>
          <cell r="AN2" t="str">
            <v>$ Millions</v>
          </cell>
          <cell r="AO2" t="str">
            <v>$ Millions</v>
          </cell>
          <cell r="AP2" t="str">
            <v>$ Millions</v>
          </cell>
          <cell r="AQ2" t="str">
            <v>$ Millions</v>
          </cell>
          <cell r="AR2" t="str">
            <v>$ Millions</v>
          </cell>
          <cell r="AS2" t="str">
            <v>$ Millions</v>
          </cell>
          <cell r="AT2" t="str">
            <v>$ Millions</v>
          </cell>
          <cell r="AU2" t="str">
            <v>$ Millions</v>
          </cell>
          <cell r="AV2" t="str">
            <v>$ Millions</v>
          </cell>
          <cell r="AW2" t="str">
            <v>$ Millions</v>
          </cell>
          <cell r="AX2" t="str">
            <v>$ Millions</v>
          </cell>
          <cell r="AY2" t="str">
            <v>$ Millions</v>
          </cell>
          <cell r="AZ2" t="str">
            <v>$ Millions</v>
          </cell>
          <cell r="BA2" t="str">
            <v>$ Millions</v>
          </cell>
          <cell r="BB2" t="str">
            <v>$ Millions</v>
          </cell>
          <cell r="BC2" t="str">
            <v>$ Millions</v>
          </cell>
          <cell r="BD2" t="str">
            <v>$ Millions</v>
          </cell>
          <cell r="BE2" t="str">
            <v>$ Millions</v>
          </cell>
          <cell r="BF2" t="str">
            <v>$ Millions</v>
          </cell>
          <cell r="BG2" t="str">
            <v>$ Millions</v>
          </cell>
          <cell r="BH2" t="str">
            <v>$ Millions</v>
          </cell>
          <cell r="BI2" t="str">
            <v>$ Millions</v>
          </cell>
          <cell r="BJ2" t="str">
            <v>$ Millions</v>
          </cell>
          <cell r="BK2" t="str">
            <v>$ Millions</v>
          </cell>
          <cell r="BL2" t="str">
            <v>$ Millions</v>
          </cell>
          <cell r="BM2" t="str">
            <v>$ Millions</v>
          </cell>
          <cell r="BN2" t="str">
            <v>$ Millions</v>
          </cell>
          <cell r="BO2" t="str">
            <v>$ Millions</v>
          </cell>
          <cell r="BP2" t="str">
            <v>$ Millions</v>
          </cell>
          <cell r="BQ2" t="str">
            <v>$ Millions</v>
          </cell>
          <cell r="BR2" t="str">
            <v>$ Millions</v>
          </cell>
          <cell r="BS2" t="str">
            <v>$ Millions</v>
          </cell>
          <cell r="BT2" t="str">
            <v>$ Millions</v>
          </cell>
          <cell r="BU2" t="str">
            <v>$ Millions</v>
          </cell>
          <cell r="BV2" t="str">
            <v>$ Millions</v>
          </cell>
          <cell r="BW2" t="str">
            <v>$ Millions</v>
          </cell>
          <cell r="BX2" t="str">
            <v>$ Millions</v>
          </cell>
          <cell r="BY2" t="str">
            <v>$ Millions</v>
          </cell>
          <cell r="BZ2" t="str">
            <v>$ Millions</v>
          </cell>
          <cell r="CA2" t="str">
            <v>$ Millions</v>
          </cell>
          <cell r="CB2" t="str">
            <v>$ Millions</v>
          </cell>
          <cell r="CC2" t="str">
            <v>$ Millions</v>
          </cell>
          <cell r="CD2" t="str">
            <v>$ Millions</v>
          </cell>
          <cell r="CE2" t="str">
            <v>$ Millions</v>
          </cell>
          <cell r="CF2" t="str">
            <v>$ Millions</v>
          </cell>
          <cell r="CG2" t="str">
            <v>$ Millions</v>
          </cell>
          <cell r="CH2" t="str">
            <v>$ Millions</v>
          </cell>
          <cell r="CI2" t="str">
            <v>$ Millions</v>
          </cell>
          <cell r="CJ2" t="str">
            <v>$ Millions</v>
          </cell>
          <cell r="CK2" t="str">
            <v>$ Millions</v>
          </cell>
          <cell r="CL2" t="str">
            <v>$ Millions</v>
          </cell>
          <cell r="CM2" t="str">
            <v>$ Millions</v>
          </cell>
        </row>
        <row r="3">
          <cell r="B3" t="str">
            <v>Trend</v>
          </cell>
          <cell r="C3" t="str">
            <v>Trend</v>
          </cell>
          <cell r="D3" t="str">
            <v>Trend</v>
          </cell>
          <cell r="E3" t="str">
            <v>Trend</v>
          </cell>
          <cell r="F3" t="str">
            <v>Trend</v>
          </cell>
          <cell r="G3" t="str">
            <v>Trend</v>
          </cell>
          <cell r="H3" t="str">
            <v>Trend</v>
          </cell>
          <cell r="I3" t="str">
            <v>Trend</v>
          </cell>
          <cell r="J3" t="str">
            <v>Trend</v>
          </cell>
          <cell r="K3" t="str">
            <v>Trend</v>
          </cell>
          <cell r="L3" t="str">
            <v>Trend</v>
          </cell>
          <cell r="M3" t="str">
            <v>Trend</v>
          </cell>
          <cell r="N3" t="str">
            <v>Trend</v>
          </cell>
          <cell r="O3" t="str">
            <v>Trend</v>
          </cell>
          <cell r="P3" t="str">
            <v>Trend</v>
          </cell>
          <cell r="Q3" t="str">
            <v>Trend</v>
          </cell>
          <cell r="R3" t="str">
            <v>Trend</v>
          </cell>
          <cell r="S3" t="str">
            <v>Trend</v>
          </cell>
          <cell r="T3" t="str">
            <v>Trend</v>
          </cell>
          <cell r="U3" t="str">
            <v>Trend</v>
          </cell>
          <cell r="V3" t="str">
            <v>Trend</v>
          </cell>
          <cell r="W3" t="str">
            <v>Trend</v>
          </cell>
          <cell r="X3" t="str">
            <v>Trend</v>
          </cell>
          <cell r="Y3" t="str">
            <v>Trend</v>
          </cell>
          <cell r="Z3" t="str">
            <v>Trend</v>
          </cell>
          <cell r="AA3" t="str">
            <v>Trend</v>
          </cell>
          <cell r="AB3" t="str">
            <v>Trend</v>
          </cell>
          <cell r="AC3" t="str">
            <v>Trend</v>
          </cell>
          <cell r="AD3" t="str">
            <v>Trend</v>
          </cell>
          <cell r="AE3" t="str">
            <v>Trend</v>
          </cell>
          <cell r="AF3" t="str">
            <v>Seasonally Adjusted</v>
          </cell>
          <cell r="AG3" t="str">
            <v>Seasonally Adjusted</v>
          </cell>
          <cell r="AH3" t="str">
            <v>Seasonally Adjusted</v>
          </cell>
          <cell r="AI3" t="str">
            <v>Seasonally Adjusted</v>
          </cell>
          <cell r="AJ3" t="str">
            <v>Seasonally Adjusted</v>
          </cell>
          <cell r="AK3" t="str">
            <v>Seasonally Adjusted</v>
          </cell>
          <cell r="AL3" t="str">
            <v>Seasonally Adjusted</v>
          </cell>
          <cell r="AM3" t="str">
            <v>Seasonally Adjusted</v>
          </cell>
          <cell r="AN3" t="str">
            <v>Seasonally Adjusted</v>
          </cell>
          <cell r="AO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E3" t="str">
            <v>Seasonally Adjusted</v>
          </cell>
          <cell r="BF3" t="str">
            <v>Seasonally Adjusted</v>
          </cell>
          <cell r="BG3" t="str">
            <v>Seasonally Adjusted</v>
          </cell>
          <cell r="BH3" t="str">
            <v>Seasonally Adjusted</v>
          </cell>
          <cell r="BI3" t="str">
            <v>Seasonally Adjusted</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X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cell r="CK5" t="str">
            <v>Quarter</v>
          </cell>
          <cell r="CL5" t="str">
            <v>Quarter</v>
          </cell>
          <cell r="CM5" t="str">
            <v>Quarter</v>
          </cell>
        </row>
        <row r="6">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X6">
            <v>3</v>
          </cell>
          <cell r="BY6">
            <v>3</v>
          </cell>
          <cell r="BZ6">
            <v>3</v>
          </cell>
          <cell r="CA6">
            <v>3</v>
          </cell>
          <cell r="CB6">
            <v>3</v>
          </cell>
          <cell r="CC6">
            <v>3</v>
          </cell>
          <cell r="CD6">
            <v>3</v>
          </cell>
          <cell r="CE6">
            <v>3</v>
          </cell>
          <cell r="CF6">
            <v>3</v>
          </cell>
          <cell r="CG6">
            <v>3</v>
          </cell>
          <cell r="CH6">
            <v>3</v>
          </cell>
          <cell r="CI6">
            <v>3</v>
          </cell>
          <cell r="CJ6">
            <v>3</v>
          </cell>
          <cell r="CK6">
            <v>3</v>
          </cell>
          <cell r="CL6">
            <v>3</v>
          </cell>
          <cell r="CM6">
            <v>3</v>
          </cell>
        </row>
        <row r="7">
          <cell r="B7">
            <v>32387</v>
          </cell>
          <cell r="C7">
            <v>32387</v>
          </cell>
          <cell r="D7">
            <v>32387</v>
          </cell>
          <cell r="E7">
            <v>32387</v>
          </cell>
          <cell r="F7">
            <v>32387</v>
          </cell>
          <cell r="G7">
            <v>32387</v>
          </cell>
          <cell r="H7">
            <v>32387</v>
          </cell>
          <cell r="I7">
            <v>32387</v>
          </cell>
          <cell r="J7">
            <v>32387</v>
          </cell>
          <cell r="K7">
            <v>32387</v>
          </cell>
          <cell r="L7">
            <v>32387</v>
          </cell>
          <cell r="M7">
            <v>32387</v>
          </cell>
          <cell r="N7">
            <v>32387</v>
          </cell>
          <cell r="O7">
            <v>32387</v>
          </cell>
          <cell r="P7">
            <v>32387</v>
          </cell>
          <cell r="Q7">
            <v>32387</v>
          </cell>
          <cell r="R7">
            <v>32387</v>
          </cell>
          <cell r="S7">
            <v>32387</v>
          </cell>
          <cell r="T7">
            <v>32387</v>
          </cell>
          <cell r="U7">
            <v>32387</v>
          </cell>
          <cell r="V7">
            <v>32387</v>
          </cell>
          <cell r="W7">
            <v>32387</v>
          </cell>
          <cell r="X7">
            <v>32387</v>
          </cell>
          <cell r="Y7">
            <v>32387</v>
          </cell>
          <cell r="Z7">
            <v>32387</v>
          </cell>
          <cell r="AA7">
            <v>32387</v>
          </cell>
          <cell r="AB7">
            <v>32387</v>
          </cell>
          <cell r="AC7">
            <v>32387</v>
          </cell>
          <cell r="AD7">
            <v>32387</v>
          </cell>
          <cell r="AE7">
            <v>32387</v>
          </cell>
          <cell r="AF7">
            <v>32387</v>
          </cell>
          <cell r="AG7">
            <v>32387</v>
          </cell>
          <cell r="AH7">
            <v>32387</v>
          </cell>
          <cell r="AI7">
            <v>32387</v>
          </cell>
          <cell r="AJ7">
            <v>32387</v>
          </cell>
          <cell r="AK7">
            <v>32387</v>
          </cell>
          <cell r="AL7">
            <v>32387</v>
          </cell>
          <cell r="AM7">
            <v>32387</v>
          </cell>
          <cell r="AN7">
            <v>32387</v>
          </cell>
          <cell r="AO7">
            <v>32387</v>
          </cell>
          <cell r="AP7">
            <v>32387</v>
          </cell>
          <cell r="AQ7">
            <v>32387</v>
          </cell>
          <cell r="AR7">
            <v>32387</v>
          </cell>
          <cell r="AS7">
            <v>32387</v>
          </cell>
          <cell r="AT7">
            <v>32387</v>
          </cell>
          <cell r="AU7">
            <v>32387</v>
          </cell>
          <cell r="AV7">
            <v>32387</v>
          </cell>
          <cell r="AW7">
            <v>32387</v>
          </cell>
          <cell r="AX7">
            <v>32387</v>
          </cell>
          <cell r="AY7">
            <v>32387</v>
          </cell>
          <cell r="AZ7">
            <v>32387</v>
          </cell>
          <cell r="BA7">
            <v>32387</v>
          </cell>
          <cell r="BB7">
            <v>32387</v>
          </cell>
          <cell r="BC7">
            <v>32387</v>
          </cell>
          <cell r="BD7">
            <v>32387</v>
          </cell>
          <cell r="BE7">
            <v>32387</v>
          </cell>
          <cell r="BF7">
            <v>32387</v>
          </cell>
          <cell r="BG7">
            <v>32387</v>
          </cell>
          <cell r="BH7">
            <v>32387</v>
          </cell>
          <cell r="BI7">
            <v>32387</v>
          </cell>
          <cell r="BJ7">
            <v>32387</v>
          </cell>
          <cell r="BK7">
            <v>32387</v>
          </cell>
          <cell r="BL7">
            <v>32387</v>
          </cell>
          <cell r="BM7">
            <v>32387</v>
          </cell>
          <cell r="BN7">
            <v>32387</v>
          </cell>
          <cell r="BO7">
            <v>32387</v>
          </cell>
          <cell r="BP7">
            <v>32387</v>
          </cell>
          <cell r="BQ7">
            <v>32387</v>
          </cell>
          <cell r="BR7">
            <v>32387</v>
          </cell>
          <cell r="BS7">
            <v>32387</v>
          </cell>
          <cell r="BT7">
            <v>32387</v>
          </cell>
          <cell r="BU7">
            <v>32387</v>
          </cell>
          <cell r="BV7">
            <v>32387</v>
          </cell>
          <cell r="BW7">
            <v>32387</v>
          </cell>
          <cell r="BX7">
            <v>32387</v>
          </cell>
          <cell r="BY7">
            <v>32387</v>
          </cell>
          <cell r="BZ7">
            <v>32387</v>
          </cell>
          <cell r="CA7">
            <v>32387</v>
          </cell>
          <cell r="CB7">
            <v>32387</v>
          </cell>
          <cell r="CC7">
            <v>32387</v>
          </cell>
          <cell r="CD7">
            <v>32387</v>
          </cell>
          <cell r="CE7">
            <v>32387</v>
          </cell>
          <cell r="CF7">
            <v>32387</v>
          </cell>
          <cell r="CG7">
            <v>32387</v>
          </cell>
          <cell r="CH7">
            <v>32387</v>
          </cell>
          <cell r="CI7">
            <v>32387</v>
          </cell>
          <cell r="CJ7">
            <v>32387</v>
          </cell>
          <cell r="CK7">
            <v>32387</v>
          </cell>
          <cell r="CL7">
            <v>32387</v>
          </cell>
          <cell r="CM7">
            <v>32387</v>
          </cell>
        </row>
        <row r="8">
          <cell r="B8">
            <v>43070</v>
          </cell>
          <cell r="C8">
            <v>43070</v>
          </cell>
          <cell r="D8">
            <v>43070</v>
          </cell>
          <cell r="E8">
            <v>43070</v>
          </cell>
          <cell r="F8">
            <v>43070</v>
          </cell>
          <cell r="G8">
            <v>43070</v>
          </cell>
          <cell r="H8">
            <v>43070</v>
          </cell>
          <cell r="I8">
            <v>43070</v>
          </cell>
          <cell r="J8">
            <v>43070</v>
          </cell>
          <cell r="K8">
            <v>43070</v>
          </cell>
          <cell r="L8">
            <v>43070</v>
          </cell>
          <cell r="M8">
            <v>43070</v>
          </cell>
          <cell r="N8">
            <v>43070</v>
          </cell>
          <cell r="O8">
            <v>43070</v>
          </cell>
          <cell r="P8">
            <v>43070</v>
          </cell>
          <cell r="Q8">
            <v>43070</v>
          </cell>
          <cell r="R8">
            <v>43070</v>
          </cell>
          <cell r="S8">
            <v>43070</v>
          </cell>
          <cell r="T8">
            <v>43070</v>
          </cell>
          <cell r="U8">
            <v>43070</v>
          </cell>
          <cell r="V8">
            <v>43070</v>
          </cell>
          <cell r="W8">
            <v>43070</v>
          </cell>
          <cell r="X8">
            <v>43070</v>
          </cell>
          <cell r="Y8">
            <v>43070</v>
          </cell>
          <cell r="Z8">
            <v>43070</v>
          </cell>
          <cell r="AA8">
            <v>43070</v>
          </cell>
          <cell r="AB8">
            <v>43070</v>
          </cell>
          <cell r="AC8">
            <v>43070</v>
          </cell>
          <cell r="AD8">
            <v>43070</v>
          </cell>
          <cell r="AE8">
            <v>43070</v>
          </cell>
          <cell r="AF8">
            <v>43070</v>
          </cell>
          <cell r="AG8">
            <v>43070</v>
          </cell>
          <cell r="AH8">
            <v>43070</v>
          </cell>
          <cell r="AI8">
            <v>43070</v>
          </cell>
          <cell r="AJ8">
            <v>43070</v>
          </cell>
          <cell r="AK8">
            <v>43070</v>
          </cell>
          <cell r="AL8">
            <v>43070</v>
          </cell>
          <cell r="AM8">
            <v>43070</v>
          </cell>
          <cell r="AN8">
            <v>43070</v>
          </cell>
          <cell r="AO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E8">
            <v>43070</v>
          </cell>
          <cell r="BF8">
            <v>43070</v>
          </cell>
          <cell r="BG8">
            <v>43070</v>
          </cell>
          <cell r="BH8">
            <v>43070</v>
          </cell>
          <cell r="BI8">
            <v>43070</v>
          </cell>
          <cell r="BJ8">
            <v>43070</v>
          </cell>
          <cell r="BK8">
            <v>43070</v>
          </cell>
          <cell r="BL8">
            <v>43070</v>
          </cell>
          <cell r="BM8">
            <v>43070</v>
          </cell>
          <cell r="BN8">
            <v>43070</v>
          </cell>
          <cell r="BO8">
            <v>43070</v>
          </cell>
          <cell r="BP8">
            <v>43070</v>
          </cell>
          <cell r="BQ8">
            <v>43070</v>
          </cell>
          <cell r="BR8">
            <v>43070</v>
          </cell>
          <cell r="BS8">
            <v>43070</v>
          </cell>
          <cell r="BT8">
            <v>43070</v>
          </cell>
          <cell r="BU8">
            <v>43070</v>
          </cell>
          <cell r="BV8">
            <v>43070</v>
          </cell>
          <cell r="BW8">
            <v>43070</v>
          </cell>
          <cell r="BX8">
            <v>43070</v>
          </cell>
          <cell r="BY8">
            <v>43070</v>
          </cell>
          <cell r="BZ8">
            <v>43070</v>
          </cell>
          <cell r="CA8">
            <v>43070</v>
          </cell>
          <cell r="CB8">
            <v>43070</v>
          </cell>
          <cell r="CC8">
            <v>43070</v>
          </cell>
          <cell r="CD8">
            <v>43070</v>
          </cell>
          <cell r="CE8">
            <v>43070</v>
          </cell>
          <cell r="CF8">
            <v>43070</v>
          </cell>
          <cell r="CG8">
            <v>43070</v>
          </cell>
          <cell r="CH8">
            <v>43070</v>
          </cell>
          <cell r="CI8">
            <v>43070</v>
          </cell>
          <cell r="CJ8">
            <v>43070</v>
          </cell>
          <cell r="CK8">
            <v>43070</v>
          </cell>
          <cell r="CL8">
            <v>43070</v>
          </cell>
          <cell r="CM8">
            <v>43070</v>
          </cell>
        </row>
        <row r="9">
          <cell r="B9">
            <v>118</v>
          </cell>
          <cell r="C9">
            <v>118</v>
          </cell>
          <cell r="D9">
            <v>118</v>
          </cell>
          <cell r="E9">
            <v>118</v>
          </cell>
          <cell r="F9">
            <v>118</v>
          </cell>
          <cell r="G9">
            <v>118</v>
          </cell>
          <cell r="H9">
            <v>118</v>
          </cell>
          <cell r="I9">
            <v>118</v>
          </cell>
          <cell r="J9">
            <v>118</v>
          </cell>
          <cell r="K9">
            <v>118</v>
          </cell>
          <cell r="L9">
            <v>118</v>
          </cell>
          <cell r="M9">
            <v>118</v>
          </cell>
          <cell r="N9">
            <v>118</v>
          </cell>
          <cell r="O9">
            <v>118</v>
          </cell>
          <cell r="P9">
            <v>118</v>
          </cell>
          <cell r="Q9">
            <v>118</v>
          </cell>
          <cell r="R9">
            <v>118</v>
          </cell>
          <cell r="S9">
            <v>118</v>
          </cell>
          <cell r="T9">
            <v>118</v>
          </cell>
          <cell r="U9">
            <v>118</v>
          </cell>
          <cell r="V9">
            <v>118</v>
          </cell>
          <cell r="W9">
            <v>118</v>
          </cell>
          <cell r="X9">
            <v>118</v>
          </cell>
          <cell r="Y9">
            <v>118</v>
          </cell>
          <cell r="Z9">
            <v>118</v>
          </cell>
          <cell r="AA9">
            <v>118</v>
          </cell>
          <cell r="AB9">
            <v>118</v>
          </cell>
          <cell r="AC9">
            <v>118</v>
          </cell>
          <cell r="AD9">
            <v>118</v>
          </cell>
          <cell r="AE9">
            <v>118</v>
          </cell>
          <cell r="AF9">
            <v>118</v>
          </cell>
          <cell r="AG9">
            <v>118</v>
          </cell>
          <cell r="AH9">
            <v>118</v>
          </cell>
          <cell r="AI9">
            <v>118</v>
          </cell>
          <cell r="AJ9">
            <v>118</v>
          </cell>
          <cell r="AK9">
            <v>118</v>
          </cell>
          <cell r="AL9">
            <v>118</v>
          </cell>
          <cell r="AM9">
            <v>118</v>
          </cell>
          <cell r="AN9">
            <v>118</v>
          </cell>
          <cell r="AO9">
            <v>118</v>
          </cell>
          <cell r="AP9">
            <v>118</v>
          </cell>
          <cell r="AQ9">
            <v>118</v>
          </cell>
          <cell r="AR9">
            <v>118</v>
          </cell>
          <cell r="AS9">
            <v>118</v>
          </cell>
          <cell r="AT9">
            <v>118</v>
          </cell>
          <cell r="AU9">
            <v>118</v>
          </cell>
          <cell r="AV9">
            <v>118</v>
          </cell>
          <cell r="AW9">
            <v>118</v>
          </cell>
          <cell r="AX9">
            <v>118</v>
          </cell>
          <cell r="AY9">
            <v>118</v>
          </cell>
          <cell r="AZ9">
            <v>118</v>
          </cell>
          <cell r="BA9">
            <v>118</v>
          </cell>
          <cell r="BB9">
            <v>118</v>
          </cell>
          <cell r="BC9">
            <v>118</v>
          </cell>
          <cell r="BD9">
            <v>118</v>
          </cell>
          <cell r="BE9">
            <v>118</v>
          </cell>
          <cell r="BF9">
            <v>118</v>
          </cell>
          <cell r="BG9">
            <v>118</v>
          </cell>
          <cell r="BH9">
            <v>118</v>
          </cell>
          <cell r="BI9">
            <v>118</v>
          </cell>
          <cell r="BJ9">
            <v>118</v>
          </cell>
          <cell r="BK9">
            <v>118</v>
          </cell>
          <cell r="BL9">
            <v>118</v>
          </cell>
          <cell r="BM9">
            <v>118</v>
          </cell>
          <cell r="BN9">
            <v>118</v>
          </cell>
          <cell r="BO9">
            <v>118</v>
          </cell>
          <cell r="BP9">
            <v>118</v>
          </cell>
          <cell r="BQ9">
            <v>118</v>
          </cell>
          <cell r="BR9">
            <v>118</v>
          </cell>
          <cell r="BS9">
            <v>118</v>
          </cell>
          <cell r="BT9">
            <v>118</v>
          </cell>
          <cell r="BU9">
            <v>118</v>
          </cell>
          <cell r="BV9">
            <v>118</v>
          </cell>
          <cell r="BW9">
            <v>118</v>
          </cell>
          <cell r="BX9">
            <v>118</v>
          </cell>
          <cell r="BY9">
            <v>118</v>
          </cell>
          <cell r="BZ9">
            <v>118</v>
          </cell>
          <cell r="CA9">
            <v>118</v>
          </cell>
          <cell r="CB9">
            <v>118</v>
          </cell>
          <cell r="CC9">
            <v>118</v>
          </cell>
          <cell r="CD9">
            <v>118</v>
          </cell>
          <cell r="CE9">
            <v>118</v>
          </cell>
          <cell r="CF9">
            <v>118</v>
          </cell>
          <cell r="CG9">
            <v>118</v>
          </cell>
          <cell r="CH9">
            <v>118</v>
          </cell>
          <cell r="CI9">
            <v>118</v>
          </cell>
          <cell r="CJ9">
            <v>118</v>
          </cell>
          <cell r="CK9">
            <v>118</v>
          </cell>
          <cell r="CL9">
            <v>118</v>
          </cell>
          <cell r="CM9">
            <v>118</v>
          </cell>
        </row>
        <row r="10">
          <cell r="B10" t="str">
            <v>A85125817K</v>
          </cell>
          <cell r="C10" t="str">
            <v>A85125818L</v>
          </cell>
          <cell r="D10" t="str">
            <v>A85125819R</v>
          </cell>
          <cell r="E10" t="str">
            <v>A85125820X</v>
          </cell>
          <cell r="F10" t="str">
            <v>A85125821A</v>
          </cell>
          <cell r="G10" t="str">
            <v>A85125822C</v>
          </cell>
          <cell r="H10" t="str">
            <v>A85125823F</v>
          </cell>
          <cell r="I10" t="str">
            <v>A85125824J</v>
          </cell>
          <cell r="J10" t="str">
            <v>A85125825K</v>
          </cell>
          <cell r="K10" t="str">
            <v>A85125826L</v>
          </cell>
          <cell r="L10" t="str">
            <v>A85125827R</v>
          </cell>
          <cell r="M10" t="str">
            <v>A85125828T</v>
          </cell>
          <cell r="N10" t="str">
            <v>A85125829V</v>
          </cell>
          <cell r="O10" t="str">
            <v>A85125830C</v>
          </cell>
          <cell r="P10" t="str">
            <v>A85125831F</v>
          </cell>
          <cell r="Q10" t="str">
            <v>A85125832J</v>
          </cell>
          <cell r="R10" t="str">
            <v>A85125833K</v>
          </cell>
          <cell r="S10" t="str">
            <v>A85125834L</v>
          </cell>
          <cell r="T10" t="str">
            <v>A85125835R</v>
          </cell>
          <cell r="U10" t="str">
            <v>A85125836T</v>
          </cell>
          <cell r="V10" t="str">
            <v>A85125837V</v>
          </cell>
          <cell r="W10" t="str">
            <v>A85125838W</v>
          </cell>
          <cell r="X10" t="str">
            <v>A85125839X</v>
          </cell>
          <cell r="Y10" t="str">
            <v>A85125840J</v>
          </cell>
          <cell r="Z10" t="str">
            <v>A85125841K</v>
          </cell>
          <cell r="AA10" t="str">
            <v>A85125842L</v>
          </cell>
          <cell r="AB10" t="str">
            <v>A85125843R</v>
          </cell>
          <cell r="AC10" t="str">
            <v>A85125811W</v>
          </cell>
          <cell r="AD10" t="str">
            <v>A85125844T</v>
          </cell>
          <cell r="AE10" t="str">
            <v>A85125845V</v>
          </cell>
          <cell r="AF10" t="str">
            <v>A85125846W</v>
          </cell>
          <cell r="AG10" t="str">
            <v>A85125847X</v>
          </cell>
          <cell r="AH10" t="str">
            <v>A85125848A</v>
          </cell>
          <cell r="AI10" t="str">
            <v>A85125849C</v>
          </cell>
          <cell r="AJ10" t="str">
            <v>A85125850L</v>
          </cell>
          <cell r="AK10" t="str">
            <v>A85125851R</v>
          </cell>
          <cell r="AL10" t="str">
            <v>A85125852T</v>
          </cell>
          <cell r="AM10" t="str">
            <v>A85125853V</v>
          </cell>
          <cell r="AN10" t="str">
            <v>A85125854W</v>
          </cell>
          <cell r="AO10" t="str">
            <v>A85125855X</v>
          </cell>
          <cell r="AP10" t="str">
            <v>A85125856A</v>
          </cell>
          <cell r="AQ10" t="str">
            <v>A85125857C</v>
          </cell>
          <cell r="AR10" t="str">
            <v>A85125858F</v>
          </cell>
          <cell r="AS10" t="str">
            <v>A85125859J</v>
          </cell>
          <cell r="AT10" t="str">
            <v>A85125860T</v>
          </cell>
          <cell r="AU10" t="str">
            <v>A85125861V</v>
          </cell>
          <cell r="AV10" t="str">
            <v>A85125862W</v>
          </cell>
          <cell r="AW10" t="str">
            <v>A85125863X</v>
          </cell>
          <cell r="AX10" t="str">
            <v>A85125864A</v>
          </cell>
          <cell r="AY10" t="str">
            <v>A85125865C</v>
          </cell>
          <cell r="AZ10" t="str">
            <v>A85125866F</v>
          </cell>
          <cell r="BA10" t="str">
            <v>A85125867J</v>
          </cell>
          <cell r="BB10" t="str">
            <v>A85125868K</v>
          </cell>
          <cell r="BC10" t="str">
            <v>A85125869L</v>
          </cell>
          <cell r="BD10" t="str">
            <v>A85125870W</v>
          </cell>
          <cell r="BE10" t="str">
            <v>A85125871X</v>
          </cell>
          <cell r="BF10" t="str">
            <v>A85125872A</v>
          </cell>
          <cell r="BG10" t="str">
            <v>A85125813A</v>
          </cell>
          <cell r="BH10" t="str">
            <v>A85125873C</v>
          </cell>
          <cell r="BI10" t="str">
            <v>A85125874F</v>
          </cell>
          <cell r="BJ10" t="str">
            <v>A85125875J</v>
          </cell>
          <cell r="BK10" t="str">
            <v>A85125876K</v>
          </cell>
          <cell r="BL10" t="str">
            <v>A85125877L</v>
          </cell>
          <cell r="BM10" t="str">
            <v>A85125878R</v>
          </cell>
          <cell r="BN10" t="str">
            <v>A85125879T</v>
          </cell>
          <cell r="BO10" t="str">
            <v>A85125880A</v>
          </cell>
          <cell r="BP10" t="str">
            <v>A85125881C</v>
          </cell>
          <cell r="BQ10" t="str">
            <v>A85125882F</v>
          </cell>
          <cell r="BR10" t="str">
            <v>A85125883J</v>
          </cell>
          <cell r="BS10" t="str">
            <v>A85125884K</v>
          </cell>
          <cell r="BT10" t="str">
            <v>A85125885L</v>
          </cell>
          <cell r="BU10" t="str">
            <v>A85125886R</v>
          </cell>
          <cell r="BV10" t="str">
            <v>A85125887T</v>
          </cell>
          <cell r="BW10" t="str">
            <v>A85125888V</v>
          </cell>
          <cell r="BX10" t="str">
            <v>A85125889W</v>
          </cell>
          <cell r="BY10" t="str">
            <v>A85125890F</v>
          </cell>
          <cell r="BZ10" t="str">
            <v>A85125891J</v>
          </cell>
          <cell r="CA10" t="str">
            <v>A85125892K</v>
          </cell>
          <cell r="CB10" t="str">
            <v>A85125893L</v>
          </cell>
          <cell r="CC10" t="str">
            <v>A85125894R</v>
          </cell>
          <cell r="CD10" t="str">
            <v>A85125895T</v>
          </cell>
          <cell r="CE10" t="str">
            <v>A85125896V</v>
          </cell>
          <cell r="CF10" t="str">
            <v>A85125897W</v>
          </cell>
          <cell r="CG10" t="str">
            <v>A85125898X</v>
          </cell>
          <cell r="CH10" t="str">
            <v>A85125899A</v>
          </cell>
          <cell r="CI10" t="str">
            <v>A85125900X</v>
          </cell>
          <cell r="CJ10" t="str">
            <v>A85125901A</v>
          </cell>
          <cell r="CK10" t="str">
            <v>A85125815F</v>
          </cell>
          <cell r="CL10" t="str">
            <v>A85125902C</v>
          </cell>
          <cell r="CM10" t="str">
            <v>A85125903F</v>
          </cell>
        </row>
        <row r="11">
          <cell r="B11">
            <v>16567</v>
          </cell>
          <cell r="C11">
            <v>2437</v>
          </cell>
          <cell r="D11">
            <v>85</v>
          </cell>
          <cell r="E11">
            <v>335</v>
          </cell>
          <cell r="F11">
            <v>57</v>
          </cell>
          <cell r="G11">
            <v>0</v>
          </cell>
          <cell r="H11">
            <v>2915</v>
          </cell>
          <cell r="I11">
            <v>19481</v>
          </cell>
          <cell r="J11">
            <v>390</v>
          </cell>
          <cell r="K11">
            <v>360</v>
          </cell>
          <cell r="L11">
            <v>750</v>
          </cell>
          <cell r="M11">
            <v>20231</v>
          </cell>
          <cell r="N11">
            <v>7503</v>
          </cell>
          <cell r="O11">
            <v>1672</v>
          </cell>
          <cell r="P11">
            <v>638</v>
          </cell>
          <cell r="Q11">
            <v>275</v>
          </cell>
          <cell r="R11">
            <v>10087</v>
          </cell>
          <cell r="S11">
            <v>10087</v>
          </cell>
          <cell r="T11">
            <v>2252</v>
          </cell>
          <cell r="U11">
            <v>13</v>
          </cell>
          <cell r="V11">
            <v>2265</v>
          </cell>
          <cell r="W11">
            <v>578</v>
          </cell>
          <cell r="X11">
            <v>18</v>
          </cell>
          <cell r="Y11">
            <v>97</v>
          </cell>
          <cell r="Z11">
            <v>2958</v>
          </cell>
          <cell r="AA11">
            <v>13045</v>
          </cell>
          <cell r="AB11">
            <v>7186</v>
          </cell>
          <cell r="AC11">
            <v>344</v>
          </cell>
          <cell r="AD11">
            <v>6842</v>
          </cell>
          <cell r="AE11">
            <v>20231</v>
          </cell>
          <cell r="AF11">
            <v>16771</v>
          </cell>
          <cell r="AG11">
            <v>2423</v>
          </cell>
          <cell r="AH11">
            <v>77</v>
          </cell>
          <cell r="AI11">
            <v>261</v>
          </cell>
          <cell r="AJ11">
            <v>57</v>
          </cell>
          <cell r="AK11">
            <v>0</v>
          </cell>
          <cell r="AL11">
            <v>2819</v>
          </cell>
          <cell r="AM11">
            <v>19590</v>
          </cell>
          <cell r="AN11">
            <v>391</v>
          </cell>
          <cell r="AO11">
            <v>386</v>
          </cell>
          <cell r="AP11">
            <v>777</v>
          </cell>
          <cell r="AQ11">
            <v>20367</v>
          </cell>
          <cell r="AR11">
            <v>7614</v>
          </cell>
          <cell r="AS11">
            <v>1793</v>
          </cell>
          <cell r="AT11">
            <v>652</v>
          </cell>
          <cell r="AU11">
            <v>290</v>
          </cell>
          <cell r="AV11">
            <v>10349</v>
          </cell>
          <cell r="AW11">
            <v>10349</v>
          </cell>
          <cell r="AX11">
            <v>2383</v>
          </cell>
          <cell r="AY11">
            <v>14</v>
          </cell>
          <cell r="AZ11">
            <v>2397</v>
          </cell>
          <cell r="BA11">
            <v>579</v>
          </cell>
          <cell r="BB11">
            <v>18</v>
          </cell>
          <cell r="BC11">
            <v>100</v>
          </cell>
          <cell r="BD11">
            <v>3093</v>
          </cell>
          <cell r="BE11">
            <v>13442</v>
          </cell>
          <cell r="BF11">
            <v>6924</v>
          </cell>
          <cell r="BG11">
            <v>91</v>
          </cell>
          <cell r="BH11">
            <v>6833</v>
          </cell>
          <cell r="BI11">
            <v>20367</v>
          </cell>
          <cell r="BJ11">
            <v>17620</v>
          </cell>
          <cell r="BK11">
            <v>2423</v>
          </cell>
          <cell r="BL11">
            <v>79</v>
          </cell>
          <cell r="BM11">
            <v>261</v>
          </cell>
          <cell r="BN11">
            <v>57</v>
          </cell>
          <cell r="BO11">
            <v>0</v>
          </cell>
          <cell r="BP11">
            <v>2821</v>
          </cell>
          <cell r="BQ11">
            <v>20441</v>
          </cell>
          <cell r="BR11">
            <v>382</v>
          </cell>
          <cell r="BS11">
            <v>392</v>
          </cell>
          <cell r="BT11">
            <v>774</v>
          </cell>
          <cell r="BU11">
            <v>21215</v>
          </cell>
          <cell r="BV11">
            <v>7598</v>
          </cell>
          <cell r="BW11">
            <v>2695</v>
          </cell>
          <cell r="BX11">
            <v>671</v>
          </cell>
          <cell r="BY11">
            <v>252</v>
          </cell>
          <cell r="BZ11">
            <v>11216</v>
          </cell>
          <cell r="CA11">
            <v>11216</v>
          </cell>
          <cell r="CB11">
            <v>2466</v>
          </cell>
          <cell r="CC11">
            <v>16</v>
          </cell>
          <cell r="CD11">
            <v>2482</v>
          </cell>
          <cell r="CE11">
            <v>579</v>
          </cell>
          <cell r="CF11">
            <v>18</v>
          </cell>
          <cell r="CG11">
            <v>92</v>
          </cell>
          <cell r="CH11">
            <v>3171</v>
          </cell>
          <cell r="CI11">
            <v>14387</v>
          </cell>
          <cell r="CJ11">
            <v>6828</v>
          </cell>
          <cell r="CK11">
            <v>-5</v>
          </cell>
          <cell r="CL11">
            <v>6833</v>
          </cell>
          <cell r="CM11">
            <v>21215</v>
          </cell>
        </row>
        <row r="12">
          <cell r="B12">
            <v>16909</v>
          </cell>
          <cell r="C12">
            <v>2642</v>
          </cell>
          <cell r="D12">
            <v>92</v>
          </cell>
          <cell r="E12">
            <v>418</v>
          </cell>
          <cell r="F12">
            <v>58</v>
          </cell>
          <cell r="G12">
            <v>0</v>
          </cell>
          <cell r="H12">
            <v>3210</v>
          </cell>
          <cell r="I12">
            <v>20119</v>
          </cell>
          <cell r="J12">
            <v>391</v>
          </cell>
          <cell r="K12">
            <v>366</v>
          </cell>
          <cell r="L12">
            <v>757</v>
          </cell>
          <cell r="M12">
            <v>20876</v>
          </cell>
          <cell r="N12">
            <v>8123</v>
          </cell>
          <cell r="O12">
            <v>1695</v>
          </cell>
          <cell r="P12">
            <v>635</v>
          </cell>
          <cell r="Q12">
            <v>264</v>
          </cell>
          <cell r="R12">
            <v>10716</v>
          </cell>
          <cell r="S12">
            <v>10716</v>
          </cell>
          <cell r="T12">
            <v>2202</v>
          </cell>
          <cell r="U12">
            <v>17</v>
          </cell>
          <cell r="V12">
            <v>2219</v>
          </cell>
          <cell r="W12">
            <v>586</v>
          </cell>
          <cell r="X12">
            <v>19</v>
          </cell>
          <cell r="Y12">
            <v>102</v>
          </cell>
          <cell r="Z12">
            <v>2926</v>
          </cell>
          <cell r="AA12">
            <v>13642</v>
          </cell>
          <cell r="AB12">
            <v>7234</v>
          </cell>
          <cell r="AC12">
            <v>271</v>
          </cell>
          <cell r="AD12">
            <v>6963</v>
          </cell>
          <cell r="AE12">
            <v>20876</v>
          </cell>
          <cell r="AF12">
            <v>16725</v>
          </cell>
          <cell r="AG12">
            <v>2649</v>
          </cell>
          <cell r="AH12">
            <v>96</v>
          </cell>
          <cell r="AI12">
            <v>456</v>
          </cell>
          <cell r="AJ12">
            <v>58</v>
          </cell>
          <cell r="AK12">
            <v>0</v>
          </cell>
          <cell r="AL12">
            <v>3258</v>
          </cell>
          <cell r="AM12">
            <v>19983</v>
          </cell>
          <cell r="AN12">
            <v>392</v>
          </cell>
          <cell r="AO12">
            <v>349</v>
          </cell>
          <cell r="AP12">
            <v>741</v>
          </cell>
          <cell r="AQ12">
            <v>20725</v>
          </cell>
          <cell r="AR12">
            <v>8025</v>
          </cell>
          <cell r="AS12">
            <v>1529</v>
          </cell>
          <cell r="AT12">
            <v>608</v>
          </cell>
          <cell r="AU12">
            <v>237</v>
          </cell>
          <cell r="AV12">
            <v>10399</v>
          </cell>
          <cell r="AW12">
            <v>10399</v>
          </cell>
          <cell r="AX12">
            <v>2090</v>
          </cell>
          <cell r="AY12">
            <v>17</v>
          </cell>
          <cell r="AZ12">
            <v>2107</v>
          </cell>
          <cell r="BA12">
            <v>586</v>
          </cell>
          <cell r="BB12">
            <v>19</v>
          </cell>
          <cell r="BC12">
            <v>100</v>
          </cell>
          <cell r="BD12">
            <v>2813</v>
          </cell>
          <cell r="BE12">
            <v>13212</v>
          </cell>
          <cell r="BF12">
            <v>7512</v>
          </cell>
          <cell r="BG12">
            <v>551</v>
          </cell>
          <cell r="BH12">
            <v>6961</v>
          </cell>
          <cell r="BI12">
            <v>20725</v>
          </cell>
          <cell r="BJ12">
            <v>18356</v>
          </cell>
          <cell r="BK12">
            <v>2649</v>
          </cell>
          <cell r="BL12">
            <v>97</v>
          </cell>
          <cell r="BM12">
            <v>456</v>
          </cell>
          <cell r="BN12">
            <v>58</v>
          </cell>
          <cell r="BO12">
            <v>0</v>
          </cell>
          <cell r="BP12">
            <v>3260</v>
          </cell>
          <cell r="BQ12">
            <v>21616</v>
          </cell>
          <cell r="BR12">
            <v>391</v>
          </cell>
          <cell r="BS12">
            <v>341</v>
          </cell>
          <cell r="BT12">
            <v>732</v>
          </cell>
          <cell r="BU12">
            <v>22347</v>
          </cell>
          <cell r="BV12">
            <v>7940</v>
          </cell>
          <cell r="BW12">
            <v>738</v>
          </cell>
          <cell r="BX12">
            <v>565</v>
          </cell>
          <cell r="BY12">
            <v>258</v>
          </cell>
          <cell r="BZ12">
            <v>9501</v>
          </cell>
          <cell r="CA12">
            <v>9501</v>
          </cell>
          <cell r="CB12">
            <v>2649</v>
          </cell>
          <cell r="CC12">
            <v>17</v>
          </cell>
          <cell r="CD12">
            <v>2666</v>
          </cell>
          <cell r="CE12">
            <v>586</v>
          </cell>
          <cell r="CF12">
            <v>19</v>
          </cell>
          <cell r="CG12">
            <v>97</v>
          </cell>
          <cell r="CH12">
            <v>3369</v>
          </cell>
          <cell r="CI12">
            <v>12869</v>
          </cell>
          <cell r="CJ12">
            <v>9478</v>
          </cell>
          <cell r="CK12">
            <v>2517</v>
          </cell>
          <cell r="CL12">
            <v>6961</v>
          </cell>
          <cell r="CM12">
            <v>22347</v>
          </cell>
        </row>
        <row r="13">
          <cell r="B13">
            <v>17493</v>
          </cell>
          <cell r="C13">
            <v>2864</v>
          </cell>
          <cell r="D13">
            <v>94</v>
          </cell>
          <cell r="E13">
            <v>471</v>
          </cell>
          <cell r="F13">
            <v>60</v>
          </cell>
          <cell r="G13">
            <v>0</v>
          </cell>
          <cell r="H13">
            <v>3489</v>
          </cell>
          <cell r="I13">
            <v>20982</v>
          </cell>
          <cell r="J13">
            <v>390</v>
          </cell>
          <cell r="K13">
            <v>377</v>
          </cell>
          <cell r="L13">
            <v>768</v>
          </cell>
          <cell r="M13">
            <v>21749</v>
          </cell>
          <cell r="N13">
            <v>8817</v>
          </cell>
          <cell r="O13">
            <v>1777</v>
          </cell>
          <cell r="P13">
            <v>610</v>
          </cell>
          <cell r="Q13">
            <v>251</v>
          </cell>
          <cell r="R13">
            <v>11456</v>
          </cell>
          <cell r="S13">
            <v>11456</v>
          </cell>
          <cell r="T13">
            <v>2144</v>
          </cell>
          <cell r="U13">
            <v>20</v>
          </cell>
          <cell r="V13">
            <v>2164</v>
          </cell>
          <cell r="W13">
            <v>594</v>
          </cell>
          <cell r="X13">
            <v>20</v>
          </cell>
          <cell r="Y13">
            <v>106</v>
          </cell>
          <cell r="Z13">
            <v>2885</v>
          </cell>
          <cell r="AA13">
            <v>14340</v>
          </cell>
          <cell r="AB13">
            <v>7409</v>
          </cell>
          <cell r="AC13">
            <v>291</v>
          </cell>
          <cell r="AD13">
            <v>7118</v>
          </cell>
          <cell r="AE13">
            <v>21749</v>
          </cell>
          <cell r="AF13">
            <v>17307</v>
          </cell>
          <cell r="AG13">
            <v>2872</v>
          </cell>
          <cell r="AH13">
            <v>98</v>
          </cell>
          <cell r="AI13">
            <v>482</v>
          </cell>
          <cell r="AJ13">
            <v>60</v>
          </cell>
          <cell r="AK13">
            <v>0</v>
          </cell>
          <cell r="AL13">
            <v>3512</v>
          </cell>
          <cell r="AM13">
            <v>20819</v>
          </cell>
          <cell r="AN13">
            <v>385</v>
          </cell>
          <cell r="AO13">
            <v>384</v>
          </cell>
          <cell r="AP13">
            <v>769</v>
          </cell>
          <cell r="AQ13">
            <v>21588</v>
          </cell>
          <cell r="AR13">
            <v>8758</v>
          </cell>
          <cell r="AS13">
            <v>1813</v>
          </cell>
          <cell r="AT13">
            <v>627</v>
          </cell>
          <cell r="AU13">
            <v>275</v>
          </cell>
          <cell r="AV13">
            <v>11474</v>
          </cell>
          <cell r="AW13">
            <v>11474</v>
          </cell>
          <cell r="AX13">
            <v>2091</v>
          </cell>
          <cell r="AY13">
            <v>19</v>
          </cell>
          <cell r="AZ13">
            <v>2110</v>
          </cell>
          <cell r="BA13">
            <v>594</v>
          </cell>
          <cell r="BB13">
            <v>20</v>
          </cell>
          <cell r="BC13">
            <v>106</v>
          </cell>
          <cell r="BD13">
            <v>2830</v>
          </cell>
          <cell r="BE13">
            <v>14304</v>
          </cell>
          <cell r="BF13">
            <v>7284</v>
          </cell>
          <cell r="BG13">
            <v>169</v>
          </cell>
          <cell r="BH13">
            <v>7115</v>
          </cell>
          <cell r="BI13">
            <v>21588</v>
          </cell>
          <cell r="BJ13">
            <v>15712</v>
          </cell>
          <cell r="BK13">
            <v>2872</v>
          </cell>
          <cell r="BL13">
            <v>83</v>
          </cell>
          <cell r="BM13">
            <v>482</v>
          </cell>
          <cell r="BN13">
            <v>60</v>
          </cell>
          <cell r="BO13">
            <v>0</v>
          </cell>
          <cell r="BP13">
            <v>3497</v>
          </cell>
          <cell r="BQ13">
            <v>19208</v>
          </cell>
          <cell r="BR13">
            <v>396</v>
          </cell>
          <cell r="BS13">
            <v>384</v>
          </cell>
          <cell r="BT13">
            <v>780</v>
          </cell>
          <cell r="BU13">
            <v>19988</v>
          </cell>
          <cell r="BV13">
            <v>8790</v>
          </cell>
          <cell r="BW13">
            <v>2728</v>
          </cell>
          <cell r="BX13">
            <v>646</v>
          </cell>
          <cell r="BY13">
            <v>227</v>
          </cell>
          <cell r="BZ13">
            <v>12392</v>
          </cell>
          <cell r="CA13">
            <v>12392</v>
          </cell>
          <cell r="CB13">
            <v>1707</v>
          </cell>
          <cell r="CC13">
            <v>17</v>
          </cell>
          <cell r="CD13">
            <v>1724</v>
          </cell>
          <cell r="CE13">
            <v>594</v>
          </cell>
          <cell r="CF13">
            <v>20</v>
          </cell>
          <cell r="CG13">
            <v>108</v>
          </cell>
          <cell r="CH13">
            <v>2447</v>
          </cell>
          <cell r="CI13">
            <v>14838</v>
          </cell>
          <cell r="CJ13">
            <v>5150</v>
          </cell>
          <cell r="CK13">
            <v>-1965</v>
          </cell>
          <cell r="CL13">
            <v>7115</v>
          </cell>
          <cell r="CM13">
            <v>19988</v>
          </cell>
        </row>
        <row r="14">
          <cell r="B14">
            <v>18261</v>
          </cell>
          <cell r="C14">
            <v>3103</v>
          </cell>
          <cell r="D14">
            <v>91</v>
          </cell>
          <cell r="E14">
            <v>442</v>
          </cell>
          <cell r="F14">
            <v>63</v>
          </cell>
          <cell r="G14">
            <v>0</v>
          </cell>
          <cell r="H14">
            <v>3700</v>
          </cell>
          <cell r="I14">
            <v>21961</v>
          </cell>
          <cell r="J14">
            <v>384</v>
          </cell>
          <cell r="K14">
            <v>397</v>
          </cell>
          <cell r="L14">
            <v>780</v>
          </cell>
          <cell r="M14">
            <v>22741</v>
          </cell>
          <cell r="N14">
            <v>9586</v>
          </cell>
          <cell r="O14">
            <v>1901</v>
          </cell>
          <cell r="P14">
            <v>557</v>
          </cell>
          <cell r="Q14">
            <v>238</v>
          </cell>
          <cell r="R14">
            <v>12282</v>
          </cell>
          <cell r="S14">
            <v>12282</v>
          </cell>
          <cell r="T14">
            <v>2048</v>
          </cell>
          <cell r="U14">
            <v>20</v>
          </cell>
          <cell r="V14">
            <v>2068</v>
          </cell>
          <cell r="W14">
            <v>603</v>
          </cell>
          <cell r="X14">
            <v>23</v>
          </cell>
          <cell r="Y14">
            <v>112</v>
          </cell>
          <cell r="Z14">
            <v>2806</v>
          </cell>
          <cell r="AA14">
            <v>15088</v>
          </cell>
          <cell r="AB14">
            <v>7653</v>
          </cell>
          <cell r="AC14">
            <v>347</v>
          </cell>
          <cell r="AD14">
            <v>7306</v>
          </cell>
          <cell r="AE14">
            <v>22741</v>
          </cell>
          <cell r="AF14">
            <v>18471</v>
          </cell>
          <cell r="AG14">
            <v>3040</v>
          </cell>
          <cell r="AH14">
            <v>90</v>
          </cell>
          <cell r="AI14">
            <v>496</v>
          </cell>
          <cell r="AJ14">
            <v>62</v>
          </cell>
          <cell r="AK14">
            <v>0</v>
          </cell>
          <cell r="AL14">
            <v>3688</v>
          </cell>
          <cell r="AM14">
            <v>22159</v>
          </cell>
          <cell r="AN14">
            <v>396</v>
          </cell>
          <cell r="AO14">
            <v>378</v>
          </cell>
          <cell r="AP14">
            <v>775</v>
          </cell>
          <cell r="AQ14">
            <v>22934</v>
          </cell>
          <cell r="AR14">
            <v>9610</v>
          </cell>
          <cell r="AS14">
            <v>1978</v>
          </cell>
          <cell r="AT14">
            <v>601</v>
          </cell>
          <cell r="AU14">
            <v>233</v>
          </cell>
          <cell r="AV14">
            <v>12421</v>
          </cell>
          <cell r="AW14">
            <v>12421</v>
          </cell>
          <cell r="AX14">
            <v>2283</v>
          </cell>
          <cell r="AY14">
            <v>22</v>
          </cell>
          <cell r="AZ14">
            <v>2305</v>
          </cell>
          <cell r="BA14">
            <v>603</v>
          </cell>
          <cell r="BB14">
            <v>22</v>
          </cell>
          <cell r="BC14">
            <v>111</v>
          </cell>
          <cell r="BD14">
            <v>3041</v>
          </cell>
          <cell r="BE14">
            <v>15462</v>
          </cell>
          <cell r="BF14">
            <v>7472</v>
          </cell>
          <cell r="BG14">
            <v>176</v>
          </cell>
          <cell r="BH14">
            <v>7296</v>
          </cell>
          <cell r="BI14">
            <v>22934</v>
          </cell>
          <cell r="BJ14">
            <v>17434</v>
          </cell>
          <cell r="BK14">
            <v>3040</v>
          </cell>
          <cell r="BL14">
            <v>101</v>
          </cell>
          <cell r="BM14">
            <v>496</v>
          </cell>
          <cell r="BN14">
            <v>62</v>
          </cell>
          <cell r="BO14">
            <v>0</v>
          </cell>
          <cell r="BP14">
            <v>3699</v>
          </cell>
          <cell r="BQ14">
            <v>21134</v>
          </cell>
          <cell r="BR14">
            <v>396</v>
          </cell>
          <cell r="BS14">
            <v>383</v>
          </cell>
          <cell r="BT14">
            <v>779</v>
          </cell>
          <cell r="BU14">
            <v>21913</v>
          </cell>
          <cell r="BV14">
            <v>9706</v>
          </cell>
          <cell r="BW14">
            <v>1051</v>
          </cell>
          <cell r="BX14">
            <v>601</v>
          </cell>
          <cell r="BY14">
            <v>298</v>
          </cell>
          <cell r="BZ14">
            <v>11656</v>
          </cell>
          <cell r="CA14">
            <v>11656</v>
          </cell>
          <cell r="CB14">
            <v>2005</v>
          </cell>
          <cell r="CC14">
            <v>22</v>
          </cell>
          <cell r="CD14">
            <v>2027</v>
          </cell>
          <cell r="CE14">
            <v>603</v>
          </cell>
          <cell r="CF14">
            <v>22</v>
          </cell>
          <cell r="CG14">
            <v>122</v>
          </cell>
          <cell r="CH14">
            <v>2773</v>
          </cell>
          <cell r="CI14">
            <v>14430</v>
          </cell>
          <cell r="CJ14">
            <v>7483</v>
          </cell>
          <cell r="CK14">
            <v>187</v>
          </cell>
          <cell r="CL14">
            <v>7296</v>
          </cell>
          <cell r="CM14">
            <v>21913</v>
          </cell>
        </row>
        <row r="15">
          <cell r="B15">
            <v>18933</v>
          </cell>
          <cell r="C15">
            <v>3298</v>
          </cell>
          <cell r="D15">
            <v>89</v>
          </cell>
          <cell r="E15">
            <v>379</v>
          </cell>
          <cell r="F15">
            <v>68</v>
          </cell>
          <cell r="G15">
            <v>0</v>
          </cell>
          <cell r="H15">
            <v>3834</v>
          </cell>
          <cell r="I15">
            <v>22767</v>
          </cell>
          <cell r="J15">
            <v>382</v>
          </cell>
          <cell r="K15">
            <v>418</v>
          </cell>
          <cell r="L15">
            <v>799</v>
          </cell>
          <cell r="M15">
            <v>23567</v>
          </cell>
          <cell r="N15">
            <v>10195</v>
          </cell>
          <cell r="O15">
            <v>2046</v>
          </cell>
          <cell r="P15">
            <v>475</v>
          </cell>
          <cell r="Q15">
            <v>228</v>
          </cell>
          <cell r="R15">
            <v>12944</v>
          </cell>
          <cell r="S15">
            <v>12944</v>
          </cell>
          <cell r="T15">
            <v>1897</v>
          </cell>
          <cell r="U15">
            <v>21</v>
          </cell>
          <cell r="V15">
            <v>1918</v>
          </cell>
          <cell r="W15">
            <v>612</v>
          </cell>
          <cell r="X15">
            <v>25</v>
          </cell>
          <cell r="Y15">
            <v>116</v>
          </cell>
          <cell r="Z15">
            <v>2672</v>
          </cell>
          <cell r="AA15">
            <v>15616</v>
          </cell>
          <cell r="AB15">
            <v>7951</v>
          </cell>
          <cell r="AC15">
            <v>445</v>
          </cell>
          <cell r="AD15">
            <v>7506</v>
          </cell>
          <cell r="AE15">
            <v>23567</v>
          </cell>
          <cell r="AF15">
            <v>18963</v>
          </cell>
          <cell r="AG15">
            <v>3358</v>
          </cell>
          <cell r="AH15">
            <v>83</v>
          </cell>
          <cell r="AI15">
            <v>306</v>
          </cell>
          <cell r="AJ15">
            <v>69</v>
          </cell>
          <cell r="AK15">
            <v>1</v>
          </cell>
          <cell r="AL15">
            <v>3817</v>
          </cell>
          <cell r="AM15">
            <v>22779</v>
          </cell>
          <cell r="AN15">
            <v>378</v>
          </cell>
          <cell r="AO15">
            <v>442</v>
          </cell>
          <cell r="AP15">
            <v>820</v>
          </cell>
          <cell r="AQ15">
            <v>23600</v>
          </cell>
          <cell r="AR15">
            <v>10239</v>
          </cell>
          <cell r="AS15">
            <v>1946</v>
          </cell>
          <cell r="AT15">
            <v>426</v>
          </cell>
          <cell r="AU15">
            <v>220</v>
          </cell>
          <cell r="AV15">
            <v>12831</v>
          </cell>
          <cell r="AW15">
            <v>12831</v>
          </cell>
          <cell r="AX15">
            <v>1750</v>
          </cell>
          <cell r="AY15">
            <v>19</v>
          </cell>
          <cell r="AZ15">
            <v>1769</v>
          </cell>
          <cell r="BA15">
            <v>612</v>
          </cell>
          <cell r="BB15">
            <v>26</v>
          </cell>
          <cell r="BC15">
            <v>120</v>
          </cell>
          <cell r="BD15">
            <v>2527</v>
          </cell>
          <cell r="BE15">
            <v>15358</v>
          </cell>
          <cell r="BF15">
            <v>8241</v>
          </cell>
          <cell r="BG15">
            <v>723</v>
          </cell>
          <cell r="BH15">
            <v>7518</v>
          </cell>
          <cell r="BI15">
            <v>23600</v>
          </cell>
          <cell r="BJ15">
            <v>19985</v>
          </cell>
          <cell r="BK15">
            <v>3358</v>
          </cell>
          <cell r="BL15">
            <v>84</v>
          </cell>
          <cell r="BM15">
            <v>306</v>
          </cell>
          <cell r="BN15">
            <v>69</v>
          </cell>
          <cell r="BO15">
            <v>1</v>
          </cell>
          <cell r="BP15">
            <v>3818</v>
          </cell>
          <cell r="BQ15">
            <v>23802</v>
          </cell>
          <cell r="BR15">
            <v>370</v>
          </cell>
          <cell r="BS15">
            <v>443</v>
          </cell>
          <cell r="BT15">
            <v>812</v>
          </cell>
          <cell r="BU15">
            <v>24615</v>
          </cell>
          <cell r="BV15">
            <v>10210</v>
          </cell>
          <cell r="BW15">
            <v>2861</v>
          </cell>
          <cell r="BX15">
            <v>451</v>
          </cell>
          <cell r="BY15">
            <v>192</v>
          </cell>
          <cell r="BZ15">
            <v>13714</v>
          </cell>
          <cell r="CA15">
            <v>13714</v>
          </cell>
          <cell r="CB15">
            <v>1822</v>
          </cell>
          <cell r="CC15">
            <v>21</v>
          </cell>
          <cell r="CD15">
            <v>1843</v>
          </cell>
          <cell r="CE15">
            <v>612</v>
          </cell>
          <cell r="CF15">
            <v>26</v>
          </cell>
          <cell r="CG15">
            <v>105</v>
          </cell>
          <cell r="CH15">
            <v>2585</v>
          </cell>
          <cell r="CI15">
            <v>16300</v>
          </cell>
          <cell r="CJ15">
            <v>8315</v>
          </cell>
          <cell r="CK15">
            <v>797</v>
          </cell>
          <cell r="CL15">
            <v>7518</v>
          </cell>
          <cell r="CM15">
            <v>24615</v>
          </cell>
        </row>
        <row r="16">
          <cell r="B16">
            <v>19236</v>
          </cell>
          <cell r="C16">
            <v>3372</v>
          </cell>
          <cell r="D16">
            <v>90</v>
          </cell>
          <cell r="E16">
            <v>323</v>
          </cell>
          <cell r="F16">
            <v>71</v>
          </cell>
          <cell r="G16">
            <v>1</v>
          </cell>
          <cell r="H16">
            <v>3857</v>
          </cell>
          <cell r="I16">
            <v>23093</v>
          </cell>
          <cell r="J16">
            <v>390</v>
          </cell>
          <cell r="K16">
            <v>423</v>
          </cell>
          <cell r="L16">
            <v>813</v>
          </cell>
          <cell r="M16">
            <v>23907</v>
          </cell>
          <cell r="N16">
            <v>10414</v>
          </cell>
          <cell r="O16">
            <v>2102</v>
          </cell>
          <cell r="P16">
            <v>450</v>
          </cell>
          <cell r="Q16">
            <v>225</v>
          </cell>
          <cell r="R16">
            <v>13191</v>
          </cell>
          <cell r="S16">
            <v>13191</v>
          </cell>
          <cell r="T16">
            <v>1789</v>
          </cell>
          <cell r="U16">
            <v>20</v>
          </cell>
          <cell r="V16">
            <v>1809</v>
          </cell>
          <cell r="W16">
            <v>621</v>
          </cell>
          <cell r="X16">
            <v>27</v>
          </cell>
          <cell r="Y16">
            <v>120</v>
          </cell>
          <cell r="Z16">
            <v>2577</v>
          </cell>
          <cell r="AA16">
            <v>15768</v>
          </cell>
          <cell r="AB16">
            <v>8138</v>
          </cell>
          <cell r="AC16">
            <v>444</v>
          </cell>
          <cell r="AD16">
            <v>7694</v>
          </cell>
          <cell r="AE16">
            <v>23907</v>
          </cell>
          <cell r="AF16">
            <v>19159</v>
          </cell>
          <cell r="AG16">
            <v>3392</v>
          </cell>
          <cell r="AH16">
            <v>93</v>
          </cell>
          <cell r="AI16">
            <v>298</v>
          </cell>
          <cell r="AJ16">
            <v>71</v>
          </cell>
          <cell r="AK16">
            <v>1</v>
          </cell>
          <cell r="AL16">
            <v>3855</v>
          </cell>
          <cell r="AM16">
            <v>23014</v>
          </cell>
          <cell r="AN16">
            <v>533</v>
          </cell>
          <cell r="AO16">
            <v>415</v>
          </cell>
          <cell r="AP16">
            <v>948</v>
          </cell>
          <cell r="AQ16">
            <v>23962</v>
          </cell>
          <cell r="AR16">
            <v>10498</v>
          </cell>
          <cell r="AS16">
            <v>2131</v>
          </cell>
          <cell r="AT16">
            <v>443</v>
          </cell>
          <cell r="AU16">
            <v>231</v>
          </cell>
          <cell r="AV16">
            <v>13303</v>
          </cell>
          <cell r="AW16">
            <v>13303</v>
          </cell>
          <cell r="AX16">
            <v>1759</v>
          </cell>
          <cell r="AY16">
            <v>20</v>
          </cell>
          <cell r="AZ16">
            <v>1779</v>
          </cell>
          <cell r="BA16">
            <v>621</v>
          </cell>
          <cell r="BB16">
            <v>27</v>
          </cell>
          <cell r="BC16">
            <v>119</v>
          </cell>
          <cell r="BD16">
            <v>2547</v>
          </cell>
          <cell r="BE16">
            <v>15850</v>
          </cell>
          <cell r="BF16">
            <v>8112</v>
          </cell>
          <cell r="BG16">
            <v>413</v>
          </cell>
          <cell r="BH16">
            <v>7699</v>
          </cell>
          <cell r="BI16">
            <v>23962</v>
          </cell>
          <cell r="BJ16">
            <v>20825</v>
          </cell>
          <cell r="BK16">
            <v>3392</v>
          </cell>
          <cell r="BL16">
            <v>96</v>
          </cell>
          <cell r="BM16">
            <v>298</v>
          </cell>
          <cell r="BN16">
            <v>71</v>
          </cell>
          <cell r="BO16">
            <v>1</v>
          </cell>
          <cell r="BP16">
            <v>3858</v>
          </cell>
          <cell r="BQ16">
            <v>24682</v>
          </cell>
          <cell r="BR16">
            <v>532</v>
          </cell>
          <cell r="BS16">
            <v>405</v>
          </cell>
          <cell r="BT16">
            <v>937</v>
          </cell>
          <cell r="BU16">
            <v>25619</v>
          </cell>
          <cell r="BV16">
            <v>10379</v>
          </cell>
          <cell r="BW16">
            <v>1037</v>
          </cell>
          <cell r="BX16">
            <v>402</v>
          </cell>
          <cell r="BY16">
            <v>251</v>
          </cell>
          <cell r="BZ16">
            <v>12068</v>
          </cell>
          <cell r="CA16">
            <v>12068</v>
          </cell>
          <cell r="CB16">
            <v>2223</v>
          </cell>
          <cell r="CC16">
            <v>20</v>
          </cell>
          <cell r="CD16">
            <v>2243</v>
          </cell>
          <cell r="CE16">
            <v>621</v>
          </cell>
          <cell r="CF16">
            <v>27</v>
          </cell>
          <cell r="CG16">
            <v>116</v>
          </cell>
          <cell r="CH16">
            <v>3007</v>
          </cell>
          <cell r="CI16">
            <v>15074</v>
          </cell>
          <cell r="CJ16">
            <v>10545</v>
          </cell>
          <cell r="CK16">
            <v>2846</v>
          </cell>
          <cell r="CL16">
            <v>7699</v>
          </cell>
          <cell r="CM16">
            <v>25619</v>
          </cell>
        </row>
        <row r="17">
          <cell r="B17">
            <v>19117</v>
          </cell>
          <cell r="C17">
            <v>3301</v>
          </cell>
          <cell r="D17">
            <v>97</v>
          </cell>
          <cell r="E17">
            <v>277</v>
          </cell>
          <cell r="F17">
            <v>71</v>
          </cell>
          <cell r="G17">
            <v>1</v>
          </cell>
          <cell r="H17">
            <v>3747</v>
          </cell>
          <cell r="I17">
            <v>22864</v>
          </cell>
          <cell r="J17">
            <v>411</v>
          </cell>
          <cell r="K17">
            <v>415</v>
          </cell>
          <cell r="L17">
            <v>826</v>
          </cell>
          <cell r="M17">
            <v>23690</v>
          </cell>
          <cell r="N17">
            <v>10245</v>
          </cell>
          <cell r="O17">
            <v>2043</v>
          </cell>
          <cell r="P17">
            <v>439</v>
          </cell>
          <cell r="Q17">
            <v>239</v>
          </cell>
          <cell r="R17">
            <v>12967</v>
          </cell>
          <cell r="S17">
            <v>12967</v>
          </cell>
          <cell r="T17">
            <v>1815</v>
          </cell>
          <cell r="U17">
            <v>21</v>
          </cell>
          <cell r="V17">
            <v>1836</v>
          </cell>
          <cell r="W17">
            <v>629</v>
          </cell>
          <cell r="X17">
            <v>28</v>
          </cell>
          <cell r="Y17">
            <v>127</v>
          </cell>
          <cell r="Z17">
            <v>2619</v>
          </cell>
          <cell r="AA17">
            <v>15586</v>
          </cell>
          <cell r="AB17">
            <v>8104</v>
          </cell>
          <cell r="AC17">
            <v>241</v>
          </cell>
          <cell r="AD17">
            <v>7863</v>
          </cell>
          <cell r="AE17">
            <v>23690</v>
          </cell>
          <cell r="AF17">
            <v>19330</v>
          </cell>
          <cell r="AG17">
            <v>3286</v>
          </cell>
          <cell r="AH17">
            <v>99</v>
          </cell>
          <cell r="AI17">
            <v>391</v>
          </cell>
          <cell r="AJ17">
            <v>72</v>
          </cell>
          <cell r="AK17">
            <v>1</v>
          </cell>
          <cell r="AL17">
            <v>3849</v>
          </cell>
          <cell r="AM17">
            <v>23179</v>
          </cell>
          <cell r="AN17">
            <v>440</v>
          </cell>
          <cell r="AO17">
            <v>412</v>
          </cell>
          <cell r="AP17">
            <v>852</v>
          </cell>
          <cell r="AQ17">
            <v>24032</v>
          </cell>
          <cell r="AR17">
            <v>10206</v>
          </cell>
          <cell r="AS17">
            <v>2195</v>
          </cell>
          <cell r="AT17">
            <v>394</v>
          </cell>
          <cell r="AU17">
            <v>237</v>
          </cell>
          <cell r="AV17">
            <v>13032</v>
          </cell>
          <cell r="AW17">
            <v>13032</v>
          </cell>
          <cell r="AX17">
            <v>1841</v>
          </cell>
          <cell r="AY17">
            <v>23</v>
          </cell>
          <cell r="AZ17">
            <v>1864</v>
          </cell>
          <cell r="BA17">
            <v>629</v>
          </cell>
          <cell r="BB17">
            <v>28</v>
          </cell>
          <cell r="BC17">
            <v>123</v>
          </cell>
          <cell r="BD17">
            <v>2644</v>
          </cell>
          <cell r="BE17">
            <v>15676</v>
          </cell>
          <cell r="BF17">
            <v>8355</v>
          </cell>
          <cell r="BG17">
            <v>492</v>
          </cell>
          <cell r="BH17">
            <v>7863</v>
          </cell>
          <cell r="BI17">
            <v>24032</v>
          </cell>
          <cell r="BJ17">
            <v>17625</v>
          </cell>
          <cell r="BK17">
            <v>3286</v>
          </cell>
          <cell r="BL17">
            <v>82</v>
          </cell>
          <cell r="BM17">
            <v>391</v>
          </cell>
          <cell r="BN17">
            <v>72</v>
          </cell>
          <cell r="BO17">
            <v>1</v>
          </cell>
          <cell r="BP17">
            <v>3832</v>
          </cell>
          <cell r="BQ17">
            <v>21458</v>
          </cell>
          <cell r="BR17">
            <v>452</v>
          </cell>
          <cell r="BS17">
            <v>412</v>
          </cell>
          <cell r="BT17">
            <v>864</v>
          </cell>
          <cell r="BU17">
            <v>22321</v>
          </cell>
          <cell r="BV17">
            <v>10259</v>
          </cell>
          <cell r="BW17">
            <v>3239</v>
          </cell>
          <cell r="BX17">
            <v>409</v>
          </cell>
          <cell r="BY17">
            <v>196</v>
          </cell>
          <cell r="BZ17">
            <v>14104</v>
          </cell>
          <cell r="CA17">
            <v>14104</v>
          </cell>
          <cell r="CB17">
            <v>1508</v>
          </cell>
          <cell r="CC17">
            <v>21</v>
          </cell>
          <cell r="CD17">
            <v>1529</v>
          </cell>
          <cell r="CE17">
            <v>629</v>
          </cell>
          <cell r="CF17">
            <v>28</v>
          </cell>
          <cell r="CG17">
            <v>129</v>
          </cell>
          <cell r="CH17">
            <v>2314</v>
          </cell>
          <cell r="CI17">
            <v>16419</v>
          </cell>
          <cell r="CJ17">
            <v>5903</v>
          </cell>
          <cell r="CK17">
            <v>-1961</v>
          </cell>
          <cell r="CL17">
            <v>7863</v>
          </cell>
          <cell r="CM17">
            <v>22321</v>
          </cell>
        </row>
        <row r="18">
          <cell r="B18">
            <v>19016</v>
          </cell>
          <cell r="C18">
            <v>3122</v>
          </cell>
          <cell r="D18">
            <v>100</v>
          </cell>
          <cell r="E18">
            <v>189</v>
          </cell>
          <cell r="F18">
            <v>69</v>
          </cell>
          <cell r="G18">
            <v>1</v>
          </cell>
          <cell r="H18">
            <v>3481</v>
          </cell>
          <cell r="I18">
            <v>22497</v>
          </cell>
          <cell r="J18">
            <v>442</v>
          </cell>
          <cell r="K18">
            <v>401</v>
          </cell>
          <cell r="L18">
            <v>843</v>
          </cell>
          <cell r="M18">
            <v>23340</v>
          </cell>
          <cell r="N18">
            <v>9839</v>
          </cell>
          <cell r="O18">
            <v>2031</v>
          </cell>
          <cell r="P18">
            <v>361</v>
          </cell>
          <cell r="Q18">
            <v>260</v>
          </cell>
          <cell r="R18">
            <v>12491</v>
          </cell>
          <cell r="S18">
            <v>12491</v>
          </cell>
          <cell r="T18">
            <v>2043</v>
          </cell>
          <cell r="U18">
            <v>23</v>
          </cell>
          <cell r="V18">
            <v>2066</v>
          </cell>
          <cell r="W18">
            <v>637</v>
          </cell>
          <cell r="X18">
            <v>27</v>
          </cell>
          <cell r="Y18">
            <v>139</v>
          </cell>
          <cell r="Z18">
            <v>2869</v>
          </cell>
          <cell r="AA18">
            <v>15360</v>
          </cell>
          <cell r="AB18">
            <v>7980</v>
          </cell>
          <cell r="AC18">
            <v>-44</v>
          </cell>
          <cell r="AD18">
            <v>8023</v>
          </cell>
          <cell r="AE18">
            <v>23340</v>
          </cell>
          <cell r="AF18">
            <v>18939</v>
          </cell>
          <cell r="AG18">
            <v>3111</v>
          </cell>
          <cell r="AH18">
            <v>91</v>
          </cell>
          <cell r="AI18">
            <v>81</v>
          </cell>
          <cell r="AJ18">
            <v>70</v>
          </cell>
          <cell r="AK18">
            <v>1</v>
          </cell>
          <cell r="AL18">
            <v>3354</v>
          </cell>
          <cell r="AM18">
            <v>22293</v>
          </cell>
          <cell r="AN18">
            <v>420</v>
          </cell>
          <cell r="AO18">
            <v>410</v>
          </cell>
          <cell r="AP18">
            <v>830</v>
          </cell>
          <cell r="AQ18">
            <v>23123</v>
          </cell>
          <cell r="AR18">
            <v>9837</v>
          </cell>
          <cell r="AS18">
            <v>1865</v>
          </cell>
          <cell r="AT18">
            <v>539</v>
          </cell>
          <cell r="AU18">
            <v>256</v>
          </cell>
          <cell r="AV18">
            <v>12498</v>
          </cell>
          <cell r="AW18">
            <v>12498</v>
          </cell>
          <cell r="AX18">
            <v>2047</v>
          </cell>
          <cell r="AY18">
            <v>18</v>
          </cell>
          <cell r="AZ18">
            <v>2065</v>
          </cell>
          <cell r="BA18">
            <v>637</v>
          </cell>
          <cell r="BB18">
            <v>27</v>
          </cell>
          <cell r="BC18">
            <v>138</v>
          </cell>
          <cell r="BD18">
            <v>2867</v>
          </cell>
          <cell r="BE18">
            <v>15365</v>
          </cell>
          <cell r="BF18">
            <v>7758</v>
          </cell>
          <cell r="BG18">
            <v>-254</v>
          </cell>
          <cell r="BH18">
            <v>8012</v>
          </cell>
          <cell r="BI18">
            <v>23123</v>
          </cell>
          <cell r="BJ18">
            <v>18001</v>
          </cell>
          <cell r="BK18">
            <v>3111</v>
          </cell>
          <cell r="BL18">
            <v>105</v>
          </cell>
          <cell r="BM18">
            <v>81</v>
          </cell>
          <cell r="BN18">
            <v>70</v>
          </cell>
          <cell r="BO18">
            <v>1</v>
          </cell>
          <cell r="BP18">
            <v>3368</v>
          </cell>
          <cell r="BQ18">
            <v>21369</v>
          </cell>
          <cell r="BR18">
            <v>419</v>
          </cell>
          <cell r="BS18">
            <v>421</v>
          </cell>
          <cell r="BT18">
            <v>841</v>
          </cell>
          <cell r="BU18">
            <v>22209</v>
          </cell>
          <cell r="BV18">
            <v>9917</v>
          </cell>
          <cell r="BW18">
            <v>991</v>
          </cell>
          <cell r="BX18">
            <v>534</v>
          </cell>
          <cell r="BY18">
            <v>327</v>
          </cell>
          <cell r="BZ18">
            <v>11769</v>
          </cell>
          <cell r="CA18">
            <v>11769</v>
          </cell>
          <cell r="CB18">
            <v>1794</v>
          </cell>
          <cell r="CC18">
            <v>18</v>
          </cell>
          <cell r="CD18">
            <v>1812</v>
          </cell>
          <cell r="CE18">
            <v>637</v>
          </cell>
          <cell r="CF18">
            <v>27</v>
          </cell>
          <cell r="CG18">
            <v>155</v>
          </cell>
          <cell r="CH18">
            <v>2631</v>
          </cell>
          <cell r="CI18">
            <v>14400</v>
          </cell>
          <cell r="CJ18">
            <v>7809</v>
          </cell>
          <cell r="CK18">
            <v>-203</v>
          </cell>
          <cell r="CL18">
            <v>8012</v>
          </cell>
          <cell r="CM18">
            <v>22209</v>
          </cell>
        </row>
        <row r="19">
          <cell r="B19">
            <v>19189</v>
          </cell>
          <cell r="C19">
            <v>2897</v>
          </cell>
          <cell r="D19">
            <v>94</v>
          </cell>
          <cell r="E19">
            <v>78</v>
          </cell>
          <cell r="F19">
            <v>66</v>
          </cell>
          <cell r="G19">
            <v>1</v>
          </cell>
          <cell r="H19">
            <v>3136</v>
          </cell>
          <cell r="I19">
            <v>22324</v>
          </cell>
          <cell r="J19">
            <v>476</v>
          </cell>
          <cell r="K19">
            <v>396</v>
          </cell>
          <cell r="L19">
            <v>871</v>
          </cell>
          <cell r="M19">
            <v>23196</v>
          </cell>
          <cell r="N19">
            <v>9387</v>
          </cell>
          <cell r="O19">
            <v>2052</v>
          </cell>
          <cell r="P19">
            <v>218</v>
          </cell>
          <cell r="Q19">
            <v>279</v>
          </cell>
          <cell r="R19">
            <v>11937</v>
          </cell>
          <cell r="S19">
            <v>11937</v>
          </cell>
          <cell r="T19">
            <v>2228</v>
          </cell>
          <cell r="U19">
            <v>24</v>
          </cell>
          <cell r="V19">
            <v>2252</v>
          </cell>
          <cell r="W19">
            <v>645</v>
          </cell>
          <cell r="X19">
            <v>25</v>
          </cell>
          <cell r="Y19">
            <v>153</v>
          </cell>
          <cell r="Z19">
            <v>3075</v>
          </cell>
          <cell r="AA19">
            <v>15012</v>
          </cell>
          <cell r="AB19">
            <v>8184</v>
          </cell>
          <cell r="AC19">
            <v>0</v>
          </cell>
          <cell r="AD19">
            <v>8184</v>
          </cell>
          <cell r="AE19">
            <v>23196</v>
          </cell>
          <cell r="AF19">
            <v>18665</v>
          </cell>
          <cell r="AG19">
            <v>2919</v>
          </cell>
          <cell r="AH19">
            <v>115</v>
          </cell>
          <cell r="AI19">
            <v>169</v>
          </cell>
          <cell r="AJ19">
            <v>65</v>
          </cell>
          <cell r="AK19">
            <v>1</v>
          </cell>
          <cell r="AL19">
            <v>3268</v>
          </cell>
          <cell r="AM19">
            <v>21933</v>
          </cell>
          <cell r="AN19">
            <v>481</v>
          </cell>
          <cell r="AO19">
            <v>386</v>
          </cell>
          <cell r="AP19">
            <v>867</v>
          </cell>
          <cell r="AQ19">
            <v>22800</v>
          </cell>
          <cell r="AR19">
            <v>9363</v>
          </cell>
          <cell r="AS19">
            <v>1923</v>
          </cell>
          <cell r="AT19">
            <v>75</v>
          </cell>
          <cell r="AU19">
            <v>284</v>
          </cell>
          <cell r="AV19">
            <v>11644</v>
          </cell>
          <cell r="AW19">
            <v>11644</v>
          </cell>
          <cell r="AX19">
            <v>2090</v>
          </cell>
          <cell r="AY19">
            <v>30</v>
          </cell>
          <cell r="AZ19">
            <v>2120</v>
          </cell>
          <cell r="BA19">
            <v>644</v>
          </cell>
          <cell r="BB19">
            <v>24</v>
          </cell>
          <cell r="BC19">
            <v>157</v>
          </cell>
          <cell r="BD19">
            <v>2946</v>
          </cell>
          <cell r="BE19">
            <v>14590</v>
          </cell>
          <cell r="BF19">
            <v>8210</v>
          </cell>
          <cell r="BG19">
            <v>25</v>
          </cell>
          <cell r="BH19">
            <v>8186</v>
          </cell>
          <cell r="BI19">
            <v>22800</v>
          </cell>
          <cell r="BJ19">
            <v>19660</v>
          </cell>
          <cell r="BK19">
            <v>2919</v>
          </cell>
          <cell r="BL19">
            <v>112</v>
          </cell>
          <cell r="BM19">
            <v>169</v>
          </cell>
          <cell r="BN19">
            <v>65</v>
          </cell>
          <cell r="BO19">
            <v>1</v>
          </cell>
          <cell r="BP19">
            <v>3266</v>
          </cell>
          <cell r="BQ19">
            <v>22926</v>
          </cell>
          <cell r="BR19">
            <v>472</v>
          </cell>
          <cell r="BS19">
            <v>383</v>
          </cell>
          <cell r="BT19">
            <v>855</v>
          </cell>
          <cell r="BU19">
            <v>23780</v>
          </cell>
          <cell r="BV19">
            <v>9341</v>
          </cell>
          <cell r="BW19">
            <v>2763</v>
          </cell>
          <cell r="BX19">
            <v>112</v>
          </cell>
          <cell r="BY19">
            <v>246</v>
          </cell>
          <cell r="BZ19">
            <v>12461</v>
          </cell>
          <cell r="CA19">
            <v>12461</v>
          </cell>
          <cell r="CB19">
            <v>2190</v>
          </cell>
          <cell r="CC19">
            <v>32</v>
          </cell>
          <cell r="CD19">
            <v>2222</v>
          </cell>
          <cell r="CE19">
            <v>644</v>
          </cell>
          <cell r="CF19">
            <v>24</v>
          </cell>
          <cell r="CG19">
            <v>136</v>
          </cell>
          <cell r="CH19">
            <v>3027</v>
          </cell>
          <cell r="CI19">
            <v>15488</v>
          </cell>
          <cell r="CJ19">
            <v>8292</v>
          </cell>
          <cell r="CK19">
            <v>107</v>
          </cell>
          <cell r="CL19">
            <v>8186</v>
          </cell>
          <cell r="CM19">
            <v>23780</v>
          </cell>
        </row>
        <row r="20">
          <cell r="B20">
            <v>19334</v>
          </cell>
          <cell r="C20">
            <v>2649</v>
          </cell>
          <cell r="D20">
            <v>82</v>
          </cell>
          <cell r="E20">
            <v>10</v>
          </cell>
          <cell r="F20">
            <v>63</v>
          </cell>
          <cell r="G20">
            <v>1</v>
          </cell>
          <cell r="H20">
            <v>2806</v>
          </cell>
          <cell r="I20">
            <v>22140</v>
          </cell>
          <cell r="J20">
            <v>509</v>
          </cell>
          <cell r="K20">
            <v>401</v>
          </cell>
          <cell r="L20">
            <v>910</v>
          </cell>
          <cell r="M20">
            <v>23050</v>
          </cell>
          <cell r="N20">
            <v>8993</v>
          </cell>
          <cell r="O20">
            <v>2141</v>
          </cell>
          <cell r="P20">
            <v>108</v>
          </cell>
          <cell r="Q20">
            <v>288</v>
          </cell>
          <cell r="R20">
            <v>11531</v>
          </cell>
          <cell r="S20">
            <v>11531</v>
          </cell>
          <cell r="T20">
            <v>2243</v>
          </cell>
          <cell r="U20">
            <v>24</v>
          </cell>
          <cell r="V20">
            <v>2267</v>
          </cell>
          <cell r="W20">
            <v>652</v>
          </cell>
          <cell r="X20">
            <v>24</v>
          </cell>
          <cell r="Y20">
            <v>163</v>
          </cell>
          <cell r="Z20">
            <v>3105</v>
          </cell>
          <cell r="AA20">
            <v>14636</v>
          </cell>
          <cell r="AB20">
            <v>8413</v>
          </cell>
          <cell r="AC20">
            <v>82</v>
          </cell>
          <cell r="AD20">
            <v>8332</v>
          </cell>
          <cell r="AE20">
            <v>23050</v>
          </cell>
          <cell r="AF20">
            <v>19976</v>
          </cell>
          <cell r="AG20">
            <v>2637</v>
          </cell>
          <cell r="AH20">
            <v>70</v>
          </cell>
          <cell r="AI20">
            <v>-88</v>
          </cell>
          <cell r="AJ20">
            <v>63</v>
          </cell>
          <cell r="AK20">
            <v>1</v>
          </cell>
          <cell r="AL20">
            <v>2682</v>
          </cell>
          <cell r="AM20">
            <v>22658</v>
          </cell>
          <cell r="AN20">
            <v>509</v>
          </cell>
          <cell r="AO20">
            <v>400</v>
          </cell>
          <cell r="AP20">
            <v>909</v>
          </cell>
          <cell r="AQ20">
            <v>23567</v>
          </cell>
          <cell r="AR20">
            <v>8949</v>
          </cell>
          <cell r="AS20">
            <v>2505</v>
          </cell>
          <cell r="AT20">
            <v>102</v>
          </cell>
          <cell r="AU20">
            <v>294</v>
          </cell>
          <cell r="AV20">
            <v>11851</v>
          </cell>
          <cell r="AW20">
            <v>11851</v>
          </cell>
          <cell r="AX20">
            <v>2620</v>
          </cell>
          <cell r="AY20">
            <v>23</v>
          </cell>
          <cell r="AZ20">
            <v>2644</v>
          </cell>
          <cell r="BA20">
            <v>652</v>
          </cell>
          <cell r="BB20">
            <v>24</v>
          </cell>
          <cell r="BC20">
            <v>162</v>
          </cell>
          <cell r="BD20">
            <v>3482</v>
          </cell>
          <cell r="BE20">
            <v>15332</v>
          </cell>
          <cell r="BF20">
            <v>8235</v>
          </cell>
          <cell r="BG20">
            <v>-99</v>
          </cell>
          <cell r="BH20">
            <v>8334</v>
          </cell>
          <cell r="BI20">
            <v>23567</v>
          </cell>
          <cell r="BJ20">
            <v>21769</v>
          </cell>
          <cell r="BK20">
            <v>2637</v>
          </cell>
          <cell r="BL20">
            <v>73</v>
          </cell>
          <cell r="BM20">
            <v>-88</v>
          </cell>
          <cell r="BN20">
            <v>63</v>
          </cell>
          <cell r="BO20">
            <v>1</v>
          </cell>
          <cell r="BP20">
            <v>2685</v>
          </cell>
          <cell r="BQ20">
            <v>24454</v>
          </cell>
          <cell r="BR20">
            <v>508</v>
          </cell>
          <cell r="BS20">
            <v>392</v>
          </cell>
          <cell r="BT20">
            <v>900</v>
          </cell>
          <cell r="BU20">
            <v>25354</v>
          </cell>
          <cell r="BV20">
            <v>8843</v>
          </cell>
          <cell r="BW20">
            <v>1336</v>
          </cell>
          <cell r="BX20">
            <v>59</v>
          </cell>
          <cell r="BY20">
            <v>321</v>
          </cell>
          <cell r="BZ20">
            <v>10559</v>
          </cell>
          <cell r="CA20">
            <v>10559</v>
          </cell>
          <cell r="CB20">
            <v>3277</v>
          </cell>
          <cell r="CC20">
            <v>23</v>
          </cell>
          <cell r="CD20">
            <v>3300</v>
          </cell>
          <cell r="CE20">
            <v>652</v>
          </cell>
          <cell r="CF20">
            <v>24</v>
          </cell>
          <cell r="CG20">
            <v>158</v>
          </cell>
          <cell r="CH20">
            <v>4134</v>
          </cell>
          <cell r="CI20">
            <v>14693</v>
          </cell>
          <cell r="CJ20">
            <v>10661</v>
          </cell>
          <cell r="CK20">
            <v>2327</v>
          </cell>
          <cell r="CL20">
            <v>8334</v>
          </cell>
          <cell r="CM20">
            <v>25354</v>
          </cell>
        </row>
        <row r="21">
          <cell r="B21">
            <v>18019</v>
          </cell>
          <cell r="C21">
            <v>2425</v>
          </cell>
          <cell r="D21">
            <v>76</v>
          </cell>
          <cell r="E21">
            <v>-13</v>
          </cell>
          <cell r="F21">
            <v>61</v>
          </cell>
          <cell r="G21">
            <v>1</v>
          </cell>
          <cell r="H21">
            <v>2549</v>
          </cell>
          <cell r="I21">
            <v>20568</v>
          </cell>
          <cell r="J21">
            <v>534</v>
          </cell>
          <cell r="K21">
            <v>410</v>
          </cell>
          <cell r="L21">
            <v>944</v>
          </cell>
          <cell r="M21">
            <v>21513</v>
          </cell>
          <cell r="N21">
            <v>8637</v>
          </cell>
          <cell r="O21">
            <v>2174</v>
          </cell>
          <cell r="P21">
            <v>69</v>
          </cell>
          <cell r="Q21">
            <v>286</v>
          </cell>
          <cell r="R21">
            <v>11165</v>
          </cell>
          <cell r="S21">
            <v>11165</v>
          </cell>
          <cell r="T21">
            <v>2140</v>
          </cell>
          <cell r="U21">
            <v>22</v>
          </cell>
          <cell r="V21">
            <v>2162</v>
          </cell>
          <cell r="W21">
            <v>660</v>
          </cell>
          <cell r="X21">
            <v>23</v>
          </cell>
          <cell r="Y21">
            <v>160</v>
          </cell>
          <cell r="Z21">
            <v>3004</v>
          </cell>
          <cell r="AA21">
            <v>14169</v>
          </cell>
          <cell r="AB21">
            <v>7343</v>
          </cell>
          <cell r="AC21">
            <v>-1094</v>
          </cell>
          <cell r="AD21">
            <v>8437</v>
          </cell>
          <cell r="AE21">
            <v>21513</v>
          </cell>
          <cell r="AF21">
            <v>18118</v>
          </cell>
          <cell r="AG21">
            <v>2410</v>
          </cell>
          <cell r="AH21">
            <v>74</v>
          </cell>
          <cell r="AI21">
            <v>57</v>
          </cell>
          <cell r="AJ21">
            <v>61</v>
          </cell>
          <cell r="AK21">
            <v>1</v>
          </cell>
          <cell r="AL21">
            <v>2603</v>
          </cell>
          <cell r="AM21">
            <v>20721</v>
          </cell>
          <cell r="AN21">
            <v>542</v>
          </cell>
          <cell r="AO21">
            <v>409</v>
          </cell>
          <cell r="AP21">
            <v>951</v>
          </cell>
          <cell r="AQ21">
            <v>21672</v>
          </cell>
          <cell r="AR21">
            <v>8645</v>
          </cell>
          <cell r="AS21">
            <v>1815</v>
          </cell>
          <cell r="AT21">
            <v>111</v>
          </cell>
          <cell r="AU21">
            <v>278</v>
          </cell>
          <cell r="AV21">
            <v>10849</v>
          </cell>
          <cell r="AW21">
            <v>10849</v>
          </cell>
          <cell r="AX21">
            <v>1880</v>
          </cell>
          <cell r="AY21">
            <v>19</v>
          </cell>
          <cell r="AZ21">
            <v>1900</v>
          </cell>
          <cell r="BA21">
            <v>660</v>
          </cell>
          <cell r="BB21">
            <v>23</v>
          </cell>
          <cell r="BC21">
            <v>159</v>
          </cell>
          <cell r="BD21">
            <v>2743</v>
          </cell>
          <cell r="BE21">
            <v>13592</v>
          </cell>
          <cell r="BF21">
            <v>8080</v>
          </cell>
          <cell r="BG21">
            <v>-362</v>
          </cell>
          <cell r="BH21">
            <v>8442</v>
          </cell>
          <cell r="BI21">
            <v>21672</v>
          </cell>
          <cell r="BJ21">
            <v>16291</v>
          </cell>
          <cell r="BK21">
            <v>2410</v>
          </cell>
          <cell r="BL21">
            <v>59</v>
          </cell>
          <cell r="BM21">
            <v>57</v>
          </cell>
          <cell r="BN21">
            <v>61</v>
          </cell>
          <cell r="BO21">
            <v>1</v>
          </cell>
          <cell r="BP21">
            <v>2588</v>
          </cell>
          <cell r="BQ21">
            <v>18880</v>
          </cell>
          <cell r="BR21">
            <v>555</v>
          </cell>
          <cell r="BS21">
            <v>405</v>
          </cell>
          <cell r="BT21">
            <v>961</v>
          </cell>
          <cell r="BU21">
            <v>19840</v>
          </cell>
          <cell r="BV21">
            <v>8716</v>
          </cell>
          <cell r="BW21">
            <v>2691</v>
          </cell>
          <cell r="BX21">
            <v>118</v>
          </cell>
          <cell r="BY21">
            <v>231</v>
          </cell>
          <cell r="BZ21">
            <v>11755</v>
          </cell>
          <cell r="CA21">
            <v>11755</v>
          </cell>
          <cell r="CB21">
            <v>1566</v>
          </cell>
          <cell r="CC21">
            <v>18</v>
          </cell>
          <cell r="CD21">
            <v>1584</v>
          </cell>
          <cell r="CE21">
            <v>660</v>
          </cell>
          <cell r="CF21">
            <v>23</v>
          </cell>
          <cell r="CG21">
            <v>166</v>
          </cell>
          <cell r="CH21">
            <v>2433</v>
          </cell>
          <cell r="CI21">
            <v>14188</v>
          </cell>
          <cell r="CJ21">
            <v>5652</v>
          </cell>
          <cell r="CK21">
            <v>-2790</v>
          </cell>
          <cell r="CL21">
            <v>8442</v>
          </cell>
          <cell r="CM21">
            <v>19840</v>
          </cell>
        </row>
        <row r="22">
          <cell r="B22">
            <v>17969</v>
          </cell>
          <cell r="C22">
            <v>2250</v>
          </cell>
          <cell r="D22">
            <v>82</v>
          </cell>
          <cell r="E22">
            <v>1</v>
          </cell>
          <cell r="F22">
            <v>59</v>
          </cell>
          <cell r="G22">
            <v>1</v>
          </cell>
          <cell r="H22">
            <v>2392</v>
          </cell>
          <cell r="I22">
            <v>20361</v>
          </cell>
          <cell r="J22">
            <v>545</v>
          </cell>
          <cell r="K22">
            <v>411</v>
          </cell>
          <cell r="L22">
            <v>956</v>
          </cell>
          <cell r="M22">
            <v>21317</v>
          </cell>
          <cell r="N22">
            <v>8216</v>
          </cell>
          <cell r="O22">
            <v>2013</v>
          </cell>
          <cell r="P22">
            <v>77</v>
          </cell>
          <cell r="Q22">
            <v>274</v>
          </cell>
          <cell r="R22">
            <v>10579</v>
          </cell>
          <cell r="S22">
            <v>10579</v>
          </cell>
          <cell r="T22">
            <v>2109</v>
          </cell>
          <cell r="U22">
            <v>19</v>
          </cell>
          <cell r="V22">
            <v>2128</v>
          </cell>
          <cell r="W22">
            <v>667</v>
          </cell>
          <cell r="X22">
            <v>23</v>
          </cell>
          <cell r="Y22">
            <v>153</v>
          </cell>
          <cell r="Z22">
            <v>2970</v>
          </cell>
          <cell r="AA22">
            <v>13550</v>
          </cell>
          <cell r="AB22">
            <v>7767</v>
          </cell>
          <cell r="AC22">
            <v>-723</v>
          </cell>
          <cell r="AD22">
            <v>8490</v>
          </cell>
          <cell r="AE22">
            <v>21317</v>
          </cell>
          <cell r="AF22">
            <v>17378</v>
          </cell>
          <cell r="AG22">
            <v>2235</v>
          </cell>
          <cell r="AH22">
            <v>80</v>
          </cell>
          <cell r="AI22">
            <v>-22</v>
          </cell>
          <cell r="AJ22">
            <v>59</v>
          </cell>
          <cell r="AK22">
            <v>1</v>
          </cell>
          <cell r="AL22">
            <v>2353</v>
          </cell>
          <cell r="AM22">
            <v>19731</v>
          </cell>
          <cell r="AN22">
            <v>538</v>
          </cell>
          <cell r="AO22">
            <v>432</v>
          </cell>
          <cell r="AP22">
            <v>969</v>
          </cell>
          <cell r="AQ22">
            <v>20700</v>
          </cell>
          <cell r="AR22">
            <v>8238</v>
          </cell>
          <cell r="AS22">
            <v>2302</v>
          </cell>
          <cell r="AT22">
            <v>78</v>
          </cell>
          <cell r="AU22">
            <v>278</v>
          </cell>
          <cell r="AV22">
            <v>10896</v>
          </cell>
          <cell r="AW22">
            <v>10896</v>
          </cell>
          <cell r="AX22">
            <v>2055</v>
          </cell>
          <cell r="AY22">
            <v>20</v>
          </cell>
          <cell r="AZ22">
            <v>2075</v>
          </cell>
          <cell r="BA22">
            <v>667</v>
          </cell>
          <cell r="BB22">
            <v>24</v>
          </cell>
          <cell r="BC22">
            <v>162</v>
          </cell>
          <cell r="BD22">
            <v>2929</v>
          </cell>
          <cell r="BE22">
            <v>13825</v>
          </cell>
          <cell r="BF22">
            <v>6875</v>
          </cell>
          <cell r="BG22">
            <v>-1634</v>
          </cell>
          <cell r="BH22">
            <v>8510</v>
          </cell>
          <cell r="BI22">
            <v>20700</v>
          </cell>
          <cell r="BJ22">
            <v>16690</v>
          </cell>
          <cell r="BK22">
            <v>2235</v>
          </cell>
          <cell r="BL22">
            <v>98</v>
          </cell>
          <cell r="BM22">
            <v>-22</v>
          </cell>
          <cell r="BN22">
            <v>59</v>
          </cell>
          <cell r="BO22">
            <v>1</v>
          </cell>
          <cell r="BP22">
            <v>2372</v>
          </cell>
          <cell r="BQ22">
            <v>19061</v>
          </cell>
          <cell r="BR22">
            <v>535</v>
          </cell>
          <cell r="BS22">
            <v>453</v>
          </cell>
          <cell r="BT22">
            <v>988</v>
          </cell>
          <cell r="BU22">
            <v>20050</v>
          </cell>
          <cell r="BV22">
            <v>8283</v>
          </cell>
          <cell r="BW22">
            <v>1405</v>
          </cell>
          <cell r="BX22">
            <v>72</v>
          </cell>
          <cell r="BY22">
            <v>354</v>
          </cell>
          <cell r="BZ22">
            <v>10115</v>
          </cell>
          <cell r="CA22">
            <v>10115</v>
          </cell>
          <cell r="CB22">
            <v>1797</v>
          </cell>
          <cell r="CC22">
            <v>21</v>
          </cell>
          <cell r="CD22">
            <v>1818</v>
          </cell>
          <cell r="CE22">
            <v>667</v>
          </cell>
          <cell r="CF22">
            <v>24</v>
          </cell>
          <cell r="CG22">
            <v>188</v>
          </cell>
          <cell r="CH22">
            <v>2697</v>
          </cell>
          <cell r="CI22">
            <v>12812</v>
          </cell>
          <cell r="CJ22">
            <v>7238</v>
          </cell>
          <cell r="CK22">
            <v>-1272</v>
          </cell>
          <cell r="CL22">
            <v>8510</v>
          </cell>
          <cell r="CM22">
            <v>20050</v>
          </cell>
        </row>
        <row r="23">
          <cell r="B23">
            <v>18327</v>
          </cell>
          <cell r="C23">
            <v>2102</v>
          </cell>
          <cell r="D23">
            <v>99</v>
          </cell>
          <cell r="E23">
            <v>48</v>
          </cell>
          <cell r="F23">
            <v>57</v>
          </cell>
          <cell r="G23">
            <v>1</v>
          </cell>
          <cell r="H23">
            <v>2306</v>
          </cell>
          <cell r="I23">
            <v>20633</v>
          </cell>
          <cell r="J23">
            <v>555</v>
          </cell>
          <cell r="K23">
            <v>402</v>
          </cell>
          <cell r="L23">
            <v>957</v>
          </cell>
          <cell r="M23">
            <v>21589</v>
          </cell>
          <cell r="N23">
            <v>7586</v>
          </cell>
          <cell r="O23">
            <v>1865</v>
          </cell>
          <cell r="P23">
            <v>61</v>
          </cell>
          <cell r="Q23">
            <v>259</v>
          </cell>
          <cell r="R23">
            <v>9771</v>
          </cell>
          <cell r="S23">
            <v>9771</v>
          </cell>
          <cell r="T23">
            <v>2277</v>
          </cell>
          <cell r="U23">
            <v>19</v>
          </cell>
          <cell r="V23">
            <v>2296</v>
          </cell>
          <cell r="W23">
            <v>674</v>
          </cell>
          <cell r="X23">
            <v>22</v>
          </cell>
          <cell r="Y23">
            <v>153</v>
          </cell>
          <cell r="Z23">
            <v>3145</v>
          </cell>
          <cell r="AA23">
            <v>12916</v>
          </cell>
          <cell r="AB23">
            <v>8673</v>
          </cell>
          <cell r="AC23">
            <v>152</v>
          </cell>
          <cell r="AD23">
            <v>8521</v>
          </cell>
          <cell r="AE23">
            <v>21589</v>
          </cell>
          <cell r="AF23">
            <v>18616</v>
          </cell>
          <cell r="AG23">
            <v>2133</v>
          </cell>
          <cell r="AH23">
            <v>101</v>
          </cell>
          <cell r="AI23">
            <v>-2</v>
          </cell>
          <cell r="AJ23">
            <v>57</v>
          </cell>
          <cell r="AK23">
            <v>1</v>
          </cell>
          <cell r="AL23">
            <v>2290</v>
          </cell>
          <cell r="AM23">
            <v>20906</v>
          </cell>
          <cell r="AN23">
            <v>553</v>
          </cell>
          <cell r="AO23">
            <v>382</v>
          </cell>
          <cell r="AP23">
            <v>935</v>
          </cell>
          <cell r="AQ23">
            <v>21840</v>
          </cell>
          <cell r="AR23">
            <v>7668</v>
          </cell>
          <cell r="AS23">
            <v>1801</v>
          </cell>
          <cell r="AT23">
            <v>32</v>
          </cell>
          <cell r="AU23">
            <v>263</v>
          </cell>
          <cell r="AV23">
            <v>9765</v>
          </cell>
          <cell r="AW23">
            <v>9765</v>
          </cell>
          <cell r="AX23">
            <v>2339</v>
          </cell>
          <cell r="AY23">
            <v>19</v>
          </cell>
          <cell r="AZ23">
            <v>2358</v>
          </cell>
          <cell r="BA23">
            <v>673</v>
          </cell>
          <cell r="BB23">
            <v>38</v>
          </cell>
          <cell r="BC23">
            <v>184</v>
          </cell>
          <cell r="BD23">
            <v>3253</v>
          </cell>
          <cell r="BE23">
            <v>13018</v>
          </cell>
          <cell r="BF23">
            <v>8822</v>
          </cell>
          <cell r="BG23">
            <v>322</v>
          </cell>
          <cell r="BH23">
            <v>8500</v>
          </cell>
          <cell r="BI23">
            <v>21840</v>
          </cell>
          <cell r="BJ23">
            <v>19485</v>
          </cell>
          <cell r="BK23">
            <v>2077</v>
          </cell>
          <cell r="BL23">
            <v>93</v>
          </cell>
          <cell r="BM23">
            <v>-2</v>
          </cell>
          <cell r="BN23">
            <v>57</v>
          </cell>
          <cell r="BO23">
            <v>1</v>
          </cell>
          <cell r="BP23">
            <v>2226</v>
          </cell>
          <cell r="BQ23">
            <v>21711</v>
          </cell>
          <cell r="BR23">
            <v>544</v>
          </cell>
          <cell r="BS23">
            <v>374</v>
          </cell>
          <cell r="BT23">
            <v>918</v>
          </cell>
          <cell r="BU23">
            <v>22629</v>
          </cell>
          <cell r="BV23">
            <v>7445</v>
          </cell>
          <cell r="BW23">
            <v>2579</v>
          </cell>
          <cell r="BX23">
            <v>79</v>
          </cell>
          <cell r="BY23">
            <v>228</v>
          </cell>
          <cell r="BZ23">
            <v>10331</v>
          </cell>
          <cell r="CA23">
            <v>10331</v>
          </cell>
          <cell r="CB23">
            <v>2555</v>
          </cell>
          <cell r="CC23">
            <v>20</v>
          </cell>
          <cell r="CD23">
            <v>2575</v>
          </cell>
          <cell r="CE23">
            <v>673</v>
          </cell>
          <cell r="CF23">
            <v>40</v>
          </cell>
          <cell r="CG23">
            <v>164</v>
          </cell>
          <cell r="CH23">
            <v>3452</v>
          </cell>
          <cell r="CI23">
            <v>13783</v>
          </cell>
          <cell r="CJ23">
            <v>8846</v>
          </cell>
          <cell r="CK23">
            <v>346</v>
          </cell>
          <cell r="CL23">
            <v>8500</v>
          </cell>
          <cell r="CM23">
            <v>22629</v>
          </cell>
        </row>
        <row r="24">
          <cell r="B24">
            <v>19083</v>
          </cell>
          <cell r="C24">
            <v>1959</v>
          </cell>
          <cell r="D24">
            <v>104</v>
          </cell>
          <cell r="E24">
            <v>38</v>
          </cell>
          <cell r="F24">
            <v>55</v>
          </cell>
          <cell r="G24">
            <v>1</v>
          </cell>
          <cell r="H24">
            <v>2156</v>
          </cell>
          <cell r="I24">
            <v>21239</v>
          </cell>
          <cell r="J24">
            <v>563</v>
          </cell>
          <cell r="K24">
            <v>395</v>
          </cell>
          <cell r="L24">
            <v>958</v>
          </cell>
          <cell r="M24">
            <v>22197</v>
          </cell>
          <cell r="N24">
            <v>6822</v>
          </cell>
          <cell r="O24">
            <v>1883</v>
          </cell>
          <cell r="P24">
            <v>34</v>
          </cell>
          <cell r="Q24">
            <v>250</v>
          </cell>
          <cell r="R24">
            <v>8989</v>
          </cell>
          <cell r="S24">
            <v>8989</v>
          </cell>
          <cell r="T24">
            <v>2526</v>
          </cell>
          <cell r="U24">
            <v>20</v>
          </cell>
          <cell r="V24">
            <v>2545</v>
          </cell>
          <cell r="W24">
            <v>681</v>
          </cell>
          <cell r="X24">
            <v>21</v>
          </cell>
          <cell r="Y24">
            <v>161</v>
          </cell>
          <cell r="Z24">
            <v>3408</v>
          </cell>
          <cell r="AA24">
            <v>12397</v>
          </cell>
          <cell r="AB24">
            <v>9801</v>
          </cell>
          <cell r="AC24">
            <v>1229</v>
          </cell>
          <cell r="AD24">
            <v>8571</v>
          </cell>
          <cell r="AE24">
            <v>22197</v>
          </cell>
          <cell r="AF24">
            <v>18875</v>
          </cell>
          <cell r="AG24">
            <v>1953</v>
          </cell>
          <cell r="AH24">
            <v>107</v>
          </cell>
          <cell r="AI24">
            <v>154</v>
          </cell>
          <cell r="AJ24">
            <v>55</v>
          </cell>
          <cell r="AK24">
            <v>1</v>
          </cell>
          <cell r="AL24">
            <v>2269</v>
          </cell>
          <cell r="AM24">
            <v>21144</v>
          </cell>
          <cell r="AN24">
            <v>564</v>
          </cell>
          <cell r="AO24">
            <v>401</v>
          </cell>
          <cell r="AP24">
            <v>965</v>
          </cell>
          <cell r="AQ24">
            <v>22108</v>
          </cell>
          <cell r="AR24">
            <v>6820</v>
          </cell>
          <cell r="AS24">
            <v>1635</v>
          </cell>
          <cell r="AT24">
            <v>79</v>
          </cell>
          <cell r="AU24">
            <v>238</v>
          </cell>
          <cell r="AV24">
            <v>8771</v>
          </cell>
          <cell r="AW24">
            <v>8771</v>
          </cell>
          <cell r="AX24">
            <v>2532</v>
          </cell>
          <cell r="AY24">
            <v>19</v>
          </cell>
          <cell r="AZ24">
            <v>2551</v>
          </cell>
          <cell r="BA24">
            <v>681</v>
          </cell>
          <cell r="BB24">
            <v>24</v>
          </cell>
          <cell r="BC24">
            <v>176</v>
          </cell>
          <cell r="BD24">
            <v>3431</v>
          </cell>
          <cell r="BE24">
            <v>12203</v>
          </cell>
          <cell r="BF24">
            <v>9906</v>
          </cell>
          <cell r="BG24">
            <v>1338</v>
          </cell>
          <cell r="BH24">
            <v>8568</v>
          </cell>
          <cell r="BI24">
            <v>22108</v>
          </cell>
          <cell r="BJ24">
            <v>20442</v>
          </cell>
          <cell r="BK24">
            <v>1954</v>
          </cell>
          <cell r="BL24">
            <v>112</v>
          </cell>
          <cell r="BM24">
            <v>154</v>
          </cell>
          <cell r="BN24">
            <v>55</v>
          </cell>
          <cell r="BO24">
            <v>1</v>
          </cell>
          <cell r="BP24">
            <v>2276</v>
          </cell>
          <cell r="BQ24">
            <v>22717</v>
          </cell>
          <cell r="BR24">
            <v>563</v>
          </cell>
          <cell r="BS24">
            <v>394</v>
          </cell>
          <cell r="BT24">
            <v>957</v>
          </cell>
          <cell r="BU24">
            <v>23674</v>
          </cell>
          <cell r="BV24">
            <v>6652</v>
          </cell>
          <cell r="BW24">
            <v>1000</v>
          </cell>
          <cell r="BX24">
            <v>33</v>
          </cell>
          <cell r="BY24">
            <v>242</v>
          </cell>
          <cell r="BZ24">
            <v>7927</v>
          </cell>
          <cell r="CA24">
            <v>7927</v>
          </cell>
          <cell r="CB24">
            <v>3090</v>
          </cell>
          <cell r="CC24">
            <v>19</v>
          </cell>
          <cell r="CD24">
            <v>3109</v>
          </cell>
          <cell r="CE24">
            <v>681</v>
          </cell>
          <cell r="CF24">
            <v>26</v>
          </cell>
          <cell r="CG24">
            <v>179</v>
          </cell>
          <cell r="CH24">
            <v>3995</v>
          </cell>
          <cell r="CI24">
            <v>11922</v>
          </cell>
          <cell r="CJ24">
            <v>11753</v>
          </cell>
          <cell r="CK24">
            <v>3185</v>
          </cell>
          <cell r="CL24">
            <v>8568</v>
          </cell>
          <cell r="CM24">
            <v>23674</v>
          </cell>
        </row>
        <row r="25">
          <cell r="B25">
            <v>19447</v>
          </cell>
          <cell r="C25">
            <v>1805</v>
          </cell>
          <cell r="D25">
            <v>97</v>
          </cell>
          <cell r="E25">
            <v>56</v>
          </cell>
          <cell r="F25">
            <v>53</v>
          </cell>
          <cell r="G25">
            <v>1</v>
          </cell>
          <cell r="H25">
            <v>2012</v>
          </cell>
          <cell r="I25">
            <v>21459</v>
          </cell>
          <cell r="J25">
            <v>564</v>
          </cell>
          <cell r="K25">
            <v>397</v>
          </cell>
          <cell r="L25">
            <v>961</v>
          </cell>
          <cell r="M25">
            <v>22420</v>
          </cell>
          <cell r="N25">
            <v>6102</v>
          </cell>
          <cell r="O25">
            <v>1964</v>
          </cell>
          <cell r="P25">
            <v>48</v>
          </cell>
          <cell r="Q25">
            <v>243</v>
          </cell>
          <cell r="R25">
            <v>8356</v>
          </cell>
          <cell r="S25">
            <v>8356</v>
          </cell>
          <cell r="T25">
            <v>2606</v>
          </cell>
          <cell r="U25">
            <v>19</v>
          </cell>
          <cell r="V25">
            <v>2625</v>
          </cell>
          <cell r="W25">
            <v>690</v>
          </cell>
          <cell r="X25">
            <v>21</v>
          </cell>
          <cell r="Y25">
            <v>173</v>
          </cell>
          <cell r="Z25">
            <v>3509</v>
          </cell>
          <cell r="AA25">
            <v>11865</v>
          </cell>
          <cell r="AB25">
            <v>10555</v>
          </cell>
          <cell r="AC25">
            <v>1882</v>
          </cell>
          <cell r="AD25">
            <v>8673</v>
          </cell>
          <cell r="AE25">
            <v>22420</v>
          </cell>
          <cell r="AF25">
            <v>19921</v>
          </cell>
          <cell r="AG25">
            <v>1787</v>
          </cell>
          <cell r="AH25">
            <v>106</v>
          </cell>
          <cell r="AI25">
            <v>3</v>
          </cell>
          <cell r="AJ25">
            <v>53</v>
          </cell>
          <cell r="AK25">
            <v>1</v>
          </cell>
          <cell r="AL25">
            <v>1950</v>
          </cell>
          <cell r="AM25">
            <v>21871</v>
          </cell>
          <cell r="AN25">
            <v>568</v>
          </cell>
          <cell r="AO25">
            <v>400</v>
          </cell>
          <cell r="AP25">
            <v>968</v>
          </cell>
          <cell r="AQ25">
            <v>22838</v>
          </cell>
          <cell r="AR25">
            <v>5972</v>
          </cell>
          <cell r="AS25">
            <v>2203</v>
          </cell>
          <cell r="AT25">
            <v>53</v>
          </cell>
          <cell r="AU25">
            <v>249</v>
          </cell>
          <cell r="AV25">
            <v>8477</v>
          </cell>
          <cell r="AW25">
            <v>8477</v>
          </cell>
          <cell r="AX25">
            <v>2692</v>
          </cell>
          <cell r="AY25">
            <v>20</v>
          </cell>
          <cell r="AZ25">
            <v>2713</v>
          </cell>
          <cell r="BA25">
            <v>689</v>
          </cell>
          <cell r="BB25">
            <v>19</v>
          </cell>
          <cell r="BC25">
            <v>172</v>
          </cell>
          <cell r="BD25">
            <v>3593</v>
          </cell>
          <cell r="BE25">
            <v>12070</v>
          </cell>
          <cell r="BF25">
            <v>10768</v>
          </cell>
          <cell r="BG25">
            <v>2097</v>
          </cell>
          <cell r="BH25">
            <v>8672</v>
          </cell>
          <cell r="BI25">
            <v>22838</v>
          </cell>
          <cell r="BJ25">
            <v>18342</v>
          </cell>
          <cell r="BK25">
            <v>1784</v>
          </cell>
          <cell r="BL25">
            <v>81</v>
          </cell>
          <cell r="BM25">
            <v>3</v>
          </cell>
          <cell r="BN25">
            <v>53</v>
          </cell>
          <cell r="BO25">
            <v>1</v>
          </cell>
          <cell r="BP25">
            <v>1922</v>
          </cell>
          <cell r="BQ25">
            <v>20264</v>
          </cell>
          <cell r="BR25">
            <v>580</v>
          </cell>
          <cell r="BS25">
            <v>393</v>
          </cell>
          <cell r="BT25">
            <v>973</v>
          </cell>
          <cell r="BU25">
            <v>21237</v>
          </cell>
          <cell r="BV25">
            <v>5990</v>
          </cell>
          <cell r="BW25">
            <v>2995</v>
          </cell>
          <cell r="BX25">
            <v>64</v>
          </cell>
          <cell r="BY25">
            <v>246</v>
          </cell>
          <cell r="BZ25">
            <v>9296</v>
          </cell>
          <cell r="CA25">
            <v>9296</v>
          </cell>
          <cell r="CB25">
            <v>2350</v>
          </cell>
          <cell r="CC25">
            <v>19</v>
          </cell>
          <cell r="CD25">
            <v>2369</v>
          </cell>
          <cell r="CE25">
            <v>689</v>
          </cell>
          <cell r="CF25">
            <v>16</v>
          </cell>
          <cell r="CG25">
            <v>169</v>
          </cell>
          <cell r="CH25">
            <v>3244</v>
          </cell>
          <cell r="CI25">
            <v>12539</v>
          </cell>
          <cell r="CJ25">
            <v>8698</v>
          </cell>
          <cell r="CK25">
            <v>26</v>
          </cell>
          <cell r="CL25">
            <v>8672</v>
          </cell>
          <cell r="CM25">
            <v>21237</v>
          </cell>
        </row>
        <row r="26">
          <cell r="B26">
            <v>19508</v>
          </cell>
          <cell r="C26">
            <v>1655</v>
          </cell>
          <cell r="D26">
            <v>94</v>
          </cell>
          <cell r="E26">
            <v>90</v>
          </cell>
          <cell r="F26">
            <v>51</v>
          </cell>
          <cell r="G26">
            <v>1</v>
          </cell>
          <cell r="H26">
            <v>1891</v>
          </cell>
          <cell r="I26">
            <v>21399</v>
          </cell>
          <cell r="J26">
            <v>555</v>
          </cell>
          <cell r="K26">
            <v>407</v>
          </cell>
          <cell r="L26">
            <v>962</v>
          </cell>
          <cell r="M26">
            <v>22361</v>
          </cell>
          <cell r="N26">
            <v>5591</v>
          </cell>
          <cell r="O26">
            <v>2110</v>
          </cell>
          <cell r="P26">
            <v>154</v>
          </cell>
          <cell r="Q26">
            <v>239</v>
          </cell>
          <cell r="R26">
            <v>8094</v>
          </cell>
          <cell r="S26">
            <v>8094</v>
          </cell>
          <cell r="T26">
            <v>2648</v>
          </cell>
          <cell r="U26">
            <v>18</v>
          </cell>
          <cell r="V26">
            <v>2666</v>
          </cell>
          <cell r="W26">
            <v>700</v>
          </cell>
          <cell r="X26">
            <v>24</v>
          </cell>
          <cell r="Y26">
            <v>182</v>
          </cell>
          <cell r="Z26">
            <v>3572</v>
          </cell>
          <cell r="AA26">
            <v>11666</v>
          </cell>
          <cell r="AB26">
            <v>10695</v>
          </cell>
          <cell r="AC26">
            <v>1874</v>
          </cell>
          <cell r="AD26">
            <v>8821</v>
          </cell>
          <cell r="AE26">
            <v>22361</v>
          </cell>
          <cell r="AF26">
            <v>19451</v>
          </cell>
          <cell r="AG26">
            <v>1700</v>
          </cell>
          <cell r="AH26">
            <v>76</v>
          </cell>
          <cell r="AI26">
            <v>-18</v>
          </cell>
          <cell r="AJ26">
            <v>52</v>
          </cell>
          <cell r="AK26">
            <v>1</v>
          </cell>
          <cell r="AL26">
            <v>1810</v>
          </cell>
          <cell r="AM26">
            <v>21261</v>
          </cell>
          <cell r="AN26">
            <v>553</v>
          </cell>
          <cell r="AO26">
            <v>405</v>
          </cell>
          <cell r="AP26">
            <v>958</v>
          </cell>
          <cell r="AQ26">
            <v>22219</v>
          </cell>
          <cell r="AR26">
            <v>5672</v>
          </cell>
          <cell r="AS26">
            <v>2105</v>
          </cell>
          <cell r="AT26">
            <v>32</v>
          </cell>
          <cell r="AU26">
            <v>249</v>
          </cell>
          <cell r="AV26">
            <v>8058</v>
          </cell>
          <cell r="AW26">
            <v>8058</v>
          </cell>
          <cell r="AX26">
            <v>2551</v>
          </cell>
          <cell r="AY26">
            <v>18</v>
          </cell>
          <cell r="AZ26">
            <v>2569</v>
          </cell>
          <cell r="BA26">
            <v>699</v>
          </cell>
          <cell r="BB26">
            <v>22</v>
          </cell>
          <cell r="BC26">
            <v>178</v>
          </cell>
          <cell r="BD26">
            <v>3468</v>
          </cell>
          <cell r="BE26">
            <v>11526</v>
          </cell>
          <cell r="BF26">
            <v>10693</v>
          </cell>
          <cell r="BG26">
            <v>1882</v>
          </cell>
          <cell r="BH26">
            <v>8812</v>
          </cell>
          <cell r="BI26">
            <v>22219</v>
          </cell>
          <cell r="BJ26">
            <v>18483</v>
          </cell>
          <cell r="BK26">
            <v>1745</v>
          </cell>
          <cell r="BL26">
            <v>101</v>
          </cell>
          <cell r="BM26">
            <v>-18</v>
          </cell>
          <cell r="BN26">
            <v>52</v>
          </cell>
          <cell r="BO26">
            <v>1</v>
          </cell>
          <cell r="BP26">
            <v>1881</v>
          </cell>
          <cell r="BQ26">
            <v>20364</v>
          </cell>
          <cell r="BR26">
            <v>550</v>
          </cell>
          <cell r="BS26">
            <v>428</v>
          </cell>
          <cell r="BT26">
            <v>978</v>
          </cell>
          <cell r="BU26">
            <v>21342</v>
          </cell>
          <cell r="BV26">
            <v>5989</v>
          </cell>
          <cell r="BW26">
            <v>1350</v>
          </cell>
          <cell r="BX26">
            <v>11</v>
          </cell>
          <cell r="BY26">
            <v>243</v>
          </cell>
          <cell r="BZ26">
            <v>7593</v>
          </cell>
          <cell r="CA26">
            <v>7593</v>
          </cell>
          <cell r="CB26">
            <v>2138</v>
          </cell>
          <cell r="CC26">
            <v>19</v>
          </cell>
          <cell r="CD26">
            <v>2157</v>
          </cell>
          <cell r="CE26">
            <v>699</v>
          </cell>
          <cell r="CF26">
            <v>21</v>
          </cell>
          <cell r="CG26">
            <v>203</v>
          </cell>
          <cell r="CH26">
            <v>3081</v>
          </cell>
          <cell r="CI26">
            <v>10674</v>
          </cell>
          <cell r="CJ26">
            <v>10668</v>
          </cell>
          <cell r="CK26">
            <v>1856</v>
          </cell>
          <cell r="CL26">
            <v>8812</v>
          </cell>
          <cell r="CM26">
            <v>21342</v>
          </cell>
        </row>
        <row r="27">
          <cell r="B27">
            <v>19692</v>
          </cell>
          <cell r="C27">
            <v>1534</v>
          </cell>
          <cell r="D27">
            <v>99</v>
          </cell>
          <cell r="E27">
            <v>162</v>
          </cell>
          <cell r="F27">
            <v>49</v>
          </cell>
          <cell r="G27">
            <v>1</v>
          </cell>
          <cell r="H27">
            <v>1845</v>
          </cell>
          <cell r="I27">
            <v>21537</v>
          </cell>
          <cell r="J27">
            <v>539</v>
          </cell>
          <cell r="K27">
            <v>422</v>
          </cell>
          <cell r="L27">
            <v>962</v>
          </cell>
          <cell r="M27">
            <v>22499</v>
          </cell>
          <cell r="N27">
            <v>5320</v>
          </cell>
          <cell r="O27">
            <v>2189</v>
          </cell>
          <cell r="P27">
            <v>303</v>
          </cell>
          <cell r="Q27">
            <v>237</v>
          </cell>
          <cell r="R27">
            <v>8050</v>
          </cell>
          <cell r="S27">
            <v>8050</v>
          </cell>
          <cell r="T27">
            <v>2712</v>
          </cell>
          <cell r="U27">
            <v>17</v>
          </cell>
          <cell r="V27">
            <v>2729</v>
          </cell>
          <cell r="W27">
            <v>710</v>
          </cell>
          <cell r="X27">
            <v>26</v>
          </cell>
          <cell r="Y27">
            <v>184</v>
          </cell>
          <cell r="Z27">
            <v>3649</v>
          </cell>
          <cell r="AA27">
            <v>11699</v>
          </cell>
          <cell r="AB27">
            <v>10800</v>
          </cell>
          <cell r="AC27">
            <v>1817</v>
          </cell>
          <cell r="AD27">
            <v>8982</v>
          </cell>
          <cell r="AE27">
            <v>22499</v>
          </cell>
          <cell r="AF27">
            <v>19103</v>
          </cell>
          <cell r="AG27">
            <v>1489</v>
          </cell>
          <cell r="AH27">
            <v>98</v>
          </cell>
          <cell r="AI27">
            <v>347</v>
          </cell>
          <cell r="AJ27">
            <v>49</v>
          </cell>
          <cell r="AK27">
            <v>1</v>
          </cell>
          <cell r="AL27">
            <v>1984</v>
          </cell>
          <cell r="AM27">
            <v>21086</v>
          </cell>
          <cell r="AN27">
            <v>539</v>
          </cell>
          <cell r="AO27">
            <v>417</v>
          </cell>
          <cell r="AP27">
            <v>956</v>
          </cell>
          <cell r="AQ27">
            <v>22043</v>
          </cell>
          <cell r="AR27">
            <v>5233</v>
          </cell>
          <cell r="AS27">
            <v>2047</v>
          </cell>
          <cell r="AT27">
            <v>399</v>
          </cell>
          <cell r="AU27">
            <v>219</v>
          </cell>
          <cell r="AV27">
            <v>7898</v>
          </cell>
          <cell r="AW27">
            <v>7898</v>
          </cell>
          <cell r="AX27">
            <v>2670</v>
          </cell>
          <cell r="AY27">
            <v>16</v>
          </cell>
          <cell r="AZ27">
            <v>2685</v>
          </cell>
          <cell r="BA27">
            <v>711</v>
          </cell>
          <cell r="BB27">
            <v>30</v>
          </cell>
          <cell r="BC27">
            <v>190</v>
          </cell>
          <cell r="BD27">
            <v>3616</v>
          </cell>
          <cell r="BE27">
            <v>11514</v>
          </cell>
          <cell r="BF27">
            <v>10529</v>
          </cell>
          <cell r="BG27">
            <v>1532</v>
          </cell>
          <cell r="BH27">
            <v>8997</v>
          </cell>
          <cell r="BI27">
            <v>22043</v>
          </cell>
          <cell r="BJ27">
            <v>20038</v>
          </cell>
          <cell r="BK27">
            <v>1455</v>
          </cell>
          <cell r="BL27">
            <v>83</v>
          </cell>
          <cell r="BM27">
            <v>347</v>
          </cell>
          <cell r="BN27">
            <v>49</v>
          </cell>
          <cell r="BO27">
            <v>2</v>
          </cell>
          <cell r="BP27">
            <v>1935</v>
          </cell>
          <cell r="BQ27">
            <v>21973</v>
          </cell>
          <cell r="BR27">
            <v>533</v>
          </cell>
          <cell r="BS27">
            <v>403</v>
          </cell>
          <cell r="BT27">
            <v>936</v>
          </cell>
          <cell r="BU27">
            <v>22909</v>
          </cell>
          <cell r="BV27">
            <v>5056</v>
          </cell>
          <cell r="BW27">
            <v>2842</v>
          </cell>
          <cell r="BX27">
            <v>454</v>
          </cell>
          <cell r="BY27">
            <v>222</v>
          </cell>
          <cell r="BZ27">
            <v>8574</v>
          </cell>
          <cell r="CA27">
            <v>8574</v>
          </cell>
          <cell r="CB27">
            <v>3052</v>
          </cell>
          <cell r="CC27">
            <v>16</v>
          </cell>
          <cell r="CD27">
            <v>3068</v>
          </cell>
          <cell r="CE27">
            <v>711</v>
          </cell>
          <cell r="CF27">
            <v>32</v>
          </cell>
          <cell r="CG27">
            <v>163</v>
          </cell>
          <cell r="CH27">
            <v>3974</v>
          </cell>
          <cell r="CI27">
            <v>12547</v>
          </cell>
          <cell r="CJ27">
            <v>10362</v>
          </cell>
          <cell r="CK27">
            <v>1365</v>
          </cell>
          <cell r="CL27">
            <v>8997</v>
          </cell>
          <cell r="CM27">
            <v>22909</v>
          </cell>
        </row>
        <row r="28">
          <cell r="B28">
            <v>20282</v>
          </cell>
          <cell r="C28">
            <v>1464</v>
          </cell>
          <cell r="D28">
            <v>113</v>
          </cell>
          <cell r="E28">
            <v>232</v>
          </cell>
          <cell r="F28">
            <v>48</v>
          </cell>
          <cell r="G28">
            <v>1</v>
          </cell>
          <cell r="H28">
            <v>1858</v>
          </cell>
          <cell r="I28">
            <v>22140</v>
          </cell>
          <cell r="J28">
            <v>525</v>
          </cell>
          <cell r="K28">
            <v>432</v>
          </cell>
          <cell r="L28">
            <v>956</v>
          </cell>
          <cell r="M28">
            <v>23096</v>
          </cell>
          <cell r="N28">
            <v>5144</v>
          </cell>
          <cell r="O28">
            <v>2123</v>
          </cell>
          <cell r="P28">
            <v>434</v>
          </cell>
          <cell r="Q28">
            <v>239</v>
          </cell>
          <cell r="R28">
            <v>7939</v>
          </cell>
          <cell r="S28">
            <v>7939</v>
          </cell>
          <cell r="T28">
            <v>2801</v>
          </cell>
          <cell r="U28">
            <v>17</v>
          </cell>
          <cell r="V28">
            <v>2818</v>
          </cell>
          <cell r="W28">
            <v>720</v>
          </cell>
          <cell r="X28">
            <v>26</v>
          </cell>
          <cell r="Y28">
            <v>196</v>
          </cell>
          <cell r="Z28">
            <v>3761</v>
          </cell>
          <cell r="AA28">
            <v>11700</v>
          </cell>
          <cell r="AB28">
            <v>11396</v>
          </cell>
          <cell r="AC28">
            <v>2261</v>
          </cell>
          <cell r="AD28">
            <v>9135</v>
          </cell>
          <cell r="AE28">
            <v>23096</v>
          </cell>
          <cell r="AF28">
            <v>20826</v>
          </cell>
          <cell r="AG28">
            <v>1469</v>
          </cell>
          <cell r="AH28">
            <v>134</v>
          </cell>
          <cell r="AI28">
            <v>114</v>
          </cell>
          <cell r="AJ28">
            <v>48</v>
          </cell>
          <cell r="AK28">
            <v>1</v>
          </cell>
          <cell r="AL28">
            <v>1766</v>
          </cell>
          <cell r="AM28">
            <v>22592</v>
          </cell>
          <cell r="AN28">
            <v>525</v>
          </cell>
          <cell r="AO28">
            <v>443</v>
          </cell>
          <cell r="AP28">
            <v>968</v>
          </cell>
          <cell r="AQ28">
            <v>23560</v>
          </cell>
          <cell r="AR28">
            <v>5193</v>
          </cell>
          <cell r="AS28">
            <v>2281</v>
          </cell>
          <cell r="AT28">
            <v>473</v>
          </cell>
          <cell r="AU28">
            <v>251</v>
          </cell>
          <cell r="AV28">
            <v>8198</v>
          </cell>
          <cell r="AW28">
            <v>8198</v>
          </cell>
          <cell r="AX28">
            <v>2919</v>
          </cell>
          <cell r="AY28">
            <v>18</v>
          </cell>
          <cell r="AZ28">
            <v>2937</v>
          </cell>
          <cell r="BA28">
            <v>721</v>
          </cell>
          <cell r="BB28">
            <v>27</v>
          </cell>
          <cell r="BC28">
            <v>190</v>
          </cell>
          <cell r="BD28">
            <v>3875</v>
          </cell>
          <cell r="BE28">
            <v>12074</v>
          </cell>
          <cell r="BF28">
            <v>11487</v>
          </cell>
          <cell r="BG28">
            <v>2350</v>
          </cell>
          <cell r="BH28">
            <v>9137</v>
          </cell>
          <cell r="BI28">
            <v>23560</v>
          </cell>
          <cell r="BJ28">
            <v>22504</v>
          </cell>
          <cell r="BK28">
            <v>1472</v>
          </cell>
          <cell r="BL28">
            <v>139</v>
          </cell>
          <cell r="BM28">
            <v>114</v>
          </cell>
          <cell r="BN28">
            <v>48</v>
          </cell>
          <cell r="BO28">
            <v>1</v>
          </cell>
          <cell r="BP28">
            <v>1774</v>
          </cell>
          <cell r="BQ28">
            <v>24278</v>
          </cell>
          <cell r="BR28">
            <v>525</v>
          </cell>
          <cell r="BS28">
            <v>435</v>
          </cell>
          <cell r="BT28">
            <v>960</v>
          </cell>
          <cell r="BU28">
            <v>25238</v>
          </cell>
          <cell r="BV28">
            <v>5058</v>
          </cell>
          <cell r="BW28">
            <v>1714</v>
          </cell>
          <cell r="BX28">
            <v>431</v>
          </cell>
          <cell r="BY28">
            <v>256</v>
          </cell>
          <cell r="BZ28">
            <v>7459</v>
          </cell>
          <cell r="CA28">
            <v>7459</v>
          </cell>
          <cell r="CB28">
            <v>3381</v>
          </cell>
          <cell r="CC28">
            <v>18</v>
          </cell>
          <cell r="CD28">
            <v>3399</v>
          </cell>
          <cell r="CE28">
            <v>721</v>
          </cell>
          <cell r="CF28">
            <v>29</v>
          </cell>
          <cell r="CG28">
            <v>193</v>
          </cell>
          <cell r="CH28">
            <v>4342</v>
          </cell>
          <cell r="CI28">
            <v>11801</v>
          </cell>
          <cell r="CJ28">
            <v>13437</v>
          </cell>
          <cell r="CK28">
            <v>4300</v>
          </cell>
          <cell r="CL28">
            <v>9137</v>
          </cell>
          <cell r="CM28">
            <v>25238</v>
          </cell>
        </row>
        <row r="29">
          <cell r="B29">
            <v>21124</v>
          </cell>
          <cell r="C29">
            <v>1444</v>
          </cell>
          <cell r="D29">
            <v>118</v>
          </cell>
          <cell r="E29">
            <v>342</v>
          </cell>
          <cell r="F29">
            <v>49</v>
          </cell>
          <cell r="G29">
            <v>1</v>
          </cell>
          <cell r="H29">
            <v>1954</v>
          </cell>
          <cell r="I29">
            <v>23078</v>
          </cell>
          <cell r="J29">
            <v>512</v>
          </cell>
          <cell r="K29">
            <v>460</v>
          </cell>
          <cell r="L29">
            <v>972</v>
          </cell>
          <cell r="M29">
            <v>24050</v>
          </cell>
          <cell r="N29">
            <v>4964</v>
          </cell>
          <cell r="O29">
            <v>2121</v>
          </cell>
          <cell r="P29">
            <v>485</v>
          </cell>
          <cell r="Q29">
            <v>244</v>
          </cell>
          <cell r="R29">
            <v>7815</v>
          </cell>
          <cell r="S29">
            <v>7815</v>
          </cell>
          <cell r="T29">
            <v>2857</v>
          </cell>
          <cell r="U29">
            <v>18</v>
          </cell>
          <cell r="V29">
            <v>2875</v>
          </cell>
          <cell r="W29">
            <v>731</v>
          </cell>
          <cell r="X29">
            <v>26</v>
          </cell>
          <cell r="Y29">
            <v>201</v>
          </cell>
          <cell r="Z29">
            <v>3832</v>
          </cell>
          <cell r="AA29">
            <v>11646</v>
          </cell>
          <cell r="AB29">
            <v>12404</v>
          </cell>
          <cell r="AC29">
            <v>3134</v>
          </cell>
          <cell r="AD29">
            <v>9270</v>
          </cell>
          <cell r="AE29">
            <v>24050</v>
          </cell>
          <cell r="AF29">
            <v>20716</v>
          </cell>
          <cell r="AG29">
            <v>1434</v>
          </cell>
          <cell r="AH29">
            <v>92</v>
          </cell>
          <cell r="AI29">
            <v>357</v>
          </cell>
          <cell r="AJ29">
            <v>48</v>
          </cell>
          <cell r="AK29">
            <v>2</v>
          </cell>
          <cell r="AL29">
            <v>1933</v>
          </cell>
          <cell r="AM29">
            <v>22649</v>
          </cell>
          <cell r="AN29">
            <v>506</v>
          </cell>
          <cell r="AO29">
            <v>470</v>
          </cell>
          <cell r="AP29">
            <v>976</v>
          </cell>
          <cell r="AQ29">
            <v>23625</v>
          </cell>
          <cell r="AR29">
            <v>5027</v>
          </cell>
          <cell r="AS29">
            <v>2227</v>
          </cell>
          <cell r="AT29">
            <v>385</v>
          </cell>
          <cell r="AU29">
            <v>241</v>
          </cell>
          <cell r="AV29">
            <v>7879</v>
          </cell>
          <cell r="AW29">
            <v>7879</v>
          </cell>
          <cell r="AX29">
            <v>2763</v>
          </cell>
          <cell r="AY29">
            <v>19</v>
          </cell>
          <cell r="AZ29">
            <v>2782</v>
          </cell>
          <cell r="BA29">
            <v>730</v>
          </cell>
          <cell r="BB29">
            <v>21</v>
          </cell>
          <cell r="BC29">
            <v>194</v>
          </cell>
          <cell r="BD29">
            <v>3727</v>
          </cell>
          <cell r="BE29">
            <v>11606</v>
          </cell>
          <cell r="BF29">
            <v>12019</v>
          </cell>
          <cell r="BG29">
            <v>2751</v>
          </cell>
          <cell r="BH29">
            <v>9269</v>
          </cell>
          <cell r="BI29">
            <v>23625</v>
          </cell>
          <cell r="BJ29">
            <v>19094</v>
          </cell>
          <cell r="BK29">
            <v>1431</v>
          </cell>
          <cell r="BL29">
            <v>68</v>
          </cell>
          <cell r="BM29">
            <v>357</v>
          </cell>
          <cell r="BN29">
            <v>48</v>
          </cell>
          <cell r="BO29">
            <v>1</v>
          </cell>
          <cell r="BP29">
            <v>1905</v>
          </cell>
          <cell r="BQ29">
            <v>20999</v>
          </cell>
          <cell r="BR29">
            <v>515</v>
          </cell>
          <cell r="BS29">
            <v>459</v>
          </cell>
          <cell r="BT29">
            <v>974</v>
          </cell>
          <cell r="BU29">
            <v>21973</v>
          </cell>
          <cell r="BV29">
            <v>5061</v>
          </cell>
          <cell r="BW29">
            <v>3057</v>
          </cell>
          <cell r="BX29">
            <v>412</v>
          </cell>
          <cell r="BY29">
            <v>240</v>
          </cell>
          <cell r="BZ29">
            <v>8770</v>
          </cell>
          <cell r="CA29">
            <v>8770</v>
          </cell>
          <cell r="CB29">
            <v>2546</v>
          </cell>
          <cell r="CC29">
            <v>18</v>
          </cell>
          <cell r="CD29">
            <v>2564</v>
          </cell>
          <cell r="CE29">
            <v>730</v>
          </cell>
          <cell r="CF29">
            <v>18</v>
          </cell>
          <cell r="CG29">
            <v>192</v>
          </cell>
          <cell r="CH29">
            <v>3505</v>
          </cell>
          <cell r="CI29">
            <v>12275</v>
          </cell>
          <cell r="CJ29">
            <v>9698</v>
          </cell>
          <cell r="CK29">
            <v>429</v>
          </cell>
          <cell r="CL29">
            <v>9269</v>
          </cell>
          <cell r="CM29">
            <v>21973</v>
          </cell>
        </row>
        <row r="30">
          <cell r="B30">
            <v>21635</v>
          </cell>
          <cell r="C30">
            <v>1429</v>
          </cell>
          <cell r="D30">
            <v>110</v>
          </cell>
          <cell r="E30">
            <v>442</v>
          </cell>
          <cell r="F30">
            <v>51</v>
          </cell>
          <cell r="G30">
            <v>1</v>
          </cell>
          <cell r="H30">
            <v>2033</v>
          </cell>
          <cell r="I30">
            <v>23668</v>
          </cell>
          <cell r="J30">
            <v>497</v>
          </cell>
          <cell r="K30">
            <v>515</v>
          </cell>
          <cell r="L30">
            <v>1013</v>
          </cell>
          <cell r="M30">
            <v>24681</v>
          </cell>
          <cell r="N30">
            <v>4763</v>
          </cell>
          <cell r="O30">
            <v>2307</v>
          </cell>
          <cell r="P30">
            <v>419</v>
          </cell>
          <cell r="Q30">
            <v>246</v>
          </cell>
          <cell r="R30">
            <v>7736</v>
          </cell>
          <cell r="S30">
            <v>7736</v>
          </cell>
          <cell r="T30">
            <v>2790</v>
          </cell>
          <cell r="U30">
            <v>18</v>
          </cell>
          <cell r="V30">
            <v>2808</v>
          </cell>
          <cell r="W30">
            <v>742</v>
          </cell>
          <cell r="X30">
            <v>26</v>
          </cell>
          <cell r="Y30">
            <v>198</v>
          </cell>
          <cell r="Z30">
            <v>3774</v>
          </cell>
          <cell r="AA30">
            <v>11509</v>
          </cell>
          <cell r="AB30">
            <v>13172</v>
          </cell>
          <cell r="AC30">
            <v>3774</v>
          </cell>
          <cell r="AD30">
            <v>9398</v>
          </cell>
          <cell r="AE30">
            <v>24681</v>
          </cell>
          <cell r="AF30">
            <v>22095</v>
          </cell>
          <cell r="AG30">
            <v>1459</v>
          </cell>
          <cell r="AH30">
            <v>137</v>
          </cell>
          <cell r="AI30">
            <v>369</v>
          </cell>
          <cell r="AJ30">
            <v>51</v>
          </cell>
          <cell r="AK30">
            <v>2</v>
          </cell>
          <cell r="AL30">
            <v>2018</v>
          </cell>
          <cell r="AM30">
            <v>24113</v>
          </cell>
          <cell r="AN30">
            <v>507</v>
          </cell>
          <cell r="AO30">
            <v>447</v>
          </cell>
          <cell r="AP30">
            <v>954</v>
          </cell>
          <cell r="AQ30">
            <v>25067</v>
          </cell>
          <cell r="AR30">
            <v>4691</v>
          </cell>
          <cell r="AS30">
            <v>1836</v>
          </cell>
          <cell r="AT30">
            <v>527</v>
          </cell>
          <cell r="AU30">
            <v>248</v>
          </cell>
          <cell r="AV30">
            <v>7302</v>
          </cell>
          <cell r="AW30">
            <v>7302</v>
          </cell>
          <cell r="AX30">
            <v>2859</v>
          </cell>
          <cell r="AY30">
            <v>17</v>
          </cell>
          <cell r="AZ30">
            <v>2876</v>
          </cell>
          <cell r="BA30">
            <v>740</v>
          </cell>
          <cell r="BB30">
            <v>29</v>
          </cell>
          <cell r="BC30">
            <v>233</v>
          </cell>
          <cell r="BD30">
            <v>3878</v>
          </cell>
          <cell r="BE30">
            <v>11181</v>
          </cell>
          <cell r="BF30">
            <v>13886</v>
          </cell>
          <cell r="BG30">
            <v>4494</v>
          </cell>
          <cell r="BH30">
            <v>9392</v>
          </cell>
          <cell r="BI30">
            <v>25067</v>
          </cell>
          <cell r="BJ30">
            <v>21003</v>
          </cell>
          <cell r="BK30">
            <v>1503</v>
          </cell>
          <cell r="BL30">
            <v>198</v>
          </cell>
          <cell r="BM30">
            <v>369</v>
          </cell>
          <cell r="BN30">
            <v>51</v>
          </cell>
          <cell r="BO30">
            <v>1</v>
          </cell>
          <cell r="BP30">
            <v>2121</v>
          </cell>
          <cell r="BQ30">
            <v>23125</v>
          </cell>
          <cell r="BR30">
            <v>503</v>
          </cell>
          <cell r="BS30">
            <v>480</v>
          </cell>
          <cell r="BT30">
            <v>983</v>
          </cell>
          <cell r="BU30">
            <v>24108</v>
          </cell>
          <cell r="BV30">
            <v>4947</v>
          </cell>
          <cell r="BW30">
            <v>1026</v>
          </cell>
          <cell r="BX30">
            <v>466</v>
          </cell>
          <cell r="BY30">
            <v>239</v>
          </cell>
          <cell r="BZ30">
            <v>6678</v>
          </cell>
          <cell r="CA30">
            <v>6678</v>
          </cell>
          <cell r="CB30">
            <v>2378</v>
          </cell>
          <cell r="CC30">
            <v>17</v>
          </cell>
          <cell r="CD30">
            <v>2395</v>
          </cell>
          <cell r="CE30">
            <v>740</v>
          </cell>
          <cell r="CF30">
            <v>29</v>
          </cell>
          <cell r="CG30">
            <v>267</v>
          </cell>
          <cell r="CH30">
            <v>3431</v>
          </cell>
          <cell r="CI30">
            <v>10109</v>
          </cell>
          <cell r="CJ30">
            <v>13999</v>
          </cell>
          <cell r="CK30">
            <v>4607</v>
          </cell>
          <cell r="CL30">
            <v>9392</v>
          </cell>
          <cell r="CM30">
            <v>24108</v>
          </cell>
        </row>
        <row r="31">
          <cell r="B31">
            <v>21926</v>
          </cell>
          <cell r="C31">
            <v>1378</v>
          </cell>
          <cell r="D31">
            <v>97</v>
          </cell>
          <cell r="E31">
            <v>465</v>
          </cell>
          <cell r="F31">
            <v>54</v>
          </cell>
          <cell r="G31">
            <v>1</v>
          </cell>
          <cell r="H31">
            <v>1994</v>
          </cell>
          <cell r="I31">
            <v>23920</v>
          </cell>
          <cell r="J31">
            <v>481</v>
          </cell>
          <cell r="K31">
            <v>570</v>
          </cell>
          <cell r="L31">
            <v>1051</v>
          </cell>
          <cell r="M31">
            <v>24972</v>
          </cell>
          <cell r="N31">
            <v>4549</v>
          </cell>
          <cell r="O31">
            <v>2657</v>
          </cell>
          <cell r="P31">
            <v>299</v>
          </cell>
          <cell r="Q31">
            <v>240</v>
          </cell>
          <cell r="R31">
            <v>7745</v>
          </cell>
          <cell r="S31">
            <v>7745</v>
          </cell>
          <cell r="T31">
            <v>2669</v>
          </cell>
          <cell r="U31">
            <v>18</v>
          </cell>
          <cell r="V31">
            <v>2687</v>
          </cell>
          <cell r="W31">
            <v>755</v>
          </cell>
          <cell r="X31">
            <v>27</v>
          </cell>
          <cell r="Y31">
            <v>198</v>
          </cell>
          <cell r="Z31">
            <v>3667</v>
          </cell>
          <cell r="AA31">
            <v>11411</v>
          </cell>
          <cell r="AB31">
            <v>13560</v>
          </cell>
          <cell r="AC31">
            <v>4033</v>
          </cell>
          <cell r="AD31">
            <v>9527</v>
          </cell>
          <cell r="AE31">
            <v>24972</v>
          </cell>
          <cell r="AF31">
            <v>21730</v>
          </cell>
          <cell r="AG31">
            <v>1381</v>
          </cell>
          <cell r="AH31">
            <v>82</v>
          </cell>
          <cell r="AI31">
            <v>715</v>
          </cell>
          <cell r="AJ31">
            <v>54</v>
          </cell>
          <cell r="AK31">
            <v>1</v>
          </cell>
          <cell r="AL31">
            <v>2233</v>
          </cell>
          <cell r="AM31">
            <v>23964</v>
          </cell>
          <cell r="AN31">
            <v>479</v>
          </cell>
          <cell r="AO31">
            <v>648</v>
          </cell>
          <cell r="AP31">
            <v>1127</v>
          </cell>
          <cell r="AQ31">
            <v>25091</v>
          </cell>
          <cell r="AR31">
            <v>4599</v>
          </cell>
          <cell r="AS31">
            <v>2992</v>
          </cell>
          <cell r="AT31">
            <v>366</v>
          </cell>
          <cell r="AU31">
            <v>239</v>
          </cell>
          <cell r="AV31">
            <v>8196</v>
          </cell>
          <cell r="AW31">
            <v>8196</v>
          </cell>
          <cell r="AX31">
            <v>2709</v>
          </cell>
          <cell r="AY31">
            <v>19</v>
          </cell>
          <cell r="AZ31">
            <v>2728</v>
          </cell>
          <cell r="BA31">
            <v>756</v>
          </cell>
          <cell r="BB31">
            <v>25</v>
          </cell>
          <cell r="BC31">
            <v>238</v>
          </cell>
          <cell r="BD31">
            <v>3747</v>
          </cell>
          <cell r="BE31">
            <v>11943</v>
          </cell>
          <cell r="BF31">
            <v>13148</v>
          </cell>
          <cell r="BG31">
            <v>3621</v>
          </cell>
          <cell r="BH31">
            <v>9528</v>
          </cell>
          <cell r="BI31">
            <v>25091</v>
          </cell>
          <cell r="BJ31">
            <v>22793</v>
          </cell>
          <cell r="BK31">
            <v>1345</v>
          </cell>
          <cell r="BL31">
            <v>64</v>
          </cell>
          <cell r="BM31">
            <v>860</v>
          </cell>
          <cell r="BN31">
            <v>54</v>
          </cell>
          <cell r="BO31">
            <v>2</v>
          </cell>
          <cell r="BP31">
            <v>2325</v>
          </cell>
          <cell r="BQ31">
            <v>25119</v>
          </cell>
          <cell r="BR31">
            <v>475</v>
          </cell>
          <cell r="BS31">
            <v>613</v>
          </cell>
          <cell r="BT31">
            <v>1089</v>
          </cell>
          <cell r="BU31">
            <v>26207</v>
          </cell>
          <cell r="BV31">
            <v>4451</v>
          </cell>
          <cell r="BW31">
            <v>3840</v>
          </cell>
          <cell r="BX31">
            <v>440</v>
          </cell>
          <cell r="BY31">
            <v>244</v>
          </cell>
          <cell r="BZ31">
            <v>8975</v>
          </cell>
          <cell r="CA31">
            <v>8975</v>
          </cell>
          <cell r="CB31">
            <v>3493</v>
          </cell>
          <cell r="CC31">
            <v>19</v>
          </cell>
          <cell r="CD31">
            <v>3512</v>
          </cell>
          <cell r="CE31">
            <v>756</v>
          </cell>
          <cell r="CF31">
            <v>27</v>
          </cell>
          <cell r="CG31">
            <v>182</v>
          </cell>
          <cell r="CH31">
            <v>4477</v>
          </cell>
          <cell r="CI31">
            <v>13452</v>
          </cell>
          <cell r="CJ31">
            <v>12755</v>
          </cell>
          <cell r="CK31">
            <v>3227</v>
          </cell>
          <cell r="CL31">
            <v>9528</v>
          </cell>
          <cell r="CM31">
            <v>26207</v>
          </cell>
        </row>
        <row r="32">
          <cell r="B32">
            <v>22138</v>
          </cell>
          <cell r="C32">
            <v>1309</v>
          </cell>
          <cell r="D32">
            <v>95</v>
          </cell>
          <cell r="E32">
            <v>396</v>
          </cell>
          <cell r="F32">
            <v>57</v>
          </cell>
          <cell r="G32">
            <v>1</v>
          </cell>
          <cell r="H32">
            <v>1859</v>
          </cell>
          <cell r="I32">
            <v>23998</v>
          </cell>
          <cell r="J32">
            <v>469</v>
          </cell>
          <cell r="K32">
            <v>588</v>
          </cell>
          <cell r="L32">
            <v>1057</v>
          </cell>
          <cell r="M32">
            <v>25055</v>
          </cell>
          <cell r="N32">
            <v>4399</v>
          </cell>
          <cell r="O32">
            <v>2979</v>
          </cell>
          <cell r="P32">
            <v>373</v>
          </cell>
          <cell r="Q32">
            <v>235</v>
          </cell>
          <cell r="R32">
            <v>7986</v>
          </cell>
          <cell r="S32">
            <v>7986</v>
          </cell>
          <cell r="T32">
            <v>2597</v>
          </cell>
          <cell r="U32">
            <v>18</v>
          </cell>
          <cell r="V32">
            <v>2615</v>
          </cell>
          <cell r="W32">
            <v>766</v>
          </cell>
          <cell r="X32">
            <v>26</v>
          </cell>
          <cell r="Y32">
            <v>206</v>
          </cell>
          <cell r="Z32">
            <v>3613</v>
          </cell>
          <cell r="AA32">
            <v>11599</v>
          </cell>
          <cell r="AB32">
            <v>13455</v>
          </cell>
          <cell r="AC32">
            <v>3806</v>
          </cell>
          <cell r="AD32">
            <v>9650</v>
          </cell>
          <cell r="AE32">
            <v>25055</v>
          </cell>
          <cell r="AF32">
            <v>21895</v>
          </cell>
          <cell r="AG32">
            <v>1299</v>
          </cell>
          <cell r="AH32">
            <v>96</v>
          </cell>
          <cell r="AI32">
            <v>176</v>
          </cell>
          <cell r="AJ32">
            <v>57</v>
          </cell>
          <cell r="AK32">
            <v>1</v>
          </cell>
          <cell r="AL32">
            <v>1629</v>
          </cell>
          <cell r="AM32">
            <v>23523</v>
          </cell>
          <cell r="AN32">
            <v>467</v>
          </cell>
          <cell r="AO32">
            <v>575</v>
          </cell>
          <cell r="AP32">
            <v>1042</v>
          </cell>
          <cell r="AQ32">
            <v>24565</v>
          </cell>
          <cell r="AR32">
            <v>4374</v>
          </cell>
          <cell r="AS32">
            <v>3057</v>
          </cell>
          <cell r="AT32">
            <v>180</v>
          </cell>
          <cell r="AU32">
            <v>239</v>
          </cell>
          <cell r="AV32">
            <v>7849</v>
          </cell>
          <cell r="AW32">
            <v>7849</v>
          </cell>
          <cell r="AX32">
            <v>2490</v>
          </cell>
          <cell r="AY32">
            <v>19</v>
          </cell>
          <cell r="AZ32">
            <v>2509</v>
          </cell>
          <cell r="BA32">
            <v>766</v>
          </cell>
          <cell r="BB32">
            <v>27</v>
          </cell>
          <cell r="BC32">
            <v>225</v>
          </cell>
          <cell r="BD32">
            <v>3526</v>
          </cell>
          <cell r="BE32">
            <v>11375</v>
          </cell>
          <cell r="BF32">
            <v>13190</v>
          </cell>
          <cell r="BG32">
            <v>3539</v>
          </cell>
          <cell r="BH32">
            <v>9651</v>
          </cell>
          <cell r="BI32">
            <v>24565</v>
          </cell>
          <cell r="BJ32">
            <v>23551</v>
          </cell>
          <cell r="BK32">
            <v>1303</v>
          </cell>
          <cell r="BL32">
            <v>97</v>
          </cell>
          <cell r="BM32">
            <v>211</v>
          </cell>
          <cell r="BN32">
            <v>57</v>
          </cell>
          <cell r="BO32">
            <v>1</v>
          </cell>
          <cell r="BP32">
            <v>1670</v>
          </cell>
          <cell r="BQ32">
            <v>25221</v>
          </cell>
          <cell r="BR32">
            <v>468</v>
          </cell>
          <cell r="BS32">
            <v>566</v>
          </cell>
          <cell r="BT32">
            <v>1033</v>
          </cell>
          <cell r="BU32">
            <v>26254</v>
          </cell>
          <cell r="BV32">
            <v>4246</v>
          </cell>
          <cell r="BW32">
            <v>2299</v>
          </cell>
          <cell r="BX32">
            <v>143</v>
          </cell>
          <cell r="BY32">
            <v>242</v>
          </cell>
          <cell r="BZ32">
            <v>6930</v>
          </cell>
          <cell r="CA32">
            <v>6930</v>
          </cell>
          <cell r="CB32">
            <v>2868</v>
          </cell>
          <cell r="CC32">
            <v>19</v>
          </cell>
          <cell r="CD32">
            <v>2887</v>
          </cell>
          <cell r="CE32">
            <v>766</v>
          </cell>
          <cell r="CF32">
            <v>28</v>
          </cell>
          <cell r="CG32">
            <v>224</v>
          </cell>
          <cell r="CH32">
            <v>3904</v>
          </cell>
          <cell r="CI32">
            <v>10834</v>
          </cell>
          <cell r="CJ32">
            <v>15420</v>
          </cell>
          <cell r="CK32">
            <v>5769</v>
          </cell>
          <cell r="CL32">
            <v>9651</v>
          </cell>
          <cell r="CM32">
            <v>26254</v>
          </cell>
        </row>
        <row r="33">
          <cell r="B33">
            <v>22233</v>
          </cell>
          <cell r="C33">
            <v>1266</v>
          </cell>
          <cell r="D33">
            <v>105</v>
          </cell>
          <cell r="E33">
            <v>341</v>
          </cell>
          <cell r="F33">
            <v>61</v>
          </cell>
          <cell r="G33">
            <v>1</v>
          </cell>
          <cell r="H33">
            <v>1774</v>
          </cell>
          <cell r="I33">
            <v>24007</v>
          </cell>
          <cell r="J33">
            <v>474</v>
          </cell>
          <cell r="K33">
            <v>567</v>
          </cell>
          <cell r="L33">
            <v>1041</v>
          </cell>
          <cell r="M33">
            <v>25048</v>
          </cell>
          <cell r="N33">
            <v>4299</v>
          </cell>
          <cell r="O33">
            <v>3133</v>
          </cell>
          <cell r="P33">
            <v>720</v>
          </cell>
          <cell r="Q33">
            <v>234</v>
          </cell>
          <cell r="R33">
            <v>8386</v>
          </cell>
          <cell r="S33">
            <v>8386</v>
          </cell>
          <cell r="T33">
            <v>2675</v>
          </cell>
          <cell r="U33">
            <v>19</v>
          </cell>
          <cell r="V33">
            <v>2694</v>
          </cell>
          <cell r="W33">
            <v>770</v>
          </cell>
          <cell r="X33">
            <v>24</v>
          </cell>
          <cell r="Y33">
            <v>221</v>
          </cell>
          <cell r="Z33">
            <v>3709</v>
          </cell>
          <cell r="AA33">
            <v>12095</v>
          </cell>
          <cell r="AB33">
            <v>12953</v>
          </cell>
          <cell r="AC33">
            <v>3201</v>
          </cell>
          <cell r="AD33">
            <v>9751</v>
          </cell>
          <cell r="AE33">
            <v>25048</v>
          </cell>
          <cell r="AF33">
            <v>22738</v>
          </cell>
          <cell r="AG33">
            <v>1270</v>
          </cell>
          <cell r="AH33">
            <v>92</v>
          </cell>
          <cell r="AI33">
            <v>376</v>
          </cell>
          <cell r="AJ33">
            <v>61</v>
          </cell>
          <cell r="AK33">
            <v>2</v>
          </cell>
          <cell r="AL33">
            <v>1801</v>
          </cell>
          <cell r="AM33">
            <v>24539</v>
          </cell>
          <cell r="AN33">
            <v>471</v>
          </cell>
          <cell r="AO33">
            <v>555</v>
          </cell>
          <cell r="AP33">
            <v>1026</v>
          </cell>
          <cell r="AQ33">
            <v>25565</v>
          </cell>
          <cell r="AR33">
            <v>4326</v>
          </cell>
          <cell r="AS33">
            <v>2999</v>
          </cell>
          <cell r="AT33">
            <v>576</v>
          </cell>
          <cell r="AU33">
            <v>226</v>
          </cell>
          <cell r="AV33">
            <v>8127</v>
          </cell>
          <cell r="AW33">
            <v>8127</v>
          </cell>
          <cell r="AX33">
            <v>2691</v>
          </cell>
          <cell r="AY33">
            <v>18</v>
          </cell>
          <cell r="AZ33">
            <v>2708</v>
          </cell>
          <cell r="BA33">
            <v>770</v>
          </cell>
          <cell r="BB33">
            <v>25</v>
          </cell>
          <cell r="BC33">
            <v>224</v>
          </cell>
          <cell r="BD33">
            <v>3727</v>
          </cell>
          <cell r="BE33">
            <v>11854</v>
          </cell>
          <cell r="BF33">
            <v>13711</v>
          </cell>
          <cell r="BG33">
            <v>3957</v>
          </cell>
          <cell r="BH33">
            <v>9754</v>
          </cell>
          <cell r="BI33">
            <v>25565</v>
          </cell>
          <cell r="BJ33">
            <v>21014</v>
          </cell>
          <cell r="BK33">
            <v>1269</v>
          </cell>
          <cell r="BL33">
            <v>67</v>
          </cell>
          <cell r="BM33">
            <v>160</v>
          </cell>
          <cell r="BN33">
            <v>61</v>
          </cell>
          <cell r="BO33">
            <v>1</v>
          </cell>
          <cell r="BP33">
            <v>1558</v>
          </cell>
          <cell r="BQ33">
            <v>22573</v>
          </cell>
          <cell r="BR33">
            <v>476</v>
          </cell>
          <cell r="BS33">
            <v>544</v>
          </cell>
          <cell r="BT33">
            <v>1020</v>
          </cell>
          <cell r="BU33">
            <v>23593</v>
          </cell>
          <cell r="BV33">
            <v>4378</v>
          </cell>
          <cell r="BW33">
            <v>3828</v>
          </cell>
          <cell r="BX33">
            <v>623</v>
          </cell>
          <cell r="BY33">
            <v>228</v>
          </cell>
          <cell r="BZ33">
            <v>9056</v>
          </cell>
          <cell r="CA33">
            <v>9056</v>
          </cell>
          <cell r="CB33">
            <v>2271</v>
          </cell>
          <cell r="CC33">
            <v>17</v>
          </cell>
          <cell r="CD33">
            <v>2288</v>
          </cell>
          <cell r="CE33">
            <v>770</v>
          </cell>
          <cell r="CF33">
            <v>23</v>
          </cell>
          <cell r="CG33">
            <v>227</v>
          </cell>
          <cell r="CH33">
            <v>3308</v>
          </cell>
          <cell r="CI33">
            <v>12364</v>
          </cell>
          <cell r="CJ33">
            <v>11229</v>
          </cell>
          <cell r="CK33">
            <v>1475</v>
          </cell>
          <cell r="CL33">
            <v>9754</v>
          </cell>
          <cell r="CM33">
            <v>23593</v>
          </cell>
        </row>
        <row r="34">
          <cell r="B34">
            <v>22362</v>
          </cell>
          <cell r="C34">
            <v>1292</v>
          </cell>
          <cell r="D34">
            <v>119</v>
          </cell>
          <cell r="E34">
            <v>394</v>
          </cell>
          <cell r="F34">
            <v>66</v>
          </cell>
          <cell r="G34">
            <v>2</v>
          </cell>
          <cell r="H34">
            <v>1872</v>
          </cell>
          <cell r="I34">
            <v>24234</v>
          </cell>
          <cell r="J34">
            <v>498</v>
          </cell>
          <cell r="K34">
            <v>541</v>
          </cell>
          <cell r="L34">
            <v>1038</v>
          </cell>
          <cell r="M34">
            <v>25273</v>
          </cell>
          <cell r="N34">
            <v>4333</v>
          </cell>
          <cell r="O34">
            <v>3228</v>
          </cell>
          <cell r="P34">
            <v>1160</v>
          </cell>
          <cell r="Q34">
            <v>232</v>
          </cell>
          <cell r="R34">
            <v>8953</v>
          </cell>
          <cell r="S34">
            <v>8953</v>
          </cell>
          <cell r="T34">
            <v>2923</v>
          </cell>
          <cell r="U34">
            <v>19</v>
          </cell>
          <cell r="V34">
            <v>2942</v>
          </cell>
          <cell r="W34">
            <v>766</v>
          </cell>
          <cell r="X34">
            <v>23</v>
          </cell>
          <cell r="Y34">
            <v>229</v>
          </cell>
          <cell r="Z34">
            <v>3960</v>
          </cell>
          <cell r="AA34">
            <v>12913</v>
          </cell>
          <cell r="AB34">
            <v>12360</v>
          </cell>
          <cell r="AC34">
            <v>2534</v>
          </cell>
          <cell r="AD34">
            <v>9826</v>
          </cell>
          <cell r="AE34">
            <v>25273</v>
          </cell>
          <cell r="AF34">
            <v>21947</v>
          </cell>
          <cell r="AG34">
            <v>1269</v>
          </cell>
          <cell r="AH34">
            <v>143</v>
          </cell>
          <cell r="AI34">
            <v>456</v>
          </cell>
          <cell r="AJ34">
            <v>66</v>
          </cell>
          <cell r="AK34">
            <v>2</v>
          </cell>
          <cell r="AL34">
            <v>1934</v>
          </cell>
          <cell r="AM34">
            <v>23881</v>
          </cell>
          <cell r="AN34">
            <v>492</v>
          </cell>
          <cell r="AO34">
            <v>538</v>
          </cell>
          <cell r="AP34">
            <v>1030</v>
          </cell>
          <cell r="AQ34">
            <v>24911</v>
          </cell>
          <cell r="AR34">
            <v>4344</v>
          </cell>
          <cell r="AS34">
            <v>3192</v>
          </cell>
          <cell r="AT34">
            <v>1514</v>
          </cell>
          <cell r="AU34">
            <v>238</v>
          </cell>
          <cell r="AV34">
            <v>9288</v>
          </cell>
          <cell r="AW34">
            <v>9288</v>
          </cell>
          <cell r="AX34">
            <v>2865</v>
          </cell>
          <cell r="AY34">
            <v>20</v>
          </cell>
          <cell r="AZ34">
            <v>2884</v>
          </cell>
          <cell r="BA34">
            <v>769</v>
          </cell>
          <cell r="BB34">
            <v>22</v>
          </cell>
          <cell r="BC34">
            <v>230</v>
          </cell>
          <cell r="BD34">
            <v>3905</v>
          </cell>
          <cell r="BE34">
            <v>13193</v>
          </cell>
          <cell r="BF34">
            <v>11718</v>
          </cell>
          <cell r="BG34">
            <v>1881</v>
          </cell>
          <cell r="BH34">
            <v>9837</v>
          </cell>
          <cell r="BI34">
            <v>24911</v>
          </cell>
          <cell r="BJ34">
            <v>20915</v>
          </cell>
          <cell r="BK34">
            <v>1290</v>
          </cell>
          <cell r="BL34">
            <v>218</v>
          </cell>
          <cell r="BM34">
            <v>495</v>
          </cell>
          <cell r="BN34">
            <v>66</v>
          </cell>
          <cell r="BO34">
            <v>1</v>
          </cell>
          <cell r="BP34">
            <v>2070</v>
          </cell>
          <cell r="BQ34">
            <v>22985</v>
          </cell>
          <cell r="BR34">
            <v>489</v>
          </cell>
          <cell r="BS34">
            <v>583</v>
          </cell>
          <cell r="BT34">
            <v>1073</v>
          </cell>
          <cell r="BU34">
            <v>24058</v>
          </cell>
          <cell r="BV34">
            <v>4540</v>
          </cell>
          <cell r="BW34">
            <v>2010</v>
          </cell>
          <cell r="BX34">
            <v>1408</v>
          </cell>
          <cell r="BY34">
            <v>226</v>
          </cell>
          <cell r="BZ34">
            <v>8184</v>
          </cell>
          <cell r="CA34">
            <v>8184</v>
          </cell>
          <cell r="CB34">
            <v>2456</v>
          </cell>
          <cell r="CC34">
            <v>20</v>
          </cell>
          <cell r="CD34">
            <v>2476</v>
          </cell>
          <cell r="CE34">
            <v>769</v>
          </cell>
          <cell r="CF34">
            <v>22</v>
          </cell>
          <cell r="CG34">
            <v>272</v>
          </cell>
          <cell r="CH34">
            <v>3538</v>
          </cell>
          <cell r="CI34">
            <v>11723</v>
          </cell>
          <cell r="CJ34">
            <v>12335</v>
          </cell>
          <cell r="CK34">
            <v>2498</v>
          </cell>
          <cell r="CL34">
            <v>9837</v>
          </cell>
          <cell r="CM34">
            <v>24058</v>
          </cell>
        </row>
        <row r="35">
          <cell r="B35">
            <v>22482</v>
          </cell>
          <cell r="C35">
            <v>1389</v>
          </cell>
          <cell r="D35">
            <v>116</v>
          </cell>
          <cell r="E35">
            <v>534</v>
          </cell>
          <cell r="F35">
            <v>72</v>
          </cell>
          <cell r="G35">
            <v>3</v>
          </cell>
          <cell r="H35">
            <v>2115</v>
          </cell>
          <cell r="I35">
            <v>24597</v>
          </cell>
          <cell r="J35">
            <v>526</v>
          </cell>
          <cell r="K35">
            <v>550</v>
          </cell>
          <cell r="L35">
            <v>1076</v>
          </cell>
          <cell r="M35">
            <v>25673</v>
          </cell>
          <cell r="N35">
            <v>4631</v>
          </cell>
          <cell r="O35">
            <v>3415</v>
          </cell>
          <cell r="P35">
            <v>1436</v>
          </cell>
          <cell r="Q35">
            <v>234</v>
          </cell>
          <cell r="R35">
            <v>9715</v>
          </cell>
          <cell r="S35">
            <v>9715</v>
          </cell>
          <cell r="T35">
            <v>3144</v>
          </cell>
          <cell r="U35">
            <v>20</v>
          </cell>
          <cell r="V35">
            <v>3164</v>
          </cell>
          <cell r="W35">
            <v>760</v>
          </cell>
          <cell r="X35">
            <v>23</v>
          </cell>
          <cell r="Y35">
            <v>225</v>
          </cell>
          <cell r="Z35">
            <v>4172</v>
          </cell>
          <cell r="AA35">
            <v>13888</v>
          </cell>
          <cell r="AB35">
            <v>11785</v>
          </cell>
          <cell r="AC35">
            <v>1896</v>
          </cell>
          <cell r="AD35">
            <v>9889</v>
          </cell>
          <cell r="AE35">
            <v>25673</v>
          </cell>
          <cell r="AF35">
            <v>22574</v>
          </cell>
          <cell r="AG35">
            <v>1388</v>
          </cell>
          <cell r="AH35">
            <v>106</v>
          </cell>
          <cell r="AI35">
            <v>408</v>
          </cell>
          <cell r="AJ35">
            <v>73</v>
          </cell>
          <cell r="AK35">
            <v>2</v>
          </cell>
          <cell r="AL35">
            <v>1979</v>
          </cell>
          <cell r="AM35">
            <v>24553</v>
          </cell>
          <cell r="AN35">
            <v>535</v>
          </cell>
          <cell r="AO35">
            <v>558</v>
          </cell>
          <cell r="AP35">
            <v>1093</v>
          </cell>
          <cell r="AQ35">
            <v>25646</v>
          </cell>
          <cell r="AR35">
            <v>4460</v>
          </cell>
          <cell r="AS35">
            <v>3512</v>
          </cell>
          <cell r="AT35">
            <v>1284</v>
          </cell>
          <cell r="AU35">
            <v>241</v>
          </cell>
          <cell r="AV35">
            <v>9497</v>
          </cell>
          <cell r="AW35">
            <v>9497</v>
          </cell>
          <cell r="AX35">
            <v>3242</v>
          </cell>
          <cell r="AY35">
            <v>20</v>
          </cell>
          <cell r="AZ35">
            <v>3263</v>
          </cell>
          <cell r="BA35">
            <v>757</v>
          </cell>
          <cell r="BB35">
            <v>23</v>
          </cell>
          <cell r="BC35">
            <v>221</v>
          </cell>
          <cell r="BD35">
            <v>4264</v>
          </cell>
          <cell r="BE35">
            <v>13762</v>
          </cell>
          <cell r="BF35">
            <v>11884</v>
          </cell>
          <cell r="BG35">
            <v>2006</v>
          </cell>
          <cell r="BH35">
            <v>9878</v>
          </cell>
          <cell r="BI35">
            <v>25646</v>
          </cell>
          <cell r="BJ35">
            <v>23657</v>
          </cell>
          <cell r="BK35">
            <v>1359</v>
          </cell>
          <cell r="BL35">
            <v>78</v>
          </cell>
          <cell r="BM35">
            <v>542</v>
          </cell>
          <cell r="BN35">
            <v>73</v>
          </cell>
          <cell r="BO35">
            <v>4</v>
          </cell>
          <cell r="BP35">
            <v>2055</v>
          </cell>
          <cell r="BQ35">
            <v>25713</v>
          </cell>
          <cell r="BR35">
            <v>532</v>
          </cell>
          <cell r="BS35">
            <v>529</v>
          </cell>
          <cell r="BT35">
            <v>1061</v>
          </cell>
          <cell r="BU35">
            <v>26774</v>
          </cell>
          <cell r="BV35">
            <v>4326</v>
          </cell>
          <cell r="BW35">
            <v>4722</v>
          </cell>
          <cell r="BX35">
            <v>1377</v>
          </cell>
          <cell r="BY35">
            <v>248</v>
          </cell>
          <cell r="BZ35">
            <v>10673</v>
          </cell>
          <cell r="CA35">
            <v>10673</v>
          </cell>
          <cell r="CB35">
            <v>4011</v>
          </cell>
          <cell r="CC35">
            <v>21</v>
          </cell>
          <cell r="CD35">
            <v>4032</v>
          </cell>
          <cell r="CE35">
            <v>757</v>
          </cell>
          <cell r="CF35">
            <v>24</v>
          </cell>
          <cell r="CG35">
            <v>179</v>
          </cell>
          <cell r="CH35">
            <v>4992</v>
          </cell>
          <cell r="CI35">
            <v>15665</v>
          </cell>
          <cell r="CJ35">
            <v>11109</v>
          </cell>
          <cell r="CK35">
            <v>1231</v>
          </cell>
          <cell r="CL35">
            <v>9878</v>
          </cell>
          <cell r="CM35">
            <v>26774</v>
          </cell>
        </row>
        <row r="36">
          <cell r="B36">
            <v>22559</v>
          </cell>
          <cell r="C36">
            <v>1519</v>
          </cell>
          <cell r="D36">
            <v>100</v>
          </cell>
          <cell r="E36">
            <v>634</v>
          </cell>
          <cell r="F36">
            <v>78</v>
          </cell>
          <cell r="G36">
            <v>4</v>
          </cell>
          <cell r="H36">
            <v>2335</v>
          </cell>
          <cell r="I36">
            <v>24894</v>
          </cell>
          <cell r="J36">
            <v>546</v>
          </cell>
          <cell r="K36">
            <v>585</v>
          </cell>
          <cell r="L36">
            <v>1132</v>
          </cell>
          <cell r="M36">
            <v>26026</v>
          </cell>
          <cell r="N36">
            <v>5089</v>
          </cell>
          <cell r="O36">
            <v>3658</v>
          </cell>
          <cell r="P36">
            <v>1397</v>
          </cell>
          <cell r="Q36">
            <v>242</v>
          </cell>
          <cell r="R36">
            <v>10386</v>
          </cell>
          <cell r="S36">
            <v>10386</v>
          </cell>
          <cell r="T36">
            <v>3191</v>
          </cell>
          <cell r="U36">
            <v>21</v>
          </cell>
          <cell r="V36">
            <v>3212</v>
          </cell>
          <cell r="W36">
            <v>759</v>
          </cell>
          <cell r="X36">
            <v>23</v>
          </cell>
          <cell r="Y36">
            <v>227</v>
          </cell>
          <cell r="Z36">
            <v>4220</v>
          </cell>
          <cell r="AA36">
            <v>14606</v>
          </cell>
          <cell r="AB36">
            <v>11420</v>
          </cell>
          <cell r="AC36">
            <v>1459</v>
          </cell>
          <cell r="AD36">
            <v>9961</v>
          </cell>
          <cell r="AE36">
            <v>26026</v>
          </cell>
          <cell r="AF36">
            <v>22638</v>
          </cell>
          <cell r="AG36">
            <v>1520</v>
          </cell>
          <cell r="AH36">
            <v>100</v>
          </cell>
          <cell r="AI36">
            <v>757</v>
          </cell>
          <cell r="AJ36">
            <v>78</v>
          </cell>
          <cell r="AK36">
            <v>4</v>
          </cell>
          <cell r="AL36">
            <v>2458</v>
          </cell>
          <cell r="AM36">
            <v>25097</v>
          </cell>
          <cell r="AN36">
            <v>546</v>
          </cell>
          <cell r="AO36">
            <v>565</v>
          </cell>
          <cell r="AP36">
            <v>1111</v>
          </cell>
          <cell r="AQ36">
            <v>26208</v>
          </cell>
          <cell r="AR36">
            <v>5146</v>
          </cell>
          <cell r="AS36">
            <v>3645</v>
          </cell>
          <cell r="AT36">
            <v>1384</v>
          </cell>
          <cell r="AU36">
            <v>216</v>
          </cell>
          <cell r="AV36">
            <v>10391</v>
          </cell>
          <cell r="AW36">
            <v>10391</v>
          </cell>
          <cell r="AX36">
            <v>3222</v>
          </cell>
          <cell r="AY36">
            <v>21</v>
          </cell>
          <cell r="AZ36">
            <v>3243</v>
          </cell>
          <cell r="BA36">
            <v>756</v>
          </cell>
          <cell r="BB36">
            <v>23</v>
          </cell>
          <cell r="BC36">
            <v>226</v>
          </cell>
          <cell r="BD36">
            <v>4248</v>
          </cell>
          <cell r="BE36">
            <v>14638</v>
          </cell>
          <cell r="BF36">
            <v>11569</v>
          </cell>
          <cell r="BG36">
            <v>1608</v>
          </cell>
          <cell r="BH36">
            <v>9961</v>
          </cell>
          <cell r="BI36">
            <v>26208</v>
          </cell>
          <cell r="BJ36">
            <v>24329</v>
          </cell>
          <cell r="BK36">
            <v>1527</v>
          </cell>
          <cell r="BL36">
            <v>98</v>
          </cell>
          <cell r="BM36">
            <v>810</v>
          </cell>
          <cell r="BN36">
            <v>78</v>
          </cell>
          <cell r="BO36">
            <v>4</v>
          </cell>
          <cell r="BP36">
            <v>2518</v>
          </cell>
          <cell r="BQ36">
            <v>26847</v>
          </cell>
          <cell r="BR36">
            <v>548</v>
          </cell>
          <cell r="BS36">
            <v>555</v>
          </cell>
          <cell r="BT36">
            <v>1103</v>
          </cell>
          <cell r="BU36">
            <v>27950</v>
          </cell>
          <cell r="BV36">
            <v>4986</v>
          </cell>
          <cell r="BW36">
            <v>2865</v>
          </cell>
          <cell r="BX36">
            <v>1359</v>
          </cell>
          <cell r="BY36">
            <v>219</v>
          </cell>
          <cell r="BZ36">
            <v>9429</v>
          </cell>
          <cell r="CA36">
            <v>9429</v>
          </cell>
          <cell r="CB36">
            <v>3778</v>
          </cell>
          <cell r="CC36">
            <v>21</v>
          </cell>
          <cell r="CD36">
            <v>3799</v>
          </cell>
          <cell r="CE36">
            <v>756</v>
          </cell>
          <cell r="CF36">
            <v>23</v>
          </cell>
          <cell r="CG36">
            <v>221</v>
          </cell>
          <cell r="CH36">
            <v>4799</v>
          </cell>
          <cell r="CI36">
            <v>14228</v>
          </cell>
          <cell r="CJ36">
            <v>13722</v>
          </cell>
          <cell r="CK36">
            <v>3761</v>
          </cell>
          <cell r="CL36">
            <v>9961</v>
          </cell>
          <cell r="CM36">
            <v>27950</v>
          </cell>
        </row>
        <row r="37">
          <cell r="B37">
            <v>22655</v>
          </cell>
          <cell r="C37">
            <v>1625</v>
          </cell>
          <cell r="D37">
            <v>80</v>
          </cell>
          <cell r="E37">
            <v>690</v>
          </cell>
          <cell r="F37">
            <v>82</v>
          </cell>
          <cell r="G37">
            <v>5</v>
          </cell>
          <cell r="H37">
            <v>2482</v>
          </cell>
          <cell r="I37">
            <v>25137</v>
          </cell>
          <cell r="J37">
            <v>549</v>
          </cell>
          <cell r="K37">
            <v>627</v>
          </cell>
          <cell r="L37">
            <v>1176</v>
          </cell>
          <cell r="M37">
            <v>26313</v>
          </cell>
          <cell r="N37">
            <v>5430</v>
          </cell>
          <cell r="O37">
            <v>3856</v>
          </cell>
          <cell r="P37">
            <v>1194</v>
          </cell>
          <cell r="Q37">
            <v>248</v>
          </cell>
          <cell r="R37">
            <v>10728</v>
          </cell>
          <cell r="S37">
            <v>10728</v>
          </cell>
          <cell r="T37">
            <v>3087</v>
          </cell>
          <cell r="U37">
            <v>21</v>
          </cell>
          <cell r="V37">
            <v>3109</v>
          </cell>
          <cell r="W37">
            <v>760</v>
          </cell>
          <cell r="X37">
            <v>22</v>
          </cell>
          <cell r="Y37">
            <v>235</v>
          </cell>
          <cell r="Z37">
            <v>4126</v>
          </cell>
          <cell r="AA37">
            <v>14854</v>
          </cell>
          <cell r="AB37">
            <v>11459</v>
          </cell>
          <cell r="AC37">
            <v>1392</v>
          </cell>
          <cell r="AD37">
            <v>10067</v>
          </cell>
          <cell r="AE37">
            <v>26313</v>
          </cell>
          <cell r="AF37">
            <v>22827</v>
          </cell>
          <cell r="AG37">
            <v>1652</v>
          </cell>
          <cell r="AH37">
            <v>90</v>
          </cell>
          <cell r="AI37">
            <v>641</v>
          </cell>
          <cell r="AJ37">
            <v>82</v>
          </cell>
          <cell r="AK37">
            <v>5</v>
          </cell>
          <cell r="AL37">
            <v>2470</v>
          </cell>
          <cell r="AM37">
            <v>25297</v>
          </cell>
          <cell r="AN37">
            <v>547</v>
          </cell>
          <cell r="AO37">
            <v>630</v>
          </cell>
          <cell r="AP37">
            <v>1177</v>
          </cell>
          <cell r="AQ37">
            <v>26474</v>
          </cell>
          <cell r="AR37">
            <v>5597</v>
          </cell>
          <cell r="AS37">
            <v>3735</v>
          </cell>
          <cell r="AT37">
            <v>1390</v>
          </cell>
          <cell r="AU37">
            <v>276</v>
          </cell>
          <cell r="AV37">
            <v>10997</v>
          </cell>
          <cell r="AW37">
            <v>10997</v>
          </cell>
          <cell r="AX37">
            <v>3028</v>
          </cell>
          <cell r="AY37">
            <v>22</v>
          </cell>
          <cell r="AZ37">
            <v>3050</v>
          </cell>
          <cell r="BA37">
            <v>760</v>
          </cell>
          <cell r="BB37">
            <v>23</v>
          </cell>
          <cell r="BC37">
            <v>242</v>
          </cell>
          <cell r="BD37">
            <v>4074</v>
          </cell>
          <cell r="BE37">
            <v>15072</v>
          </cell>
          <cell r="BF37">
            <v>11402</v>
          </cell>
          <cell r="BG37">
            <v>1336</v>
          </cell>
          <cell r="BH37">
            <v>10066</v>
          </cell>
          <cell r="BI37">
            <v>26474</v>
          </cell>
          <cell r="BJ37">
            <v>21087</v>
          </cell>
          <cell r="BK37">
            <v>1657</v>
          </cell>
          <cell r="BL37">
            <v>66</v>
          </cell>
          <cell r="BM37">
            <v>415</v>
          </cell>
          <cell r="BN37">
            <v>82</v>
          </cell>
          <cell r="BO37">
            <v>4</v>
          </cell>
          <cell r="BP37">
            <v>2223</v>
          </cell>
          <cell r="BQ37">
            <v>23310</v>
          </cell>
          <cell r="BR37">
            <v>550</v>
          </cell>
          <cell r="BS37">
            <v>622</v>
          </cell>
          <cell r="BT37">
            <v>1172</v>
          </cell>
          <cell r="BU37">
            <v>24482</v>
          </cell>
          <cell r="BV37">
            <v>5693</v>
          </cell>
          <cell r="BW37">
            <v>4813</v>
          </cell>
          <cell r="BX37">
            <v>1649</v>
          </cell>
          <cell r="BY37">
            <v>281</v>
          </cell>
          <cell r="BZ37">
            <v>12435</v>
          </cell>
          <cell r="CA37">
            <v>12435</v>
          </cell>
          <cell r="CB37">
            <v>2578</v>
          </cell>
          <cell r="CC37">
            <v>21</v>
          </cell>
          <cell r="CD37">
            <v>2599</v>
          </cell>
          <cell r="CE37">
            <v>760</v>
          </cell>
          <cell r="CF37">
            <v>23</v>
          </cell>
          <cell r="CG37">
            <v>247</v>
          </cell>
          <cell r="CH37">
            <v>3629</v>
          </cell>
          <cell r="CI37">
            <v>16064</v>
          </cell>
          <cell r="CJ37">
            <v>8418</v>
          </cell>
          <cell r="CK37">
            <v>-1648</v>
          </cell>
          <cell r="CL37">
            <v>10066</v>
          </cell>
          <cell r="CM37">
            <v>24482</v>
          </cell>
        </row>
        <row r="38">
          <cell r="B38">
            <v>22873</v>
          </cell>
          <cell r="C38">
            <v>1681</v>
          </cell>
          <cell r="D38">
            <v>72</v>
          </cell>
          <cell r="E38">
            <v>642</v>
          </cell>
          <cell r="F38">
            <v>85</v>
          </cell>
          <cell r="G38">
            <v>4</v>
          </cell>
          <cell r="H38">
            <v>2485</v>
          </cell>
          <cell r="I38">
            <v>25358</v>
          </cell>
          <cell r="J38">
            <v>535</v>
          </cell>
          <cell r="K38">
            <v>648</v>
          </cell>
          <cell r="L38">
            <v>1183</v>
          </cell>
          <cell r="M38">
            <v>26541</v>
          </cell>
          <cell r="N38">
            <v>5519</v>
          </cell>
          <cell r="O38">
            <v>4162</v>
          </cell>
          <cell r="P38">
            <v>1098</v>
          </cell>
          <cell r="Q38">
            <v>257</v>
          </cell>
          <cell r="R38">
            <v>11036</v>
          </cell>
          <cell r="S38">
            <v>11036</v>
          </cell>
          <cell r="T38">
            <v>2873</v>
          </cell>
          <cell r="U38">
            <v>21</v>
          </cell>
          <cell r="V38">
            <v>2894</v>
          </cell>
          <cell r="W38">
            <v>757</v>
          </cell>
          <cell r="X38">
            <v>21</v>
          </cell>
          <cell r="Y38">
            <v>250</v>
          </cell>
          <cell r="Z38">
            <v>3922</v>
          </cell>
          <cell r="AA38">
            <v>14958</v>
          </cell>
          <cell r="AB38">
            <v>11583</v>
          </cell>
          <cell r="AC38">
            <v>1374</v>
          </cell>
          <cell r="AD38">
            <v>10209</v>
          </cell>
          <cell r="AE38">
            <v>26541</v>
          </cell>
          <cell r="AF38">
            <v>22420</v>
          </cell>
          <cell r="AG38">
            <v>1670</v>
          </cell>
          <cell r="AH38">
            <v>63</v>
          </cell>
          <cell r="AI38">
            <v>680</v>
          </cell>
          <cell r="AJ38">
            <v>84</v>
          </cell>
          <cell r="AK38">
            <v>5</v>
          </cell>
          <cell r="AL38">
            <v>2502</v>
          </cell>
          <cell r="AM38">
            <v>24922</v>
          </cell>
          <cell r="AN38">
            <v>544</v>
          </cell>
          <cell r="AO38">
            <v>683</v>
          </cell>
          <cell r="AP38">
            <v>1227</v>
          </cell>
          <cell r="AQ38">
            <v>26150</v>
          </cell>
          <cell r="AR38">
            <v>5488</v>
          </cell>
          <cell r="AS38">
            <v>4394</v>
          </cell>
          <cell r="AT38">
            <v>851</v>
          </cell>
          <cell r="AU38">
            <v>250</v>
          </cell>
          <cell r="AV38">
            <v>10983</v>
          </cell>
          <cell r="AW38">
            <v>10983</v>
          </cell>
          <cell r="AX38">
            <v>2922</v>
          </cell>
          <cell r="AY38">
            <v>20</v>
          </cell>
          <cell r="AZ38">
            <v>2942</v>
          </cell>
          <cell r="BA38">
            <v>768</v>
          </cell>
          <cell r="BB38">
            <v>19</v>
          </cell>
          <cell r="BC38">
            <v>234</v>
          </cell>
          <cell r="BD38">
            <v>3963</v>
          </cell>
          <cell r="BE38">
            <v>14946</v>
          </cell>
          <cell r="BF38">
            <v>11203</v>
          </cell>
          <cell r="BG38">
            <v>1010</v>
          </cell>
          <cell r="BH38">
            <v>10193</v>
          </cell>
          <cell r="BI38">
            <v>26150</v>
          </cell>
          <cell r="BJ38">
            <v>21412</v>
          </cell>
          <cell r="BK38">
            <v>1687</v>
          </cell>
          <cell r="BL38">
            <v>100</v>
          </cell>
          <cell r="BM38">
            <v>716</v>
          </cell>
          <cell r="BN38">
            <v>84</v>
          </cell>
          <cell r="BO38">
            <v>4</v>
          </cell>
          <cell r="BP38">
            <v>2591</v>
          </cell>
          <cell r="BQ38">
            <v>24003</v>
          </cell>
          <cell r="BR38">
            <v>541</v>
          </cell>
          <cell r="BS38">
            <v>739</v>
          </cell>
          <cell r="BT38">
            <v>1280</v>
          </cell>
          <cell r="BU38">
            <v>25283</v>
          </cell>
          <cell r="BV38">
            <v>5714</v>
          </cell>
          <cell r="BW38">
            <v>2802</v>
          </cell>
          <cell r="BX38">
            <v>575</v>
          </cell>
          <cell r="BY38">
            <v>234</v>
          </cell>
          <cell r="BZ38">
            <v>9325</v>
          </cell>
          <cell r="CA38">
            <v>9325</v>
          </cell>
          <cell r="CB38">
            <v>2579</v>
          </cell>
          <cell r="CC38">
            <v>21</v>
          </cell>
          <cell r="CD38">
            <v>2600</v>
          </cell>
          <cell r="CE38">
            <v>768</v>
          </cell>
          <cell r="CF38">
            <v>19</v>
          </cell>
          <cell r="CG38">
            <v>285</v>
          </cell>
          <cell r="CH38">
            <v>3672</v>
          </cell>
          <cell r="CI38">
            <v>12997</v>
          </cell>
          <cell r="CJ38">
            <v>12287</v>
          </cell>
          <cell r="CK38">
            <v>2093</v>
          </cell>
          <cell r="CL38">
            <v>10193</v>
          </cell>
          <cell r="CM38">
            <v>25283</v>
          </cell>
        </row>
        <row r="39">
          <cell r="B39">
            <v>23449</v>
          </cell>
          <cell r="C39">
            <v>1689</v>
          </cell>
          <cell r="D39">
            <v>98</v>
          </cell>
          <cell r="E39">
            <v>535</v>
          </cell>
          <cell r="F39">
            <v>88</v>
          </cell>
          <cell r="G39">
            <v>4</v>
          </cell>
          <cell r="H39">
            <v>2414</v>
          </cell>
          <cell r="I39">
            <v>25863</v>
          </cell>
          <cell r="J39">
            <v>515</v>
          </cell>
          <cell r="K39">
            <v>629</v>
          </cell>
          <cell r="L39">
            <v>1144</v>
          </cell>
          <cell r="M39">
            <v>27007</v>
          </cell>
          <cell r="N39">
            <v>5419</v>
          </cell>
          <cell r="O39">
            <v>4542</v>
          </cell>
          <cell r="P39">
            <v>1176</v>
          </cell>
          <cell r="Q39">
            <v>263</v>
          </cell>
          <cell r="R39">
            <v>11400</v>
          </cell>
          <cell r="S39">
            <v>11400</v>
          </cell>
          <cell r="T39">
            <v>2740</v>
          </cell>
          <cell r="U39">
            <v>22</v>
          </cell>
          <cell r="V39">
            <v>2761</v>
          </cell>
          <cell r="W39">
            <v>751</v>
          </cell>
          <cell r="X39">
            <v>20</v>
          </cell>
          <cell r="Y39">
            <v>263</v>
          </cell>
          <cell r="Z39">
            <v>3795</v>
          </cell>
          <cell r="AA39">
            <v>15196</v>
          </cell>
          <cell r="AB39">
            <v>11811</v>
          </cell>
          <cell r="AC39">
            <v>1448</v>
          </cell>
          <cell r="AD39">
            <v>10363</v>
          </cell>
          <cell r="AE39">
            <v>27007</v>
          </cell>
          <cell r="AF39">
            <v>23600</v>
          </cell>
          <cell r="AG39">
            <v>1685</v>
          </cell>
          <cell r="AH39">
            <v>90</v>
          </cell>
          <cell r="AI39">
            <v>526</v>
          </cell>
          <cell r="AJ39">
            <v>88</v>
          </cell>
          <cell r="AK39">
            <v>4</v>
          </cell>
          <cell r="AL39">
            <v>2393</v>
          </cell>
          <cell r="AM39">
            <v>25993</v>
          </cell>
          <cell r="AN39">
            <v>508</v>
          </cell>
          <cell r="AO39">
            <v>611</v>
          </cell>
          <cell r="AP39">
            <v>1119</v>
          </cell>
          <cell r="AQ39">
            <v>27112</v>
          </cell>
          <cell r="AR39">
            <v>5301</v>
          </cell>
          <cell r="AS39">
            <v>4148</v>
          </cell>
          <cell r="AT39">
            <v>1104</v>
          </cell>
          <cell r="AU39">
            <v>245</v>
          </cell>
          <cell r="AV39">
            <v>10798</v>
          </cell>
          <cell r="AW39">
            <v>10798</v>
          </cell>
          <cell r="AX39">
            <v>2755</v>
          </cell>
          <cell r="AY39">
            <v>21</v>
          </cell>
          <cell r="AZ39">
            <v>2776</v>
          </cell>
          <cell r="BA39">
            <v>746</v>
          </cell>
          <cell r="BB39">
            <v>23</v>
          </cell>
          <cell r="BC39">
            <v>280</v>
          </cell>
          <cell r="BD39">
            <v>3826</v>
          </cell>
          <cell r="BE39">
            <v>14624</v>
          </cell>
          <cell r="BF39">
            <v>12489</v>
          </cell>
          <cell r="BG39">
            <v>2112</v>
          </cell>
          <cell r="BH39">
            <v>10377</v>
          </cell>
          <cell r="BI39">
            <v>27112</v>
          </cell>
          <cell r="BJ39">
            <v>24710</v>
          </cell>
          <cell r="BK39">
            <v>1655</v>
          </cell>
          <cell r="BL39">
            <v>63</v>
          </cell>
          <cell r="BM39">
            <v>657</v>
          </cell>
          <cell r="BN39">
            <v>88</v>
          </cell>
          <cell r="BO39">
            <v>5</v>
          </cell>
          <cell r="BP39">
            <v>2469</v>
          </cell>
          <cell r="BQ39">
            <v>27179</v>
          </cell>
          <cell r="BR39">
            <v>506</v>
          </cell>
          <cell r="BS39">
            <v>576</v>
          </cell>
          <cell r="BT39">
            <v>1083</v>
          </cell>
          <cell r="BU39">
            <v>28262</v>
          </cell>
          <cell r="BV39">
            <v>5188</v>
          </cell>
          <cell r="BW39">
            <v>5523</v>
          </cell>
          <cell r="BX39">
            <v>1585</v>
          </cell>
          <cell r="BY39">
            <v>255</v>
          </cell>
          <cell r="BZ39">
            <v>12550</v>
          </cell>
          <cell r="CA39">
            <v>12550</v>
          </cell>
          <cell r="CB39">
            <v>3460</v>
          </cell>
          <cell r="CC39">
            <v>22</v>
          </cell>
          <cell r="CD39">
            <v>3482</v>
          </cell>
          <cell r="CE39">
            <v>746</v>
          </cell>
          <cell r="CF39">
            <v>24</v>
          </cell>
          <cell r="CG39">
            <v>228</v>
          </cell>
          <cell r="CH39">
            <v>4480</v>
          </cell>
          <cell r="CI39">
            <v>17030</v>
          </cell>
          <cell r="CJ39">
            <v>11232</v>
          </cell>
          <cell r="CK39">
            <v>855</v>
          </cell>
          <cell r="CL39">
            <v>10377</v>
          </cell>
          <cell r="CM39">
            <v>28262</v>
          </cell>
        </row>
        <row r="40">
          <cell r="B40">
            <v>24077</v>
          </cell>
          <cell r="C40">
            <v>1663</v>
          </cell>
          <cell r="D40">
            <v>157</v>
          </cell>
          <cell r="E40">
            <v>456</v>
          </cell>
          <cell r="F40">
            <v>91</v>
          </cell>
          <cell r="G40">
            <v>5</v>
          </cell>
          <cell r="H40">
            <v>2372</v>
          </cell>
          <cell r="I40">
            <v>26448</v>
          </cell>
          <cell r="J40">
            <v>502</v>
          </cell>
          <cell r="K40">
            <v>617</v>
          </cell>
          <cell r="L40">
            <v>1119</v>
          </cell>
          <cell r="M40">
            <v>27567</v>
          </cell>
          <cell r="N40">
            <v>5338</v>
          </cell>
          <cell r="O40">
            <v>4829</v>
          </cell>
          <cell r="P40">
            <v>1276</v>
          </cell>
          <cell r="Q40">
            <v>263</v>
          </cell>
          <cell r="R40">
            <v>11706</v>
          </cell>
          <cell r="S40">
            <v>11706</v>
          </cell>
          <cell r="T40">
            <v>2753</v>
          </cell>
          <cell r="U40">
            <v>22</v>
          </cell>
          <cell r="V40">
            <v>2775</v>
          </cell>
          <cell r="W40">
            <v>757</v>
          </cell>
          <cell r="X40">
            <v>21</v>
          </cell>
          <cell r="Y40">
            <v>271</v>
          </cell>
          <cell r="Z40">
            <v>3824</v>
          </cell>
          <cell r="AA40">
            <v>15530</v>
          </cell>
          <cell r="AB40">
            <v>12037</v>
          </cell>
          <cell r="AC40">
            <v>1533</v>
          </cell>
          <cell r="AD40">
            <v>10504</v>
          </cell>
          <cell r="AE40">
            <v>27567</v>
          </cell>
          <cell r="AF40">
            <v>24179</v>
          </cell>
          <cell r="AG40">
            <v>1694</v>
          </cell>
          <cell r="AH40">
            <v>136</v>
          </cell>
          <cell r="AI40">
            <v>413</v>
          </cell>
          <cell r="AJ40">
            <v>91</v>
          </cell>
          <cell r="AK40">
            <v>5</v>
          </cell>
          <cell r="AL40">
            <v>2339</v>
          </cell>
          <cell r="AM40">
            <v>26518</v>
          </cell>
          <cell r="AN40">
            <v>503</v>
          </cell>
          <cell r="AO40">
            <v>617</v>
          </cell>
          <cell r="AP40">
            <v>1120</v>
          </cell>
          <cell r="AQ40">
            <v>27638</v>
          </cell>
          <cell r="AR40">
            <v>5465</v>
          </cell>
          <cell r="AS40">
            <v>5251</v>
          </cell>
          <cell r="AT40">
            <v>1476</v>
          </cell>
          <cell r="AU40">
            <v>292</v>
          </cell>
          <cell r="AV40">
            <v>12484</v>
          </cell>
          <cell r="AW40">
            <v>12484</v>
          </cell>
          <cell r="AX40">
            <v>2561</v>
          </cell>
          <cell r="AY40">
            <v>23</v>
          </cell>
          <cell r="AZ40">
            <v>2583</v>
          </cell>
          <cell r="BA40">
            <v>755</v>
          </cell>
          <cell r="BB40">
            <v>18</v>
          </cell>
          <cell r="BC40">
            <v>270</v>
          </cell>
          <cell r="BD40">
            <v>3626</v>
          </cell>
          <cell r="BE40">
            <v>16110</v>
          </cell>
          <cell r="BF40">
            <v>11528</v>
          </cell>
          <cell r="BG40">
            <v>1024</v>
          </cell>
          <cell r="BH40">
            <v>10504</v>
          </cell>
          <cell r="BI40">
            <v>27638</v>
          </cell>
          <cell r="BJ40">
            <v>25887</v>
          </cell>
          <cell r="BK40">
            <v>1703</v>
          </cell>
          <cell r="BL40">
            <v>126</v>
          </cell>
          <cell r="BM40">
            <v>483</v>
          </cell>
          <cell r="BN40">
            <v>91</v>
          </cell>
          <cell r="BO40">
            <v>5</v>
          </cell>
          <cell r="BP40">
            <v>2408</v>
          </cell>
          <cell r="BQ40">
            <v>28296</v>
          </cell>
          <cell r="BR40">
            <v>505</v>
          </cell>
          <cell r="BS40">
            <v>605</v>
          </cell>
          <cell r="BT40">
            <v>1110</v>
          </cell>
          <cell r="BU40">
            <v>29405</v>
          </cell>
          <cell r="BV40">
            <v>5274</v>
          </cell>
          <cell r="BW40">
            <v>4343</v>
          </cell>
          <cell r="BX40">
            <v>1024</v>
          </cell>
          <cell r="BY40">
            <v>294</v>
          </cell>
          <cell r="BZ40">
            <v>10935</v>
          </cell>
          <cell r="CA40">
            <v>10935</v>
          </cell>
          <cell r="CB40">
            <v>2902</v>
          </cell>
          <cell r="CC40">
            <v>22</v>
          </cell>
          <cell r="CD40">
            <v>2924</v>
          </cell>
          <cell r="CE40">
            <v>755</v>
          </cell>
          <cell r="CF40">
            <v>18</v>
          </cell>
          <cell r="CG40">
            <v>261</v>
          </cell>
          <cell r="CH40">
            <v>3958</v>
          </cell>
          <cell r="CI40">
            <v>14892</v>
          </cell>
          <cell r="CJ40">
            <v>14513</v>
          </cell>
          <cell r="CK40">
            <v>4009</v>
          </cell>
          <cell r="CL40">
            <v>10504</v>
          </cell>
          <cell r="CM40">
            <v>29405</v>
          </cell>
        </row>
        <row r="41">
          <cell r="B41">
            <v>24420</v>
          </cell>
          <cell r="C41">
            <v>1658</v>
          </cell>
          <cell r="D41">
            <v>203</v>
          </cell>
          <cell r="E41">
            <v>402</v>
          </cell>
          <cell r="F41">
            <v>91</v>
          </cell>
          <cell r="G41">
            <v>5</v>
          </cell>
          <cell r="H41">
            <v>2359</v>
          </cell>
          <cell r="I41">
            <v>26779</v>
          </cell>
          <cell r="J41">
            <v>512</v>
          </cell>
          <cell r="K41">
            <v>641</v>
          </cell>
          <cell r="L41">
            <v>1153</v>
          </cell>
          <cell r="M41">
            <v>27932</v>
          </cell>
          <cell r="N41">
            <v>5361</v>
          </cell>
          <cell r="O41">
            <v>4963</v>
          </cell>
          <cell r="P41">
            <v>1208</v>
          </cell>
          <cell r="Q41">
            <v>273</v>
          </cell>
          <cell r="R41">
            <v>11806</v>
          </cell>
          <cell r="S41">
            <v>11806</v>
          </cell>
          <cell r="T41">
            <v>2854</v>
          </cell>
          <cell r="U41">
            <v>22</v>
          </cell>
          <cell r="V41">
            <v>2877</v>
          </cell>
          <cell r="W41">
            <v>804</v>
          </cell>
          <cell r="X41">
            <v>22</v>
          </cell>
          <cell r="Y41">
            <v>275</v>
          </cell>
          <cell r="Z41">
            <v>3978</v>
          </cell>
          <cell r="AA41">
            <v>15783</v>
          </cell>
          <cell r="AB41">
            <v>12149</v>
          </cell>
          <cell r="AC41">
            <v>1555</v>
          </cell>
          <cell r="AD41">
            <v>10595</v>
          </cell>
          <cell r="AE41">
            <v>27932</v>
          </cell>
          <cell r="AF41">
            <v>24465</v>
          </cell>
          <cell r="AG41">
            <v>1619</v>
          </cell>
          <cell r="AH41">
            <v>242</v>
          </cell>
          <cell r="AI41">
            <v>441</v>
          </cell>
          <cell r="AJ41">
            <v>91</v>
          </cell>
          <cell r="AK41">
            <v>6</v>
          </cell>
          <cell r="AL41">
            <v>2400</v>
          </cell>
          <cell r="AM41">
            <v>26865</v>
          </cell>
          <cell r="AN41">
            <v>507</v>
          </cell>
          <cell r="AO41">
            <v>595</v>
          </cell>
          <cell r="AP41">
            <v>1102</v>
          </cell>
          <cell r="AQ41">
            <v>27967</v>
          </cell>
          <cell r="AR41">
            <v>5223</v>
          </cell>
          <cell r="AS41">
            <v>4813</v>
          </cell>
          <cell r="AT41">
            <v>1325</v>
          </cell>
          <cell r="AU41">
            <v>255</v>
          </cell>
          <cell r="AV41">
            <v>11617</v>
          </cell>
          <cell r="AW41">
            <v>11617</v>
          </cell>
          <cell r="AX41">
            <v>3067</v>
          </cell>
          <cell r="AY41">
            <v>23</v>
          </cell>
          <cell r="AZ41">
            <v>3090</v>
          </cell>
          <cell r="BA41">
            <v>800</v>
          </cell>
          <cell r="BB41">
            <v>22</v>
          </cell>
          <cell r="BC41">
            <v>265</v>
          </cell>
          <cell r="BD41">
            <v>4177</v>
          </cell>
          <cell r="BE41">
            <v>15794</v>
          </cell>
          <cell r="BF41">
            <v>12173</v>
          </cell>
          <cell r="BG41">
            <v>1576</v>
          </cell>
          <cell r="BH41">
            <v>10597</v>
          </cell>
          <cell r="BI41">
            <v>27967</v>
          </cell>
          <cell r="BJ41">
            <v>22504</v>
          </cell>
          <cell r="BK41">
            <v>1627</v>
          </cell>
          <cell r="BL41">
            <v>175</v>
          </cell>
          <cell r="BM41">
            <v>207</v>
          </cell>
          <cell r="BN41">
            <v>91</v>
          </cell>
          <cell r="BO41">
            <v>5</v>
          </cell>
          <cell r="BP41">
            <v>2105</v>
          </cell>
          <cell r="BQ41">
            <v>24609</v>
          </cell>
          <cell r="BR41">
            <v>509</v>
          </cell>
          <cell r="BS41">
            <v>595</v>
          </cell>
          <cell r="BT41">
            <v>1104</v>
          </cell>
          <cell r="BU41">
            <v>25713</v>
          </cell>
          <cell r="BV41">
            <v>5333</v>
          </cell>
          <cell r="BW41">
            <v>5703</v>
          </cell>
          <cell r="BX41">
            <v>1569</v>
          </cell>
          <cell r="BY41">
            <v>262</v>
          </cell>
          <cell r="BZ41">
            <v>12866</v>
          </cell>
          <cell r="CA41">
            <v>12866</v>
          </cell>
          <cell r="CB41">
            <v>2672</v>
          </cell>
          <cell r="CC41">
            <v>22</v>
          </cell>
          <cell r="CD41">
            <v>2694</v>
          </cell>
          <cell r="CE41">
            <v>800</v>
          </cell>
          <cell r="CF41">
            <v>22</v>
          </cell>
          <cell r="CG41">
            <v>273</v>
          </cell>
          <cell r="CH41">
            <v>3789</v>
          </cell>
          <cell r="CI41">
            <v>16655</v>
          </cell>
          <cell r="CJ41">
            <v>9058</v>
          </cell>
          <cell r="CK41">
            <v>-1539</v>
          </cell>
          <cell r="CL41">
            <v>10597</v>
          </cell>
          <cell r="CM41">
            <v>25713</v>
          </cell>
        </row>
        <row r="42">
          <cell r="B42">
            <v>24295</v>
          </cell>
          <cell r="C42">
            <v>1687</v>
          </cell>
          <cell r="D42">
            <v>193</v>
          </cell>
          <cell r="E42">
            <v>388</v>
          </cell>
          <cell r="F42">
            <v>88</v>
          </cell>
          <cell r="G42">
            <v>5</v>
          </cell>
          <cell r="H42">
            <v>2362</v>
          </cell>
          <cell r="I42">
            <v>26657</v>
          </cell>
          <cell r="J42">
            <v>546</v>
          </cell>
          <cell r="K42">
            <v>682</v>
          </cell>
          <cell r="L42">
            <v>1227</v>
          </cell>
          <cell r="M42">
            <v>27884</v>
          </cell>
          <cell r="N42">
            <v>5386</v>
          </cell>
          <cell r="O42">
            <v>5004</v>
          </cell>
          <cell r="P42">
            <v>951</v>
          </cell>
          <cell r="Q42">
            <v>283</v>
          </cell>
          <cell r="R42">
            <v>11623</v>
          </cell>
          <cell r="S42">
            <v>11623</v>
          </cell>
          <cell r="T42">
            <v>3054</v>
          </cell>
          <cell r="U42">
            <v>24</v>
          </cell>
          <cell r="V42">
            <v>3077</v>
          </cell>
          <cell r="W42">
            <v>900</v>
          </cell>
          <cell r="X42">
            <v>22</v>
          </cell>
          <cell r="Y42">
            <v>273</v>
          </cell>
          <cell r="Z42">
            <v>4272</v>
          </cell>
          <cell r="AA42">
            <v>15896</v>
          </cell>
          <cell r="AB42">
            <v>11989</v>
          </cell>
          <cell r="AC42">
            <v>1361</v>
          </cell>
          <cell r="AD42">
            <v>10628</v>
          </cell>
          <cell r="AE42">
            <v>27884</v>
          </cell>
          <cell r="AF42">
            <v>24222</v>
          </cell>
          <cell r="AG42">
            <v>1656</v>
          </cell>
          <cell r="AH42">
            <v>203</v>
          </cell>
          <cell r="AI42">
            <v>379</v>
          </cell>
          <cell r="AJ42">
            <v>89</v>
          </cell>
          <cell r="AK42">
            <v>6</v>
          </cell>
          <cell r="AL42">
            <v>2332</v>
          </cell>
          <cell r="AM42">
            <v>26555</v>
          </cell>
          <cell r="AN42">
            <v>538</v>
          </cell>
          <cell r="AO42">
            <v>752</v>
          </cell>
          <cell r="AP42">
            <v>1290</v>
          </cell>
          <cell r="AQ42">
            <v>27845</v>
          </cell>
          <cell r="AR42">
            <v>5414</v>
          </cell>
          <cell r="AS42">
            <v>4941</v>
          </cell>
          <cell r="AT42">
            <v>694</v>
          </cell>
          <cell r="AU42">
            <v>271</v>
          </cell>
          <cell r="AV42">
            <v>11321</v>
          </cell>
          <cell r="AW42">
            <v>11321</v>
          </cell>
          <cell r="AX42">
            <v>3000</v>
          </cell>
          <cell r="AY42">
            <v>21</v>
          </cell>
          <cell r="AZ42">
            <v>3021</v>
          </cell>
          <cell r="BA42">
            <v>881</v>
          </cell>
          <cell r="BB42">
            <v>25</v>
          </cell>
          <cell r="BC42">
            <v>283</v>
          </cell>
          <cell r="BD42">
            <v>4210</v>
          </cell>
          <cell r="BE42">
            <v>15531</v>
          </cell>
          <cell r="BF42">
            <v>12314</v>
          </cell>
          <cell r="BG42">
            <v>1658</v>
          </cell>
          <cell r="BH42">
            <v>10657</v>
          </cell>
          <cell r="BI42">
            <v>27845</v>
          </cell>
          <cell r="BJ42">
            <v>23285</v>
          </cell>
          <cell r="BK42">
            <v>1662</v>
          </cell>
          <cell r="BL42">
            <v>338</v>
          </cell>
          <cell r="BM42">
            <v>396</v>
          </cell>
          <cell r="BN42">
            <v>89</v>
          </cell>
          <cell r="BO42">
            <v>5</v>
          </cell>
          <cell r="BP42">
            <v>2490</v>
          </cell>
          <cell r="BQ42">
            <v>25775</v>
          </cell>
          <cell r="BR42">
            <v>535</v>
          </cell>
          <cell r="BS42">
            <v>812</v>
          </cell>
          <cell r="BT42">
            <v>1347</v>
          </cell>
          <cell r="BU42">
            <v>27122</v>
          </cell>
          <cell r="BV42">
            <v>5575</v>
          </cell>
          <cell r="BW42">
            <v>3377</v>
          </cell>
          <cell r="BX42">
            <v>425</v>
          </cell>
          <cell r="BY42">
            <v>251</v>
          </cell>
          <cell r="BZ42">
            <v>9628</v>
          </cell>
          <cell r="CA42">
            <v>9628</v>
          </cell>
          <cell r="CB42">
            <v>2710</v>
          </cell>
          <cell r="CC42">
            <v>22</v>
          </cell>
          <cell r="CD42">
            <v>2732</v>
          </cell>
          <cell r="CE42">
            <v>881</v>
          </cell>
          <cell r="CF42">
            <v>25</v>
          </cell>
          <cell r="CG42">
            <v>338</v>
          </cell>
          <cell r="CH42">
            <v>3976</v>
          </cell>
          <cell r="CI42">
            <v>13604</v>
          </cell>
          <cell r="CJ42">
            <v>13518</v>
          </cell>
          <cell r="CK42">
            <v>2861</v>
          </cell>
          <cell r="CL42">
            <v>10657</v>
          </cell>
          <cell r="CM42">
            <v>27122</v>
          </cell>
        </row>
        <row r="43">
          <cell r="B43">
            <v>23869</v>
          </cell>
          <cell r="C43">
            <v>1724</v>
          </cell>
          <cell r="D43">
            <v>143</v>
          </cell>
          <cell r="E43">
            <v>392</v>
          </cell>
          <cell r="F43">
            <v>85</v>
          </cell>
          <cell r="G43">
            <v>5</v>
          </cell>
          <cell r="H43">
            <v>2349</v>
          </cell>
          <cell r="I43">
            <v>26218</v>
          </cell>
          <cell r="J43">
            <v>584</v>
          </cell>
          <cell r="K43">
            <v>696</v>
          </cell>
          <cell r="L43">
            <v>1280</v>
          </cell>
          <cell r="M43">
            <v>27498</v>
          </cell>
          <cell r="N43">
            <v>5318</v>
          </cell>
          <cell r="O43">
            <v>5013</v>
          </cell>
          <cell r="P43">
            <v>798</v>
          </cell>
          <cell r="Q43">
            <v>290</v>
          </cell>
          <cell r="R43">
            <v>11419</v>
          </cell>
          <cell r="S43">
            <v>11419</v>
          </cell>
          <cell r="T43">
            <v>3277</v>
          </cell>
          <cell r="U43">
            <v>26</v>
          </cell>
          <cell r="V43">
            <v>3302</v>
          </cell>
          <cell r="W43">
            <v>1016</v>
          </cell>
          <cell r="X43">
            <v>21</v>
          </cell>
          <cell r="Y43">
            <v>277</v>
          </cell>
          <cell r="Z43">
            <v>4616</v>
          </cell>
          <cell r="AA43">
            <v>16035</v>
          </cell>
          <cell r="AB43">
            <v>11462</v>
          </cell>
          <cell r="AC43">
            <v>822</v>
          </cell>
          <cell r="AD43">
            <v>10641</v>
          </cell>
          <cell r="AE43">
            <v>27498</v>
          </cell>
          <cell r="AF43">
            <v>24091</v>
          </cell>
          <cell r="AG43">
            <v>1786</v>
          </cell>
          <cell r="AH43">
            <v>121</v>
          </cell>
          <cell r="AI43">
            <v>394</v>
          </cell>
          <cell r="AJ43">
            <v>84</v>
          </cell>
          <cell r="AK43">
            <v>4</v>
          </cell>
          <cell r="AL43">
            <v>2388</v>
          </cell>
          <cell r="AM43">
            <v>26480</v>
          </cell>
          <cell r="AN43">
            <v>597</v>
          </cell>
          <cell r="AO43">
            <v>666</v>
          </cell>
          <cell r="AP43">
            <v>1264</v>
          </cell>
          <cell r="AQ43">
            <v>27743</v>
          </cell>
          <cell r="AR43">
            <v>5446</v>
          </cell>
          <cell r="AS43">
            <v>5076</v>
          </cell>
          <cell r="AT43">
            <v>944</v>
          </cell>
          <cell r="AU43">
            <v>322</v>
          </cell>
          <cell r="AV43">
            <v>11787</v>
          </cell>
          <cell r="AW43">
            <v>11787</v>
          </cell>
          <cell r="AX43">
            <v>3121</v>
          </cell>
          <cell r="AY43">
            <v>28</v>
          </cell>
          <cell r="AZ43">
            <v>3149</v>
          </cell>
          <cell r="BA43">
            <v>1035</v>
          </cell>
          <cell r="BB43">
            <v>17</v>
          </cell>
          <cell r="BC43">
            <v>276</v>
          </cell>
          <cell r="BD43">
            <v>4477</v>
          </cell>
          <cell r="BE43">
            <v>16265</v>
          </cell>
          <cell r="BF43">
            <v>11479</v>
          </cell>
          <cell r="BG43">
            <v>861</v>
          </cell>
          <cell r="BH43">
            <v>10617</v>
          </cell>
          <cell r="BI43">
            <v>27743</v>
          </cell>
          <cell r="BJ43">
            <v>25143</v>
          </cell>
          <cell r="BK43">
            <v>1767</v>
          </cell>
          <cell r="BL43">
            <v>86</v>
          </cell>
          <cell r="BM43">
            <v>488</v>
          </cell>
          <cell r="BN43">
            <v>84</v>
          </cell>
          <cell r="BO43">
            <v>6</v>
          </cell>
          <cell r="BP43">
            <v>2431</v>
          </cell>
          <cell r="BQ43">
            <v>27574</v>
          </cell>
          <cell r="BR43">
            <v>596</v>
          </cell>
          <cell r="BS43">
            <v>631</v>
          </cell>
          <cell r="BT43">
            <v>1226</v>
          </cell>
          <cell r="BU43">
            <v>28801</v>
          </cell>
          <cell r="BV43">
            <v>5361</v>
          </cell>
          <cell r="BW43">
            <v>6515</v>
          </cell>
          <cell r="BX43">
            <v>1414</v>
          </cell>
          <cell r="BY43">
            <v>336</v>
          </cell>
          <cell r="BZ43">
            <v>13626</v>
          </cell>
          <cell r="CA43">
            <v>13626</v>
          </cell>
          <cell r="CB43">
            <v>3323</v>
          </cell>
          <cell r="CC43">
            <v>29</v>
          </cell>
          <cell r="CD43">
            <v>3352</v>
          </cell>
          <cell r="CE43">
            <v>1035</v>
          </cell>
          <cell r="CF43">
            <v>18</v>
          </cell>
          <cell r="CG43">
            <v>226</v>
          </cell>
          <cell r="CH43">
            <v>4630</v>
          </cell>
          <cell r="CI43">
            <v>18256</v>
          </cell>
          <cell r="CJ43">
            <v>10545</v>
          </cell>
          <cell r="CK43">
            <v>-73</v>
          </cell>
          <cell r="CL43">
            <v>10617</v>
          </cell>
          <cell r="CM43">
            <v>28801</v>
          </cell>
        </row>
        <row r="44">
          <cell r="B44">
            <v>23525</v>
          </cell>
          <cell r="C44">
            <v>1726</v>
          </cell>
          <cell r="D44">
            <v>93</v>
          </cell>
          <cell r="E44">
            <v>487</v>
          </cell>
          <cell r="F44">
            <v>81</v>
          </cell>
          <cell r="G44">
            <v>6</v>
          </cell>
          <cell r="H44">
            <v>2394</v>
          </cell>
          <cell r="I44">
            <v>25919</v>
          </cell>
          <cell r="J44">
            <v>612</v>
          </cell>
          <cell r="K44">
            <v>693</v>
          </cell>
          <cell r="L44">
            <v>1305</v>
          </cell>
          <cell r="M44">
            <v>27224</v>
          </cell>
          <cell r="N44">
            <v>5189</v>
          </cell>
          <cell r="O44">
            <v>5167</v>
          </cell>
          <cell r="P44">
            <v>952</v>
          </cell>
          <cell r="Q44">
            <v>293</v>
          </cell>
          <cell r="R44">
            <v>11600</v>
          </cell>
          <cell r="S44">
            <v>11600</v>
          </cell>
          <cell r="T44">
            <v>3481</v>
          </cell>
          <cell r="U44">
            <v>29</v>
          </cell>
          <cell r="V44">
            <v>3510</v>
          </cell>
          <cell r="W44">
            <v>1112</v>
          </cell>
          <cell r="X44">
            <v>19</v>
          </cell>
          <cell r="Y44">
            <v>284</v>
          </cell>
          <cell r="Z44">
            <v>4926</v>
          </cell>
          <cell r="AA44">
            <v>16526</v>
          </cell>
          <cell r="AB44">
            <v>10698</v>
          </cell>
          <cell r="AC44">
            <v>13</v>
          </cell>
          <cell r="AD44">
            <v>10684</v>
          </cell>
          <cell r="AE44">
            <v>27224</v>
          </cell>
          <cell r="AF44">
            <v>23395</v>
          </cell>
          <cell r="AG44">
            <v>1705</v>
          </cell>
          <cell r="AH44">
            <v>88</v>
          </cell>
          <cell r="AI44">
            <v>448</v>
          </cell>
          <cell r="AJ44">
            <v>81</v>
          </cell>
          <cell r="AK44">
            <v>6</v>
          </cell>
          <cell r="AL44">
            <v>2328</v>
          </cell>
          <cell r="AM44">
            <v>25723</v>
          </cell>
          <cell r="AN44">
            <v>611</v>
          </cell>
          <cell r="AO44">
            <v>526</v>
          </cell>
          <cell r="AP44">
            <v>1137</v>
          </cell>
          <cell r="AQ44">
            <v>26860</v>
          </cell>
          <cell r="AR44">
            <v>5073</v>
          </cell>
          <cell r="AS44">
            <v>5100</v>
          </cell>
          <cell r="AT44">
            <v>798</v>
          </cell>
          <cell r="AU44">
            <v>272</v>
          </cell>
          <cell r="AV44">
            <v>11243</v>
          </cell>
          <cell r="AW44">
            <v>11243</v>
          </cell>
          <cell r="AX44">
            <v>3708</v>
          </cell>
          <cell r="AY44">
            <v>28</v>
          </cell>
          <cell r="AZ44">
            <v>3736</v>
          </cell>
          <cell r="BA44">
            <v>1116</v>
          </cell>
          <cell r="BB44">
            <v>20</v>
          </cell>
          <cell r="BC44">
            <v>273</v>
          </cell>
          <cell r="BD44">
            <v>5145</v>
          </cell>
          <cell r="BE44">
            <v>16388</v>
          </cell>
          <cell r="BF44">
            <v>10472</v>
          </cell>
          <cell r="BG44">
            <v>-204</v>
          </cell>
          <cell r="BH44">
            <v>10677</v>
          </cell>
          <cell r="BI44">
            <v>26860</v>
          </cell>
          <cell r="BJ44">
            <v>25051</v>
          </cell>
          <cell r="BK44">
            <v>1706</v>
          </cell>
          <cell r="BL44">
            <v>76</v>
          </cell>
          <cell r="BM44">
            <v>871</v>
          </cell>
          <cell r="BN44">
            <v>81</v>
          </cell>
          <cell r="BO44">
            <v>5</v>
          </cell>
          <cell r="BP44">
            <v>2740</v>
          </cell>
          <cell r="BQ44">
            <v>27792</v>
          </cell>
          <cell r="BR44">
            <v>614</v>
          </cell>
          <cell r="BS44">
            <v>513</v>
          </cell>
          <cell r="BT44">
            <v>1127</v>
          </cell>
          <cell r="BU44">
            <v>28919</v>
          </cell>
          <cell r="BV44">
            <v>4900</v>
          </cell>
          <cell r="BW44">
            <v>4090</v>
          </cell>
          <cell r="BX44">
            <v>364</v>
          </cell>
          <cell r="BY44">
            <v>273</v>
          </cell>
          <cell r="BZ44">
            <v>9628</v>
          </cell>
          <cell r="CA44">
            <v>9628</v>
          </cell>
          <cell r="CB44">
            <v>4340</v>
          </cell>
          <cell r="CC44">
            <v>27</v>
          </cell>
          <cell r="CD44">
            <v>4367</v>
          </cell>
          <cell r="CE44">
            <v>1116</v>
          </cell>
          <cell r="CF44">
            <v>20</v>
          </cell>
          <cell r="CG44">
            <v>262</v>
          </cell>
          <cell r="CH44">
            <v>5765</v>
          </cell>
          <cell r="CI44">
            <v>15393</v>
          </cell>
          <cell r="CJ44">
            <v>13526</v>
          </cell>
          <cell r="CK44">
            <v>2850</v>
          </cell>
          <cell r="CL44">
            <v>10677</v>
          </cell>
          <cell r="CM44">
            <v>28919</v>
          </cell>
        </row>
        <row r="45">
          <cell r="B45">
            <v>23674</v>
          </cell>
          <cell r="C45">
            <v>1660</v>
          </cell>
          <cell r="D45">
            <v>76</v>
          </cell>
          <cell r="E45">
            <v>558</v>
          </cell>
          <cell r="F45">
            <v>78</v>
          </cell>
          <cell r="G45">
            <v>6</v>
          </cell>
          <cell r="H45">
            <v>2379</v>
          </cell>
          <cell r="I45">
            <v>26053</v>
          </cell>
          <cell r="J45">
            <v>620</v>
          </cell>
          <cell r="K45">
            <v>717</v>
          </cell>
          <cell r="L45">
            <v>1337</v>
          </cell>
          <cell r="M45">
            <v>27390</v>
          </cell>
          <cell r="N45">
            <v>4929</v>
          </cell>
          <cell r="O45">
            <v>5161</v>
          </cell>
          <cell r="P45">
            <v>1105</v>
          </cell>
          <cell r="Q45">
            <v>285</v>
          </cell>
          <cell r="R45">
            <v>11480</v>
          </cell>
          <cell r="S45">
            <v>11480</v>
          </cell>
          <cell r="T45">
            <v>3658</v>
          </cell>
          <cell r="U45">
            <v>33</v>
          </cell>
          <cell r="V45">
            <v>3691</v>
          </cell>
          <cell r="W45">
            <v>1161</v>
          </cell>
          <cell r="X45">
            <v>19</v>
          </cell>
          <cell r="Y45">
            <v>296</v>
          </cell>
          <cell r="Z45">
            <v>5166</v>
          </cell>
          <cell r="AA45">
            <v>16646</v>
          </cell>
          <cell r="AB45">
            <v>10744</v>
          </cell>
          <cell r="AC45">
            <v>-62</v>
          </cell>
          <cell r="AD45">
            <v>10806</v>
          </cell>
          <cell r="AE45">
            <v>27390</v>
          </cell>
          <cell r="AF45">
            <v>23292</v>
          </cell>
          <cell r="AG45">
            <v>1658</v>
          </cell>
          <cell r="AH45">
            <v>88</v>
          </cell>
          <cell r="AI45">
            <v>559</v>
          </cell>
          <cell r="AJ45">
            <v>79</v>
          </cell>
          <cell r="AK45">
            <v>7</v>
          </cell>
          <cell r="AL45">
            <v>2391</v>
          </cell>
          <cell r="AM45">
            <v>25683</v>
          </cell>
          <cell r="AN45">
            <v>616</v>
          </cell>
          <cell r="AO45">
            <v>700</v>
          </cell>
          <cell r="AP45">
            <v>1316</v>
          </cell>
          <cell r="AQ45">
            <v>27000</v>
          </cell>
          <cell r="AR45">
            <v>4925</v>
          </cell>
          <cell r="AS45">
            <v>5176</v>
          </cell>
          <cell r="AT45">
            <v>1197</v>
          </cell>
          <cell r="AU45">
            <v>295</v>
          </cell>
          <cell r="AV45">
            <v>11592</v>
          </cell>
          <cell r="AW45">
            <v>11592</v>
          </cell>
          <cell r="AX45">
            <v>3536</v>
          </cell>
          <cell r="AY45">
            <v>31</v>
          </cell>
          <cell r="AZ45">
            <v>3567</v>
          </cell>
          <cell r="BA45">
            <v>1163</v>
          </cell>
          <cell r="BB45">
            <v>20</v>
          </cell>
          <cell r="BC45">
            <v>309</v>
          </cell>
          <cell r="BD45">
            <v>5059</v>
          </cell>
          <cell r="BE45">
            <v>16651</v>
          </cell>
          <cell r="BF45">
            <v>10349</v>
          </cell>
          <cell r="BG45">
            <v>-452</v>
          </cell>
          <cell r="BH45">
            <v>10800</v>
          </cell>
          <cell r="BI45">
            <v>27000</v>
          </cell>
          <cell r="BJ45">
            <v>21546</v>
          </cell>
          <cell r="BK45">
            <v>1654</v>
          </cell>
          <cell r="BL45">
            <v>62</v>
          </cell>
          <cell r="BM45">
            <v>680</v>
          </cell>
          <cell r="BN45">
            <v>79</v>
          </cell>
          <cell r="BO45">
            <v>5</v>
          </cell>
          <cell r="BP45">
            <v>2480</v>
          </cell>
          <cell r="BQ45">
            <v>24027</v>
          </cell>
          <cell r="BR45">
            <v>619</v>
          </cell>
          <cell r="BS45">
            <v>677</v>
          </cell>
          <cell r="BT45">
            <v>1296</v>
          </cell>
          <cell r="BU45">
            <v>25323</v>
          </cell>
          <cell r="BV45">
            <v>5023</v>
          </cell>
          <cell r="BW45">
            <v>5967</v>
          </cell>
          <cell r="BX45">
            <v>1409</v>
          </cell>
          <cell r="BY45">
            <v>303</v>
          </cell>
          <cell r="BZ45">
            <v>12702</v>
          </cell>
          <cell r="CA45">
            <v>12702</v>
          </cell>
          <cell r="CB45">
            <v>3036</v>
          </cell>
          <cell r="CC45">
            <v>30</v>
          </cell>
          <cell r="CD45">
            <v>3066</v>
          </cell>
          <cell r="CE45">
            <v>1163</v>
          </cell>
          <cell r="CF45">
            <v>21</v>
          </cell>
          <cell r="CG45">
            <v>295</v>
          </cell>
          <cell r="CH45">
            <v>4544</v>
          </cell>
          <cell r="CI45">
            <v>17246</v>
          </cell>
          <cell r="CJ45">
            <v>8076</v>
          </cell>
          <cell r="CK45">
            <v>-2724</v>
          </cell>
          <cell r="CL45">
            <v>10800</v>
          </cell>
          <cell r="CM45">
            <v>25323</v>
          </cell>
        </row>
        <row r="46">
          <cell r="B46">
            <v>24230</v>
          </cell>
          <cell r="C46">
            <v>1566</v>
          </cell>
          <cell r="D46">
            <v>84</v>
          </cell>
          <cell r="E46">
            <v>636</v>
          </cell>
          <cell r="F46">
            <v>75</v>
          </cell>
          <cell r="G46">
            <v>7</v>
          </cell>
          <cell r="H46">
            <v>2368</v>
          </cell>
          <cell r="I46">
            <v>26598</v>
          </cell>
          <cell r="J46">
            <v>614</v>
          </cell>
          <cell r="K46">
            <v>814</v>
          </cell>
          <cell r="L46">
            <v>1427</v>
          </cell>
          <cell r="M46">
            <v>28025</v>
          </cell>
          <cell r="N46">
            <v>4639</v>
          </cell>
          <cell r="O46">
            <v>5029</v>
          </cell>
          <cell r="P46">
            <v>1418</v>
          </cell>
          <cell r="Q46">
            <v>297</v>
          </cell>
          <cell r="R46">
            <v>11383</v>
          </cell>
          <cell r="S46">
            <v>11383</v>
          </cell>
          <cell r="T46">
            <v>3706</v>
          </cell>
          <cell r="U46">
            <v>36</v>
          </cell>
          <cell r="V46">
            <v>3742</v>
          </cell>
          <cell r="W46">
            <v>1169</v>
          </cell>
          <cell r="X46">
            <v>18</v>
          </cell>
          <cell r="Y46">
            <v>307</v>
          </cell>
          <cell r="Z46">
            <v>5235</v>
          </cell>
          <cell r="AA46">
            <v>16618</v>
          </cell>
          <cell r="AB46">
            <v>11407</v>
          </cell>
          <cell r="AC46">
            <v>409</v>
          </cell>
          <cell r="AD46">
            <v>10998</v>
          </cell>
          <cell r="AE46">
            <v>28025</v>
          </cell>
          <cell r="AF46">
            <v>24536</v>
          </cell>
          <cell r="AG46">
            <v>1592</v>
          </cell>
          <cell r="AH46">
            <v>68</v>
          </cell>
          <cell r="AI46">
            <v>808</v>
          </cell>
          <cell r="AJ46">
            <v>76</v>
          </cell>
          <cell r="AK46">
            <v>6</v>
          </cell>
          <cell r="AL46">
            <v>2549</v>
          </cell>
          <cell r="AM46">
            <v>27085</v>
          </cell>
          <cell r="AN46">
            <v>623</v>
          </cell>
          <cell r="AO46">
            <v>796</v>
          </cell>
          <cell r="AP46">
            <v>1420</v>
          </cell>
          <cell r="AQ46">
            <v>28505</v>
          </cell>
          <cell r="AR46">
            <v>4832</v>
          </cell>
          <cell r="AS46">
            <v>5255</v>
          </cell>
          <cell r="AT46">
            <v>1557</v>
          </cell>
          <cell r="AU46">
            <v>291</v>
          </cell>
          <cell r="AV46">
            <v>11935</v>
          </cell>
          <cell r="AW46">
            <v>11935</v>
          </cell>
          <cell r="AX46">
            <v>3721</v>
          </cell>
          <cell r="AY46">
            <v>39</v>
          </cell>
          <cell r="AZ46">
            <v>3760</v>
          </cell>
          <cell r="BA46">
            <v>1173</v>
          </cell>
          <cell r="BB46">
            <v>16</v>
          </cell>
          <cell r="BC46">
            <v>304</v>
          </cell>
          <cell r="BD46">
            <v>5253</v>
          </cell>
          <cell r="BE46">
            <v>17188</v>
          </cell>
          <cell r="BF46">
            <v>11318</v>
          </cell>
          <cell r="BG46">
            <v>330</v>
          </cell>
          <cell r="BH46">
            <v>10988</v>
          </cell>
          <cell r="BI46">
            <v>28505</v>
          </cell>
          <cell r="BJ46">
            <v>23651</v>
          </cell>
          <cell r="BK46">
            <v>1610</v>
          </cell>
          <cell r="BL46">
            <v>121</v>
          </cell>
          <cell r="BM46">
            <v>148</v>
          </cell>
          <cell r="BN46">
            <v>76</v>
          </cell>
          <cell r="BO46">
            <v>5</v>
          </cell>
          <cell r="BP46">
            <v>1960</v>
          </cell>
          <cell r="BQ46">
            <v>25611</v>
          </cell>
          <cell r="BR46">
            <v>619</v>
          </cell>
          <cell r="BS46">
            <v>867</v>
          </cell>
          <cell r="BT46">
            <v>1486</v>
          </cell>
          <cell r="BU46">
            <v>27097</v>
          </cell>
          <cell r="BV46">
            <v>4969</v>
          </cell>
          <cell r="BW46">
            <v>3877</v>
          </cell>
          <cell r="BX46">
            <v>1333</v>
          </cell>
          <cell r="BY46">
            <v>269</v>
          </cell>
          <cell r="BZ46">
            <v>10448</v>
          </cell>
          <cell r="CA46">
            <v>10448</v>
          </cell>
          <cell r="CB46">
            <v>3388</v>
          </cell>
          <cell r="CC46">
            <v>41</v>
          </cell>
          <cell r="CD46">
            <v>3429</v>
          </cell>
          <cell r="CE46">
            <v>1173</v>
          </cell>
          <cell r="CF46">
            <v>16</v>
          </cell>
          <cell r="CG46">
            <v>377</v>
          </cell>
          <cell r="CH46">
            <v>4995</v>
          </cell>
          <cell r="CI46">
            <v>15443</v>
          </cell>
          <cell r="CJ46">
            <v>11654</v>
          </cell>
          <cell r="CK46">
            <v>666</v>
          </cell>
          <cell r="CL46">
            <v>10988</v>
          </cell>
          <cell r="CM46">
            <v>27097</v>
          </cell>
        </row>
        <row r="47">
          <cell r="B47">
            <v>24934</v>
          </cell>
          <cell r="C47">
            <v>1478</v>
          </cell>
          <cell r="D47">
            <v>91</v>
          </cell>
          <cell r="E47">
            <v>725</v>
          </cell>
          <cell r="F47">
            <v>72</v>
          </cell>
          <cell r="G47">
            <v>8</v>
          </cell>
          <cell r="H47">
            <v>2374</v>
          </cell>
          <cell r="I47">
            <v>27309</v>
          </cell>
          <cell r="J47">
            <v>609</v>
          </cell>
          <cell r="K47">
            <v>949</v>
          </cell>
          <cell r="L47">
            <v>1558</v>
          </cell>
          <cell r="M47">
            <v>28867</v>
          </cell>
          <cell r="N47">
            <v>4427</v>
          </cell>
          <cell r="O47">
            <v>4783</v>
          </cell>
          <cell r="P47">
            <v>1657</v>
          </cell>
          <cell r="Q47">
            <v>336</v>
          </cell>
          <cell r="R47">
            <v>11202</v>
          </cell>
          <cell r="S47">
            <v>11202</v>
          </cell>
          <cell r="T47">
            <v>3890</v>
          </cell>
          <cell r="U47">
            <v>37</v>
          </cell>
          <cell r="V47">
            <v>3926</v>
          </cell>
          <cell r="W47">
            <v>1165</v>
          </cell>
          <cell r="X47">
            <v>17</v>
          </cell>
          <cell r="Y47">
            <v>328</v>
          </cell>
          <cell r="Z47">
            <v>5436</v>
          </cell>
          <cell r="AA47">
            <v>16639</v>
          </cell>
          <cell r="AB47">
            <v>12228</v>
          </cell>
          <cell r="AC47">
            <v>1014</v>
          </cell>
          <cell r="AD47">
            <v>11214</v>
          </cell>
          <cell r="AE47">
            <v>28867</v>
          </cell>
          <cell r="AF47">
            <v>25046</v>
          </cell>
          <cell r="AG47">
            <v>1442</v>
          </cell>
          <cell r="AH47">
            <v>100</v>
          </cell>
          <cell r="AI47">
            <v>362</v>
          </cell>
          <cell r="AJ47">
            <v>72</v>
          </cell>
          <cell r="AK47">
            <v>7</v>
          </cell>
          <cell r="AL47">
            <v>1983</v>
          </cell>
          <cell r="AM47">
            <v>27029</v>
          </cell>
          <cell r="AN47">
            <v>602</v>
          </cell>
          <cell r="AO47">
            <v>944</v>
          </cell>
          <cell r="AP47">
            <v>1546</v>
          </cell>
          <cell r="AQ47">
            <v>28575</v>
          </cell>
          <cell r="AR47">
            <v>4177</v>
          </cell>
          <cell r="AS47">
            <v>4499</v>
          </cell>
          <cell r="AT47">
            <v>1029</v>
          </cell>
          <cell r="AU47">
            <v>318</v>
          </cell>
          <cell r="AV47">
            <v>10022</v>
          </cell>
          <cell r="AW47">
            <v>10022</v>
          </cell>
          <cell r="AX47">
            <v>3910</v>
          </cell>
          <cell r="AY47">
            <v>38</v>
          </cell>
          <cell r="AZ47">
            <v>3948</v>
          </cell>
          <cell r="BA47">
            <v>1153</v>
          </cell>
          <cell r="BB47">
            <v>19</v>
          </cell>
          <cell r="BC47">
            <v>330</v>
          </cell>
          <cell r="BD47">
            <v>5451</v>
          </cell>
          <cell r="BE47">
            <v>15473</v>
          </cell>
          <cell r="BF47">
            <v>13103</v>
          </cell>
          <cell r="BG47">
            <v>1866</v>
          </cell>
          <cell r="BH47">
            <v>11237</v>
          </cell>
          <cell r="BI47">
            <v>28575</v>
          </cell>
          <cell r="BJ47">
            <v>26023</v>
          </cell>
          <cell r="BK47">
            <v>1431</v>
          </cell>
          <cell r="BL47">
            <v>72</v>
          </cell>
          <cell r="BM47">
            <v>501</v>
          </cell>
          <cell r="BN47">
            <v>72</v>
          </cell>
          <cell r="BO47">
            <v>11</v>
          </cell>
          <cell r="BP47">
            <v>2085</v>
          </cell>
          <cell r="BQ47">
            <v>28109</v>
          </cell>
          <cell r="BR47">
            <v>600</v>
          </cell>
          <cell r="BS47">
            <v>894</v>
          </cell>
          <cell r="BT47">
            <v>1494</v>
          </cell>
          <cell r="BU47">
            <v>29602</v>
          </cell>
          <cell r="BV47">
            <v>4121</v>
          </cell>
          <cell r="BW47">
            <v>6010</v>
          </cell>
          <cell r="BX47">
            <v>1470</v>
          </cell>
          <cell r="BY47">
            <v>334</v>
          </cell>
          <cell r="BZ47">
            <v>11935</v>
          </cell>
          <cell r="CA47">
            <v>11935</v>
          </cell>
          <cell r="CB47">
            <v>4132</v>
          </cell>
          <cell r="CC47">
            <v>39</v>
          </cell>
          <cell r="CD47">
            <v>4171</v>
          </cell>
          <cell r="CE47">
            <v>1153</v>
          </cell>
          <cell r="CF47">
            <v>19</v>
          </cell>
          <cell r="CG47">
            <v>269</v>
          </cell>
          <cell r="CH47">
            <v>5612</v>
          </cell>
          <cell r="CI47">
            <v>17547</v>
          </cell>
          <cell r="CJ47">
            <v>12055</v>
          </cell>
          <cell r="CK47">
            <v>819</v>
          </cell>
          <cell r="CL47">
            <v>11237</v>
          </cell>
          <cell r="CM47">
            <v>29602</v>
          </cell>
        </row>
        <row r="48">
          <cell r="B48">
            <v>25420</v>
          </cell>
          <cell r="C48">
            <v>1418</v>
          </cell>
          <cell r="D48">
            <v>98</v>
          </cell>
          <cell r="E48">
            <v>735</v>
          </cell>
          <cell r="F48">
            <v>69</v>
          </cell>
          <cell r="G48">
            <v>9</v>
          </cell>
          <cell r="H48">
            <v>2329</v>
          </cell>
          <cell r="I48">
            <v>27749</v>
          </cell>
          <cell r="J48">
            <v>615</v>
          </cell>
          <cell r="K48">
            <v>1044</v>
          </cell>
          <cell r="L48">
            <v>1659</v>
          </cell>
          <cell r="M48">
            <v>29408</v>
          </cell>
          <cell r="N48">
            <v>4365</v>
          </cell>
          <cell r="O48">
            <v>4743</v>
          </cell>
          <cell r="P48">
            <v>1524</v>
          </cell>
          <cell r="Q48">
            <v>375</v>
          </cell>
          <cell r="R48">
            <v>11006</v>
          </cell>
          <cell r="S48">
            <v>11006</v>
          </cell>
          <cell r="T48">
            <v>3810</v>
          </cell>
          <cell r="U48">
            <v>36</v>
          </cell>
          <cell r="V48">
            <v>3846</v>
          </cell>
          <cell r="W48">
            <v>1164</v>
          </cell>
          <cell r="X48">
            <v>20</v>
          </cell>
          <cell r="Y48">
            <v>360</v>
          </cell>
          <cell r="Z48">
            <v>5389</v>
          </cell>
          <cell r="AA48">
            <v>16395</v>
          </cell>
          <cell r="AB48">
            <v>13013</v>
          </cell>
          <cell r="AC48">
            <v>1589</v>
          </cell>
          <cell r="AD48">
            <v>11423</v>
          </cell>
          <cell r="AE48">
            <v>29408</v>
          </cell>
          <cell r="AF48">
            <v>25145</v>
          </cell>
          <cell r="AG48">
            <v>1441</v>
          </cell>
          <cell r="AH48">
            <v>122</v>
          </cell>
          <cell r="AI48">
            <v>1088</v>
          </cell>
          <cell r="AJ48">
            <v>69</v>
          </cell>
          <cell r="AK48">
            <v>10</v>
          </cell>
          <cell r="AL48">
            <v>2730</v>
          </cell>
          <cell r="AM48">
            <v>27875</v>
          </cell>
          <cell r="AN48">
            <v>608</v>
          </cell>
          <cell r="AO48">
            <v>1083</v>
          </cell>
          <cell r="AP48">
            <v>1692</v>
          </cell>
          <cell r="AQ48">
            <v>29566</v>
          </cell>
          <cell r="AR48">
            <v>4418</v>
          </cell>
          <cell r="AS48">
            <v>4899</v>
          </cell>
          <cell r="AT48">
            <v>2655</v>
          </cell>
          <cell r="AU48">
            <v>398</v>
          </cell>
          <cell r="AV48">
            <v>12371</v>
          </cell>
          <cell r="AW48">
            <v>12371</v>
          </cell>
          <cell r="AX48">
            <v>3780</v>
          </cell>
          <cell r="AY48">
            <v>33</v>
          </cell>
          <cell r="AZ48">
            <v>3813</v>
          </cell>
          <cell r="BA48">
            <v>1164</v>
          </cell>
          <cell r="BB48">
            <v>14</v>
          </cell>
          <cell r="BC48">
            <v>337</v>
          </cell>
          <cell r="BD48">
            <v>5328</v>
          </cell>
          <cell r="BE48">
            <v>17699</v>
          </cell>
          <cell r="BF48">
            <v>11868</v>
          </cell>
          <cell r="BG48">
            <v>443</v>
          </cell>
          <cell r="BH48">
            <v>11424</v>
          </cell>
          <cell r="BI48">
            <v>29566</v>
          </cell>
          <cell r="BJ48">
            <v>26864</v>
          </cell>
          <cell r="BK48">
            <v>1443</v>
          </cell>
          <cell r="BL48">
            <v>102</v>
          </cell>
          <cell r="BM48">
            <v>1487</v>
          </cell>
          <cell r="BN48">
            <v>69</v>
          </cell>
          <cell r="BO48">
            <v>9</v>
          </cell>
          <cell r="BP48">
            <v>3110</v>
          </cell>
          <cell r="BQ48">
            <v>29974</v>
          </cell>
          <cell r="BR48">
            <v>612</v>
          </cell>
          <cell r="BS48">
            <v>1059</v>
          </cell>
          <cell r="BT48">
            <v>1671</v>
          </cell>
          <cell r="BU48">
            <v>31645</v>
          </cell>
          <cell r="BV48">
            <v>4277</v>
          </cell>
          <cell r="BW48">
            <v>3790</v>
          </cell>
          <cell r="BX48">
            <v>2229</v>
          </cell>
          <cell r="BY48">
            <v>394</v>
          </cell>
          <cell r="BZ48">
            <v>10690</v>
          </cell>
          <cell r="CA48">
            <v>10690</v>
          </cell>
          <cell r="CB48">
            <v>4366</v>
          </cell>
          <cell r="CC48">
            <v>31</v>
          </cell>
          <cell r="CD48">
            <v>4397</v>
          </cell>
          <cell r="CE48">
            <v>1164</v>
          </cell>
          <cell r="CF48">
            <v>14</v>
          </cell>
          <cell r="CG48">
            <v>327</v>
          </cell>
          <cell r="CH48">
            <v>5902</v>
          </cell>
          <cell r="CI48">
            <v>16592</v>
          </cell>
          <cell r="CJ48">
            <v>15053</v>
          </cell>
          <cell r="CK48">
            <v>3629</v>
          </cell>
          <cell r="CL48">
            <v>11424</v>
          </cell>
          <cell r="CM48">
            <v>31645</v>
          </cell>
        </row>
        <row r="49">
          <cell r="B49">
            <v>25638</v>
          </cell>
          <cell r="C49">
            <v>1418</v>
          </cell>
          <cell r="D49">
            <v>124</v>
          </cell>
          <cell r="E49">
            <v>684</v>
          </cell>
          <cell r="F49">
            <v>67</v>
          </cell>
          <cell r="G49">
            <v>12</v>
          </cell>
          <cell r="H49">
            <v>2305</v>
          </cell>
          <cell r="I49">
            <v>27943</v>
          </cell>
          <cell r="J49">
            <v>635</v>
          </cell>
          <cell r="K49">
            <v>1065</v>
          </cell>
          <cell r="L49">
            <v>1700</v>
          </cell>
          <cell r="M49">
            <v>29643</v>
          </cell>
          <cell r="N49">
            <v>4486</v>
          </cell>
          <cell r="O49">
            <v>5069</v>
          </cell>
          <cell r="P49">
            <v>1191</v>
          </cell>
          <cell r="Q49">
            <v>392</v>
          </cell>
          <cell r="R49">
            <v>11137</v>
          </cell>
          <cell r="S49">
            <v>11137</v>
          </cell>
          <cell r="T49">
            <v>3764</v>
          </cell>
          <cell r="U49">
            <v>36</v>
          </cell>
          <cell r="V49">
            <v>3800</v>
          </cell>
          <cell r="W49">
            <v>1167</v>
          </cell>
          <cell r="X49">
            <v>24</v>
          </cell>
          <cell r="Y49">
            <v>402</v>
          </cell>
          <cell r="Z49">
            <v>5393</v>
          </cell>
          <cell r="AA49">
            <v>16531</v>
          </cell>
          <cell r="AB49">
            <v>13113</v>
          </cell>
          <cell r="AC49">
            <v>1493</v>
          </cell>
          <cell r="AD49">
            <v>11620</v>
          </cell>
          <cell r="AE49">
            <v>29643</v>
          </cell>
          <cell r="AF49">
            <v>25995</v>
          </cell>
          <cell r="AG49">
            <v>1388</v>
          </cell>
          <cell r="AH49">
            <v>73</v>
          </cell>
          <cell r="AI49">
            <v>595</v>
          </cell>
          <cell r="AJ49">
            <v>67</v>
          </cell>
          <cell r="AK49">
            <v>12</v>
          </cell>
          <cell r="AL49">
            <v>2135</v>
          </cell>
          <cell r="AM49">
            <v>28130</v>
          </cell>
          <cell r="AN49">
            <v>644</v>
          </cell>
          <cell r="AO49">
            <v>657</v>
          </cell>
          <cell r="AP49">
            <v>1301</v>
          </cell>
          <cell r="AQ49">
            <v>29431</v>
          </cell>
          <cell r="AR49">
            <v>4519</v>
          </cell>
          <cell r="AS49">
            <v>4740</v>
          </cell>
          <cell r="AT49">
            <v>439</v>
          </cell>
          <cell r="AU49">
            <v>397</v>
          </cell>
          <cell r="AV49">
            <v>10096</v>
          </cell>
          <cell r="AW49">
            <v>10096</v>
          </cell>
          <cell r="AX49">
            <v>3679</v>
          </cell>
          <cell r="AY49">
            <v>37</v>
          </cell>
          <cell r="AZ49">
            <v>3716</v>
          </cell>
          <cell r="BA49">
            <v>1170</v>
          </cell>
          <cell r="BB49">
            <v>29</v>
          </cell>
          <cell r="BC49">
            <v>437</v>
          </cell>
          <cell r="BD49">
            <v>5351</v>
          </cell>
          <cell r="BE49">
            <v>15447</v>
          </cell>
          <cell r="BF49">
            <v>13984</v>
          </cell>
          <cell r="BG49">
            <v>2368</v>
          </cell>
          <cell r="BH49">
            <v>11615</v>
          </cell>
          <cell r="BI49">
            <v>29431</v>
          </cell>
          <cell r="BJ49">
            <v>24108</v>
          </cell>
          <cell r="BK49">
            <v>1387</v>
          </cell>
          <cell r="BL49">
            <v>51</v>
          </cell>
          <cell r="BM49">
            <v>708</v>
          </cell>
          <cell r="BN49">
            <v>67</v>
          </cell>
          <cell r="BO49">
            <v>9</v>
          </cell>
          <cell r="BP49">
            <v>2222</v>
          </cell>
          <cell r="BQ49">
            <v>26330</v>
          </cell>
          <cell r="BR49">
            <v>648</v>
          </cell>
          <cell r="BS49">
            <v>650</v>
          </cell>
          <cell r="BT49">
            <v>1297</v>
          </cell>
          <cell r="BU49">
            <v>27627</v>
          </cell>
          <cell r="BV49">
            <v>4598</v>
          </cell>
          <cell r="BW49">
            <v>5967</v>
          </cell>
          <cell r="BX49">
            <v>605</v>
          </cell>
          <cell r="BY49">
            <v>406</v>
          </cell>
          <cell r="BZ49">
            <v>11576</v>
          </cell>
          <cell r="CA49">
            <v>11576</v>
          </cell>
          <cell r="CB49">
            <v>3236</v>
          </cell>
          <cell r="CC49">
            <v>36</v>
          </cell>
          <cell r="CD49">
            <v>3272</v>
          </cell>
          <cell r="CE49">
            <v>1170</v>
          </cell>
          <cell r="CF49">
            <v>29</v>
          </cell>
          <cell r="CG49">
            <v>409</v>
          </cell>
          <cell r="CH49">
            <v>4880</v>
          </cell>
          <cell r="CI49">
            <v>16456</v>
          </cell>
          <cell r="CJ49">
            <v>11172</v>
          </cell>
          <cell r="CK49">
            <v>-444</v>
          </cell>
          <cell r="CL49">
            <v>11615</v>
          </cell>
          <cell r="CM49">
            <v>27627</v>
          </cell>
        </row>
        <row r="50">
          <cell r="B50">
            <v>25867</v>
          </cell>
          <cell r="C50">
            <v>1460</v>
          </cell>
          <cell r="D50">
            <v>156</v>
          </cell>
          <cell r="E50">
            <v>516</v>
          </cell>
          <cell r="F50">
            <v>66</v>
          </cell>
          <cell r="G50">
            <v>18</v>
          </cell>
          <cell r="H50">
            <v>2217</v>
          </cell>
          <cell r="I50">
            <v>28084</v>
          </cell>
          <cell r="J50">
            <v>669</v>
          </cell>
          <cell r="K50">
            <v>1034</v>
          </cell>
          <cell r="L50">
            <v>1703</v>
          </cell>
          <cell r="M50">
            <v>29787</v>
          </cell>
          <cell r="N50">
            <v>4618</v>
          </cell>
          <cell r="O50">
            <v>5253</v>
          </cell>
          <cell r="P50">
            <v>1021</v>
          </cell>
          <cell r="Q50">
            <v>380</v>
          </cell>
          <cell r="R50">
            <v>11270</v>
          </cell>
          <cell r="S50">
            <v>11270</v>
          </cell>
          <cell r="T50">
            <v>3836</v>
          </cell>
          <cell r="U50">
            <v>39</v>
          </cell>
          <cell r="V50">
            <v>3875</v>
          </cell>
          <cell r="W50">
            <v>1169</v>
          </cell>
          <cell r="X50">
            <v>28</v>
          </cell>
          <cell r="Y50">
            <v>437</v>
          </cell>
          <cell r="Z50">
            <v>5508</v>
          </cell>
          <cell r="AA50">
            <v>16779</v>
          </cell>
          <cell r="AB50">
            <v>13008</v>
          </cell>
          <cell r="AC50">
            <v>1189</v>
          </cell>
          <cell r="AD50">
            <v>11819</v>
          </cell>
          <cell r="AE50">
            <v>29787</v>
          </cell>
          <cell r="AF50">
            <v>25737</v>
          </cell>
          <cell r="AG50">
            <v>1466</v>
          </cell>
          <cell r="AH50">
            <v>176</v>
          </cell>
          <cell r="AI50">
            <v>383</v>
          </cell>
          <cell r="AJ50">
            <v>67</v>
          </cell>
          <cell r="AK50">
            <v>12</v>
          </cell>
          <cell r="AL50">
            <v>2104</v>
          </cell>
          <cell r="AM50">
            <v>27841</v>
          </cell>
          <cell r="AN50">
            <v>661</v>
          </cell>
          <cell r="AO50">
            <v>530</v>
          </cell>
          <cell r="AP50">
            <v>1191</v>
          </cell>
          <cell r="AQ50">
            <v>29032</v>
          </cell>
          <cell r="AR50">
            <v>4600</v>
          </cell>
          <cell r="AS50">
            <v>5787</v>
          </cell>
          <cell r="AT50">
            <v>927</v>
          </cell>
          <cell r="AU50">
            <v>374</v>
          </cell>
          <cell r="AV50">
            <v>11689</v>
          </cell>
          <cell r="AW50">
            <v>11689</v>
          </cell>
          <cell r="AX50">
            <v>3907</v>
          </cell>
          <cell r="AY50">
            <v>40</v>
          </cell>
          <cell r="AZ50">
            <v>3947</v>
          </cell>
          <cell r="BA50">
            <v>1172</v>
          </cell>
          <cell r="BB50">
            <v>28</v>
          </cell>
          <cell r="BC50">
            <v>415</v>
          </cell>
          <cell r="BD50">
            <v>5561</v>
          </cell>
          <cell r="BE50">
            <v>17249</v>
          </cell>
          <cell r="BF50">
            <v>11783</v>
          </cell>
          <cell r="BG50">
            <v>-27</v>
          </cell>
          <cell r="BH50">
            <v>11810</v>
          </cell>
          <cell r="BI50">
            <v>29032</v>
          </cell>
          <cell r="BJ50">
            <v>24884</v>
          </cell>
          <cell r="BK50">
            <v>1475</v>
          </cell>
          <cell r="BL50">
            <v>301</v>
          </cell>
          <cell r="BM50">
            <v>-280</v>
          </cell>
          <cell r="BN50">
            <v>67</v>
          </cell>
          <cell r="BO50">
            <v>13</v>
          </cell>
          <cell r="BP50">
            <v>1575</v>
          </cell>
          <cell r="BQ50">
            <v>26459</v>
          </cell>
          <cell r="BR50">
            <v>655</v>
          </cell>
          <cell r="BS50">
            <v>572</v>
          </cell>
          <cell r="BT50">
            <v>1228</v>
          </cell>
          <cell r="BU50">
            <v>27687</v>
          </cell>
          <cell r="BV50">
            <v>4701</v>
          </cell>
          <cell r="BW50">
            <v>4059</v>
          </cell>
          <cell r="BX50">
            <v>799</v>
          </cell>
          <cell r="BY50">
            <v>352</v>
          </cell>
          <cell r="BZ50">
            <v>9910</v>
          </cell>
          <cell r="CA50">
            <v>9910</v>
          </cell>
          <cell r="CB50">
            <v>3581</v>
          </cell>
          <cell r="CC50">
            <v>42</v>
          </cell>
          <cell r="CD50">
            <v>3623</v>
          </cell>
          <cell r="CE50">
            <v>1172</v>
          </cell>
          <cell r="CF50">
            <v>28</v>
          </cell>
          <cell r="CG50">
            <v>512</v>
          </cell>
          <cell r="CH50">
            <v>5335</v>
          </cell>
          <cell r="CI50">
            <v>15245</v>
          </cell>
          <cell r="CJ50">
            <v>12441</v>
          </cell>
          <cell r="CK50">
            <v>631</v>
          </cell>
          <cell r="CL50">
            <v>11810</v>
          </cell>
          <cell r="CM50">
            <v>27687</v>
          </cell>
        </row>
        <row r="51">
          <cell r="B51">
            <v>26413</v>
          </cell>
          <cell r="C51">
            <v>1500</v>
          </cell>
          <cell r="D51">
            <v>169</v>
          </cell>
          <cell r="E51">
            <v>309</v>
          </cell>
          <cell r="F51">
            <v>65</v>
          </cell>
          <cell r="G51">
            <v>27</v>
          </cell>
          <cell r="H51">
            <v>2070</v>
          </cell>
          <cell r="I51">
            <v>28483</v>
          </cell>
          <cell r="J51">
            <v>704</v>
          </cell>
          <cell r="K51">
            <v>1008</v>
          </cell>
          <cell r="L51">
            <v>1712</v>
          </cell>
          <cell r="M51">
            <v>30195</v>
          </cell>
          <cell r="N51">
            <v>4625</v>
          </cell>
          <cell r="O51">
            <v>5310</v>
          </cell>
          <cell r="P51">
            <v>1126</v>
          </cell>
          <cell r="Q51">
            <v>364</v>
          </cell>
          <cell r="R51">
            <v>11425</v>
          </cell>
          <cell r="S51">
            <v>11425</v>
          </cell>
          <cell r="T51">
            <v>3890</v>
          </cell>
          <cell r="U51">
            <v>42</v>
          </cell>
          <cell r="V51">
            <v>3932</v>
          </cell>
          <cell r="W51">
            <v>1165</v>
          </cell>
          <cell r="X51">
            <v>29</v>
          </cell>
          <cell r="Y51">
            <v>474</v>
          </cell>
          <cell r="Z51">
            <v>5600</v>
          </cell>
          <cell r="AA51">
            <v>17025</v>
          </cell>
          <cell r="AB51">
            <v>13170</v>
          </cell>
          <cell r="AC51">
            <v>1143</v>
          </cell>
          <cell r="AD51">
            <v>12027</v>
          </cell>
          <cell r="AE51">
            <v>30195</v>
          </cell>
          <cell r="AF51">
            <v>26056</v>
          </cell>
          <cell r="AG51">
            <v>1527</v>
          </cell>
          <cell r="AH51">
            <v>211</v>
          </cell>
          <cell r="AI51">
            <v>539</v>
          </cell>
          <cell r="AJ51">
            <v>66</v>
          </cell>
          <cell r="AK51">
            <v>33</v>
          </cell>
          <cell r="AL51">
            <v>2375</v>
          </cell>
          <cell r="AM51">
            <v>28431</v>
          </cell>
          <cell r="AN51">
            <v>707</v>
          </cell>
          <cell r="AO51">
            <v>1057</v>
          </cell>
          <cell r="AP51">
            <v>1764</v>
          </cell>
          <cell r="AQ51">
            <v>30195</v>
          </cell>
          <cell r="AR51">
            <v>4713</v>
          </cell>
          <cell r="AS51">
            <v>4932</v>
          </cell>
          <cell r="AT51">
            <v>1339</v>
          </cell>
          <cell r="AU51">
            <v>357</v>
          </cell>
          <cell r="AV51">
            <v>11342</v>
          </cell>
          <cell r="AW51">
            <v>11342</v>
          </cell>
          <cell r="AX51">
            <v>3881</v>
          </cell>
          <cell r="AY51">
            <v>42</v>
          </cell>
          <cell r="AZ51">
            <v>3923</v>
          </cell>
          <cell r="BA51">
            <v>1163</v>
          </cell>
          <cell r="BB51">
            <v>27</v>
          </cell>
          <cell r="BC51">
            <v>479</v>
          </cell>
          <cell r="BD51">
            <v>5592</v>
          </cell>
          <cell r="BE51">
            <v>16934</v>
          </cell>
          <cell r="BF51">
            <v>13261</v>
          </cell>
          <cell r="BG51">
            <v>1229</v>
          </cell>
          <cell r="BH51">
            <v>12032</v>
          </cell>
          <cell r="BI51">
            <v>30195</v>
          </cell>
          <cell r="BJ51">
            <v>26935</v>
          </cell>
          <cell r="BK51">
            <v>1516</v>
          </cell>
          <cell r="BL51">
            <v>151</v>
          </cell>
          <cell r="BM51">
            <v>713</v>
          </cell>
          <cell r="BN51">
            <v>66</v>
          </cell>
          <cell r="BO51">
            <v>36</v>
          </cell>
          <cell r="BP51">
            <v>2483</v>
          </cell>
          <cell r="BQ51">
            <v>29418</v>
          </cell>
          <cell r="BR51">
            <v>705</v>
          </cell>
          <cell r="BS51">
            <v>998</v>
          </cell>
          <cell r="BT51">
            <v>1703</v>
          </cell>
          <cell r="BU51">
            <v>31121</v>
          </cell>
          <cell r="BV51">
            <v>4677</v>
          </cell>
          <cell r="BW51">
            <v>6633</v>
          </cell>
          <cell r="BX51">
            <v>1731</v>
          </cell>
          <cell r="BY51">
            <v>375</v>
          </cell>
          <cell r="BZ51">
            <v>13415</v>
          </cell>
          <cell r="CA51">
            <v>13415</v>
          </cell>
          <cell r="CB51">
            <v>4078</v>
          </cell>
          <cell r="CC51">
            <v>43</v>
          </cell>
          <cell r="CD51">
            <v>4121</v>
          </cell>
          <cell r="CE51">
            <v>1163</v>
          </cell>
          <cell r="CF51">
            <v>25</v>
          </cell>
          <cell r="CG51">
            <v>385</v>
          </cell>
          <cell r="CH51">
            <v>5695</v>
          </cell>
          <cell r="CI51">
            <v>19110</v>
          </cell>
          <cell r="CJ51">
            <v>12011</v>
          </cell>
          <cell r="CK51">
            <v>-22</v>
          </cell>
          <cell r="CL51">
            <v>12032</v>
          </cell>
          <cell r="CM51">
            <v>31121</v>
          </cell>
        </row>
        <row r="52">
          <cell r="B52">
            <v>26977</v>
          </cell>
          <cell r="C52">
            <v>1530</v>
          </cell>
          <cell r="D52">
            <v>171</v>
          </cell>
          <cell r="E52">
            <v>187</v>
          </cell>
          <cell r="F52">
            <v>65</v>
          </cell>
          <cell r="G52">
            <v>35</v>
          </cell>
          <cell r="H52">
            <v>1987</v>
          </cell>
          <cell r="I52">
            <v>28964</v>
          </cell>
          <cell r="J52">
            <v>734</v>
          </cell>
          <cell r="K52">
            <v>981</v>
          </cell>
          <cell r="L52">
            <v>1715</v>
          </cell>
          <cell r="M52">
            <v>30679</v>
          </cell>
          <cell r="N52">
            <v>4610</v>
          </cell>
          <cell r="O52">
            <v>5197</v>
          </cell>
          <cell r="P52">
            <v>1424</v>
          </cell>
          <cell r="Q52">
            <v>364</v>
          </cell>
          <cell r="R52">
            <v>11595</v>
          </cell>
          <cell r="S52">
            <v>11595</v>
          </cell>
          <cell r="T52">
            <v>3827</v>
          </cell>
          <cell r="U52">
            <v>43</v>
          </cell>
          <cell r="V52">
            <v>3870</v>
          </cell>
          <cell r="W52">
            <v>1165</v>
          </cell>
          <cell r="X52">
            <v>30</v>
          </cell>
          <cell r="Y52">
            <v>506</v>
          </cell>
          <cell r="Z52">
            <v>5570</v>
          </cell>
          <cell r="AA52">
            <v>17165</v>
          </cell>
          <cell r="AB52">
            <v>13514</v>
          </cell>
          <cell r="AC52">
            <v>1288</v>
          </cell>
          <cell r="AD52">
            <v>12226</v>
          </cell>
          <cell r="AE52">
            <v>30679</v>
          </cell>
          <cell r="AF52">
            <v>27100</v>
          </cell>
          <cell r="AG52">
            <v>1531</v>
          </cell>
          <cell r="AH52">
            <v>128</v>
          </cell>
          <cell r="AI52">
            <v>-19</v>
          </cell>
          <cell r="AJ52">
            <v>65</v>
          </cell>
          <cell r="AK52">
            <v>33</v>
          </cell>
          <cell r="AL52">
            <v>1738</v>
          </cell>
          <cell r="AM52">
            <v>28838</v>
          </cell>
          <cell r="AN52">
            <v>743</v>
          </cell>
          <cell r="AO52">
            <v>951</v>
          </cell>
          <cell r="AP52">
            <v>1694</v>
          </cell>
          <cell r="AQ52">
            <v>30532</v>
          </cell>
          <cell r="AR52">
            <v>4519</v>
          </cell>
          <cell r="AS52">
            <v>5414</v>
          </cell>
          <cell r="AT52">
            <v>1540</v>
          </cell>
          <cell r="AU52">
            <v>364</v>
          </cell>
          <cell r="AV52">
            <v>11837</v>
          </cell>
          <cell r="AW52">
            <v>11837</v>
          </cell>
          <cell r="AX52">
            <v>3924</v>
          </cell>
          <cell r="AY52">
            <v>43</v>
          </cell>
          <cell r="AZ52">
            <v>3967</v>
          </cell>
          <cell r="BA52">
            <v>1164</v>
          </cell>
          <cell r="BB52">
            <v>30</v>
          </cell>
          <cell r="BC52">
            <v>494</v>
          </cell>
          <cell r="BD52">
            <v>5655</v>
          </cell>
          <cell r="BE52">
            <v>17493</v>
          </cell>
          <cell r="BF52">
            <v>13039</v>
          </cell>
          <cell r="BG52">
            <v>812</v>
          </cell>
          <cell r="BH52">
            <v>12227</v>
          </cell>
          <cell r="BI52">
            <v>30532</v>
          </cell>
          <cell r="BJ52">
            <v>28997</v>
          </cell>
          <cell r="BK52">
            <v>1534</v>
          </cell>
          <cell r="BL52">
            <v>108</v>
          </cell>
          <cell r="BM52">
            <v>351</v>
          </cell>
          <cell r="BN52">
            <v>65</v>
          </cell>
          <cell r="BO52">
            <v>32</v>
          </cell>
          <cell r="BP52">
            <v>2090</v>
          </cell>
          <cell r="BQ52">
            <v>31087</v>
          </cell>
          <cell r="BR52">
            <v>747</v>
          </cell>
          <cell r="BS52">
            <v>928</v>
          </cell>
          <cell r="BT52">
            <v>1676</v>
          </cell>
          <cell r="BU52">
            <v>32763</v>
          </cell>
          <cell r="BV52">
            <v>4397</v>
          </cell>
          <cell r="BW52">
            <v>4110</v>
          </cell>
          <cell r="BX52">
            <v>1085</v>
          </cell>
          <cell r="BY52">
            <v>359</v>
          </cell>
          <cell r="BZ52">
            <v>9950</v>
          </cell>
          <cell r="CA52">
            <v>9950</v>
          </cell>
          <cell r="CB52">
            <v>4486</v>
          </cell>
          <cell r="CC52">
            <v>40</v>
          </cell>
          <cell r="CD52">
            <v>4526</v>
          </cell>
          <cell r="CE52">
            <v>1164</v>
          </cell>
          <cell r="CF52">
            <v>33</v>
          </cell>
          <cell r="CG52">
            <v>483</v>
          </cell>
          <cell r="CH52">
            <v>6206</v>
          </cell>
          <cell r="CI52">
            <v>16156</v>
          </cell>
          <cell r="CJ52">
            <v>16606</v>
          </cell>
          <cell r="CK52">
            <v>4379</v>
          </cell>
          <cell r="CL52">
            <v>12227</v>
          </cell>
          <cell r="CM52">
            <v>32763</v>
          </cell>
        </row>
        <row r="53">
          <cell r="B53">
            <v>27076</v>
          </cell>
          <cell r="C53">
            <v>1562</v>
          </cell>
          <cell r="D53">
            <v>164</v>
          </cell>
          <cell r="E53">
            <v>146</v>
          </cell>
          <cell r="F53">
            <v>66</v>
          </cell>
          <cell r="G53">
            <v>35</v>
          </cell>
          <cell r="H53">
            <v>1974</v>
          </cell>
          <cell r="I53">
            <v>29050</v>
          </cell>
          <cell r="J53">
            <v>765</v>
          </cell>
          <cell r="K53">
            <v>934</v>
          </cell>
          <cell r="L53">
            <v>1699</v>
          </cell>
          <cell r="M53">
            <v>30750</v>
          </cell>
          <cell r="N53">
            <v>4587</v>
          </cell>
          <cell r="O53">
            <v>5460</v>
          </cell>
          <cell r="P53">
            <v>1421</v>
          </cell>
          <cell r="Q53">
            <v>376</v>
          </cell>
          <cell r="R53">
            <v>11845</v>
          </cell>
          <cell r="S53">
            <v>11845</v>
          </cell>
          <cell r="T53">
            <v>3787</v>
          </cell>
          <cell r="U53">
            <v>43</v>
          </cell>
          <cell r="V53">
            <v>3830</v>
          </cell>
          <cell r="W53">
            <v>1171</v>
          </cell>
          <cell r="X53">
            <v>32</v>
          </cell>
          <cell r="Y53">
            <v>521</v>
          </cell>
          <cell r="Z53">
            <v>5555</v>
          </cell>
          <cell r="AA53">
            <v>17400</v>
          </cell>
          <cell r="AB53">
            <v>13350</v>
          </cell>
          <cell r="AC53">
            <v>956</v>
          </cell>
          <cell r="AD53">
            <v>12394</v>
          </cell>
          <cell r="AE53">
            <v>30750</v>
          </cell>
          <cell r="AF53">
            <v>27885</v>
          </cell>
          <cell r="AG53">
            <v>1540</v>
          </cell>
          <cell r="AH53">
            <v>152</v>
          </cell>
          <cell r="AI53">
            <v>273</v>
          </cell>
          <cell r="AJ53">
            <v>66</v>
          </cell>
          <cell r="AK53">
            <v>33</v>
          </cell>
          <cell r="AL53">
            <v>2063</v>
          </cell>
          <cell r="AM53">
            <v>29948</v>
          </cell>
          <cell r="AN53">
            <v>759</v>
          </cell>
          <cell r="AO53">
            <v>986</v>
          </cell>
          <cell r="AP53">
            <v>1745</v>
          </cell>
          <cell r="AQ53">
            <v>31693</v>
          </cell>
          <cell r="AR53">
            <v>4624</v>
          </cell>
          <cell r="AS53">
            <v>5418</v>
          </cell>
          <cell r="AT53">
            <v>1196</v>
          </cell>
          <cell r="AU53">
            <v>382</v>
          </cell>
          <cell r="AV53">
            <v>11619</v>
          </cell>
          <cell r="AW53">
            <v>11619</v>
          </cell>
          <cell r="AX53">
            <v>3737</v>
          </cell>
          <cell r="AY53">
            <v>44</v>
          </cell>
          <cell r="AZ53">
            <v>3781</v>
          </cell>
          <cell r="BA53">
            <v>1171</v>
          </cell>
          <cell r="BB53">
            <v>30</v>
          </cell>
          <cell r="BC53">
            <v>554</v>
          </cell>
          <cell r="BD53">
            <v>5536</v>
          </cell>
          <cell r="BE53">
            <v>17154</v>
          </cell>
          <cell r="BF53">
            <v>14539</v>
          </cell>
          <cell r="BG53">
            <v>2142</v>
          </cell>
          <cell r="BH53">
            <v>12397</v>
          </cell>
          <cell r="BI53">
            <v>31693</v>
          </cell>
          <cell r="BJ53">
            <v>25955</v>
          </cell>
          <cell r="BK53">
            <v>1541</v>
          </cell>
          <cell r="BL53">
            <v>104</v>
          </cell>
          <cell r="BM53">
            <v>379</v>
          </cell>
          <cell r="BN53">
            <v>66</v>
          </cell>
          <cell r="BO53">
            <v>30</v>
          </cell>
          <cell r="BP53">
            <v>2119</v>
          </cell>
          <cell r="BQ53">
            <v>28074</v>
          </cell>
          <cell r="BR53">
            <v>765</v>
          </cell>
          <cell r="BS53">
            <v>989</v>
          </cell>
          <cell r="BT53">
            <v>1753</v>
          </cell>
          <cell r="BU53">
            <v>29827</v>
          </cell>
          <cell r="BV53">
            <v>4679</v>
          </cell>
          <cell r="BW53">
            <v>6624</v>
          </cell>
          <cell r="BX53">
            <v>1352</v>
          </cell>
          <cell r="BY53">
            <v>385</v>
          </cell>
          <cell r="BZ53">
            <v>13040</v>
          </cell>
          <cell r="CA53">
            <v>13040</v>
          </cell>
          <cell r="CB53">
            <v>3332</v>
          </cell>
          <cell r="CC53">
            <v>43</v>
          </cell>
          <cell r="CD53">
            <v>3375</v>
          </cell>
          <cell r="CE53">
            <v>1171</v>
          </cell>
          <cell r="CF53">
            <v>30</v>
          </cell>
          <cell r="CG53">
            <v>504</v>
          </cell>
          <cell r="CH53">
            <v>5079</v>
          </cell>
          <cell r="CI53">
            <v>18119</v>
          </cell>
          <cell r="CJ53">
            <v>11708</v>
          </cell>
          <cell r="CK53">
            <v>-689</v>
          </cell>
          <cell r="CL53">
            <v>12397</v>
          </cell>
          <cell r="CM53">
            <v>29827</v>
          </cell>
        </row>
        <row r="54">
          <cell r="B54">
            <v>26839</v>
          </cell>
          <cell r="C54">
            <v>1651</v>
          </cell>
          <cell r="D54">
            <v>160</v>
          </cell>
          <cell r="E54">
            <v>353</v>
          </cell>
          <cell r="F54">
            <v>69</v>
          </cell>
          <cell r="G54">
            <v>28</v>
          </cell>
          <cell r="H54">
            <v>2261</v>
          </cell>
          <cell r="I54">
            <v>29100</v>
          </cell>
          <cell r="J54">
            <v>807</v>
          </cell>
          <cell r="K54">
            <v>885</v>
          </cell>
          <cell r="L54">
            <v>1692</v>
          </cell>
          <cell r="M54">
            <v>30792</v>
          </cell>
          <cell r="N54">
            <v>4641</v>
          </cell>
          <cell r="O54">
            <v>6081</v>
          </cell>
          <cell r="P54">
            <v>1375</v>
          </cell>
          <cell r="Q54">
            <v>397</v>
          </cell>
          <cell r="R54">
            <v>12494</v>
          </cell>
          <cell r="S54">
            <v>12494</v>
          </cell>
          <cell r="T54">
            <v>3973</v>
          </cell>
          <cell r="U54">
            <v>42</v>
          </cell>
          <cell r="V54">
            <v>4015</v>
          </cell>
          <cell r="W54">
            <v>1185</v>
          </cell>
          <cell r="X54">
            <v>33</v>
          </cell>
          <cell r="Y54">
            <v>512</v>
          </cell>
          <cell r="Z54">
            <v>5745</v>
          </cell>
          <cell r="AA54">
            <v>18239</v>
          </cell>
          <cell r="AB54">
            <v>12552</v>
          </cell>
          <cell r="AC54">
            <v>26</v>
          </cell>
          <cell r="AD54">
            <v>12527</v>
          </cell>
          <cell r="AE54">
            <v>30792</v>
          </cell>
          <cell r="AF54">
            <v>26286</v>
          </cell>
          <cell r="AG54">
            <v>1660</v>
          </cell>
          <cell r="AH54">
            <v>225</v>
          </cell>
          <cell r="AI54">
            <v>126</v>
          </cell>
          <cell r="AJ54">
            <v>68</v>
          </cell>
          <cell r="AK54">
            <v>38</v>
          </cell>
          <cell r="AL54">
            <v>2117</v>
          </cell>
          <cell r="AM54">
            <v>28403</v>
          </cell>
          <cell r="AN54">
            <v>1107</v>
          </cell>
          <cell r="AO54">
            <v>836</v>
          </cell>
          <cell r="AP54">
            <v>1943</v>
          </cell>
          <cell r="AQ54">
            <v>30347</v>
          </cell>
          <cell r="AR54">
            <v>4691</v>
          </cell>
          <cell r="AS54">
            <v>5345</v>
          </cell>
          <cell r="AT54">
            <v>1557</v>
          </cell>
          <cell r="AU54">
            <v>387</v>
          </cell>
          <cell r="AV54">
            <v>11980</v>
          </cell>
          <cell r="AW54">
            <v>11980</v>
          </cell>
          <cell r="AX54">
            <v>3823</v>
          </cell>
          <cell r="AY54">
            <v>44</v>
          </cell>
          <cell r="AZ54">
            <v>3867</v>
          </cell>
          <cell r="BA54">
            <v>1183</v>
          </cell>
          <cell r="BB54">
            <v>37</v>
          </cell>
          <cell r="BC54">
            <v>497</v>
          </cell>
          <cell r="BD54">
            <v>5584</v>
          </cell>
          <cell r="BE54">
            <v>17564</v>
          </cell>
          <cell r="BF54">
            <v>12783</v>
          </cell>
          <cell r="BG54">
            <v>241</v>
          </cell>
          <cell r="BH54">
            <v>12542</v>
          </cell>
          <cell r="BI54">
            <v>30347</v>
          </cell>
          <cell r="BJ54">
            <v>25504</v>
          </cell>
          <cell r="BK54">
            <v>1662</v>
          </cell>
          <cell r="BL54">
            <v>388</v>
          </cell>
          <cell r="BM54">
            <v>-529</v>
          </cell>
          <cell r="BN54">
            <v>68</v>
          </cell>
          <cell r="BO54">
            <v>39</v>
          </cell>
          <cell r="BP54">
            <v>1628</v>
          </cell>
          <cell r="BQ54">
            <v>27132</v>
          </cell>
          <cell r="BR54">
            <v>1097</v>
          </cell>
          <cell r="BS54">
            <v>893</v>
          </cell>
          <cell r="BT54">
            <v>1989</v>
          </cell>
          <cell r="BU54">
            <v>29122</v>
          </cell>
          <cell r="BV54">
            <v>4782</v>
          </cell>
          <cell r="BW54">
            <v>3741</v>
          </cell>
          <cell r="BX54">
            <v>1523</v>
          </cell>
          <cell r="BY54">
            <v>375</v>
          </cell>
          <cell r="BZ54">
            <v>10421</v>
          </cell>
          <cell r="CA54">
            <v>10421</v>
          </cell>
          <cell r="CB54">
            <v>3501</v>
          </cell>
          <cell r="CC54">
            <v>46</v>
          </cell>
          <cell r="CD54">
            <v>3547</v>
          </cell>
          <cell r="CE54">
            <v>1183</v>
          </cell>
          <cell r="CF54">
            <v>37</v>
          </cell>
          <cell r="CG54">
            <v>630</v>
          </cell>
          <cell r="CH54">
            <v>5398</v>
          </cell>
          <cell r="CI54">
            <v>15818</v>
          </cell>
          <cell r="CJ54">
            <v>13304</v>
          </cell>
          <cell r="CK54">
            <v>761</v>
          </cell>
          <cell r="CL54">
            <v>12542</v>
          </cell>
          <cell r="CM54">
            <v>29122</v>
          </cell>
        </row>
        <row r="55">
          <cell r="B55">
            <v>27297</v>
          </cell>
          <cell r="C55">
            <v>1805</v>
          </cell>
          <cell r="D55">
            <v>202</v>
          </cell>
          <cell r="E55">
            <v>436</v>
          </cell>
          <cell r="F55">
            <v>72</v>
          </cell>
          <cell r="G55">
            <v>20</v>
          </cell>
          <cell r="H55">
            <v>2535</v>
          </cell>
          <cell r="I55">
            <v>29832</v>
          </cell>
          <cell r="J55">
            <v>854</v>
          </cell>
          <cell r="K55">
            <v>899</v>
          </cell>
          <cell r="L55">
            <v>1753</v>
          </cell>
          <cell r="M55">
            <v>31586</v>
          </cell>
          <cell r="N55">
            <v>4859</v>
          </cell>
          <cell r="O55">
            <v>6431</v>
          </cell>
          <cell r="P55">
            <v>1374</v>
          </cell>
          <cell r="Q55">
            <v>419</v>
          </cell>
          <cell r="R55">
            <v>13083</v>
          </cell>
          <cell r="S55">
            <v>13083</v>
          </cell>
          <cell r="T55">
            <v>4465</v>
          </cell>
          <cell r="U55">
            <v>43</v>
          </cell>
          <cell r="V55">
            <v>4508</v>
          </cell>
          <cell r="W55">
            <v>1201</v>
          </cell>
          <cell r="X55">
            <v>31</v>
          </cell>
          <cell r="Y55">
            <v>519</v>
          </cell>
          <cell r="Z55">
            <v>6260</v>
          </cell>
          <cell r="AA55">
            <v>19342</v>
          </cell>
          <cell r="AB55">
            <v>12243</v>
          </cell>
          <cell r="AC55">
            <v>-402</v>
          </cell>
          <cell r="AD55">
            <v>12645</v>
          </cell>
          <cell r="AE55">
            <v>31586</v>
          </cell>
          <cell r="AF55">
            <v>26827</v>
          </cell>
          <cell r="AG55">
            <v>1782</v>
          </cell>
          <cell r="AH55">
            <v>138</v>
          </cell>
          <cell r="AI55">
            <v>656</v>
          </cell>
          <cell r="AJ55">
            <v>73</v>
          </cell>
          <cell r="AK55">
            <v>10</v>
          </cell>
          <cell r="AL55">
            <v>2658</v>
          </cell>
          <cell r="AM55">
            <v>29485</v>
          </cell>
          <cell r="AN55">
            <v>862</v>
          </cell>
          <cell r="AO55">
            <v>907</v>
          </cell>
          <cell r="AP55">
            <v>1768</v>
          </cell>
          <cell r="AQ55">
            <v>31254</v>
          </cell>
          <cell r="AR55">
            <v>4710</v>
          </cell>
          <cell r="AS55">
            <v>8110</v>
          </cell>
          <cell r="AT55">
            <v>1290</v>
          </cell>
          <cell r="AU55">
            <v>426</v>
          </cell>
          <cell r="AV55">
            <v>14536</v>
          </cell>
          <cell r="AW55">
            <v>14536</v>
          </cell>
          <cell r="AX55">
            <v>4554</v>
          </cell>
          <cell r="AY55">
            <v>41</v>
          </cell>
          <cell r="AZ55">
            <v>4595</v>
          </cell>
          <cell r="BA55">
            <v>1204</v>
          </cell>
          <cell r="BB55">
            <v>31</v>
          </cell>
          <cell r="BC55">
            <v>503</v>
          </cell>
          <cell r="BD55">
            <v>6332</v>
          </cell>
          <cell r="BE55">
            <v>20869</v>
          </cell>
          <cell r="BF55">
            <v>10385</v>
          </cell>
          <cell r="BG55">
            <v>-2246</v>
          </cell>
          <cell r="BH55">
            <v>12631</v>
          </cell>
          <cell r="BI55">
            <v>31254</v>
          </cell>
          <cell r="BJ55">
            <v>28197</v>
          </cell>
          <cell r="BK55">
            <v>1773</v>
          </cell>
          <cell r="BL55">
            <v>100</v>
          </cell>
          <cell r="BM55">
            <v>863</v>
          </cell>
          <cell r="BN55">
            <v>73</v>
          </cell>
          <cell r="BO55">
            <v>14</v>
          </cell>
          <cell r="BP55">
            <v>2822</v>
          </cell>
          <cell r="BQ55">
            <v>31020</v>
          </cell>
          <cell r="BR55">
            <v>858</v>
          </cell>
          <cell r="BS55">
            <v>864</v>
          </cell>
          <cell r="BT55">
            <v>1721</v>
          </cell>
          <cell r="BU55">
            <v>32741</v>
          </cell>
          <cell r="BV55">
            <v>4688</v>
          </cell>
          <cell r="BW55">
            <v>10955</v>
          </cell>
          <cell r="BX55">
            <v>1628</v>
          </cell>
          <cell r="BY55">
            <v>447</v>
          </cell>
          <cell r="BZ55">
            <v>17719</v>
          </cell>
          <cell r="CA55">
            <v>17719</v>
          </cell>
          <cell r="CB55">
            <v>4781</v>
          </cell>
          <cell r="CC55">
            <v>41</v>
          </cell>
          <cell r="CD55">
            <v>4822</v>
          </cell>
          <cell r="CE55">
            <v>1204</v>
          </cell>
          <cell r="CF55">
            <v>28</v>
          </cell>
          <cell r="CG55">
            <v>413</v>
          </cell>
          <cell r="CH55">
            <v>6466</v>
          </cell>
          <cell r="CI55">
            <v>24184</v>
          </cell>
          <cell r="CJ55">
            <v>8557</v>
          </cell>
          <cell r="CK55">
            <v>-4074</v>
          </cell>
          <cell r="CL55">
            <v>12631</v>
          </cell>
          <cell r="CM55">
            <v>32741</v>
          </cell>
        </row>
        <row r="56">
          <cell r="B56">
            <v>28894</v>
          </cell>
          <cell r="C56">
            <v>1994</v>
          </cell>
          <cell r="D56">
            <v>250</v>
          </cell>
          <cell r="E56">
            <v>482</v>
          </cell>
          <cell r="F56">
            <v>75</v>
          </cell>
          <cell r="G56">
            <v>15</v>
          </cell>
          <cell r="H56">
            <v>2816</v>
          </cell>
          <cell r="I56">
            <v>31709</v>
          </cell>
          <cell r="J56">
            <v>889</v>
          </cell>
          <cell r="K56">
            <v>1013</v>
          </cell>
          <cell r="L56">
            <v>1902</v>
          </cell>
          <cell r="M56">
            <v>33612</v>
          </cell>
          <cell r="N56">
            <v>5193</v>
          </cell>
          <cell r="O56">
            <v>6278</v>
          </cell>
          <cell r="P56">
            <v>1454</v>
          </cell>
          <cell r="Q56">
            <v>436</v>
          </cell>
          <cell r="R56">
            <v>13362</v>
          </cell>
          <cell r="S56">
            <v>13362</v>
          </cell>
          <cell r="T56">
            <v>5138</v>
          </cell>
          <cell r="U56">
            <v>45</v>
          </cell>
          <cell r="V56">
            <v>5184</v>
          </cell>
          <cell r="W56">
            <v>1215</v>
          </cell>
          <cell r="X56">
            <v>31</v>
          </cell>
          <cell r="Y56">
            <v>554</v>
          </cell>
          <cell r="Z56">
            <v>6984</v>
          </cell>
          <cell r="AA56">
            <v>20345</v>
          </cell>
          <cell r="AB56">
            <v>13266</v>
          </cell>
          <cell r="AC56">
            <v>487</v>
          </cell>
          <cell r="AD56">
            <v>12779</v>
          </cell>
          <cell r="AE56">
            <v>33612</v>
          </cell>
          <cell r="AF56">
            <v>28991</v>
          </cell>
          <cell r="AG56">
            <v>2016</v>
          </cell>
          <cell r="AH56">
            <v>210</v>
          </cell>
          <cell r="AI56">
            <v>776</v>
          </cell>
          <cell r="AJ56">
            <v>75</v>
          </cell>
          <cell r="AK56">
            <v>16</v>
          </cell>
          <cell r="AL56">
            <v>3093</v>
          </cell>
          <cell r="AM56">
            <v>32084</v>
          </cell>
          <cell r="AN56">
            <v>894</v>
          </cell>
          <cell r="AO56">
            <v>964</v>
          </cell>
          <cell r="AP56">
            <v>1857</v>
          </cell>
          <cell r="AQ56">
            <v>33942</v>
          </cell>
          <cell r="AR56">
            <v>5256</v>
          </cell>
          <cell r="AS56">
            <v>5734</v>
          </cell>
          <cell r="AT56">
            <v>1389</v>
          </cell>
          <cell r="AU56">
            <v>442</v>
          </cell>
          <cell r="AV56">
            <v>12821</v>
          </cell>
          <cell r="AW56">
            <v>12821</v>
          </cell>
          <cell r="AX56">
            <v>5041</v>
          </cell>
          <cell r="AY56">
            <v>45</v>
          </cell>
          <cell r="AZ56">
            <v>5086</v>
          </cell>
          <cell r="BA56">
            <v>1216</v>
          </cell>
          <cell r="BB56">
            <v>28</v>
          </cell>
          <cell r="BC56">
            <v>548</v>
          </cell>
          <cell r="BD56">
            <v>6878</v>
          </cell>
          <cell r="BE56">
            <v>19699</v>
          </cell>
          <cell r="BF56">
            <v>14242</v>
          </cell>
          <cell r="BG56">
            <v>1466</v>
          </cell>
          <cell r="BH56">
            <v>12776</v>
          </cell>
          <cell r="BI56">
            <v>33942</v>
          </cell>
          <cell r="BJ56">
            <v>30495</v>
          </cell>
          <cell r="BK56">
            <v>2022</v>
          </cell>
          <cell r="BL56">
            <v>184</v>
          </cell>
          <cell r="BM56">
            <v>1104</v>
          </cell>
          <cell r="BN56">
            <v>75</v>
          </cell>
          <cell r="BO56">
            <v>14</v>
          </cell>
          <cell r="BP56">
            <v>3399</v>
          </cell>
          <cell r="BQ56">
            <v>33894</v>
          </cell>
          <cell r="BR56">
            <v>898</v>
          </cell>
          <cell r="BS56">
            <v>933</v>
          </cell>
          <cell r="BT56">
            <v>1832</v>
          </cell>
          <cell r="BU56">
            <v>35726</v>
          </cell>
          <cell r="BV56">
            <v>5133</v>
          </cell>
          <cell r="BW56">
            <v>3369</v>
          </cell>
          <cell r="BX56">
            <v>892</v>
          </cell>
          <cell r="BY56">
            <v>429</v>
          </cell>
          <cell r="BZ56">
            <v>9823</v>
          </cell>
          <cell r="CA56">
            <v>9823</v>
          </cell>
          <cell r="CB56">
            <v>5732</v>
          </cell>
          <cell r="CC56">
            <v>43</v>
          </cell>
          <cell r="CD56">
            <v>5775</v>
          </cell>
          <cell r="CE56">
            <v>1216</v>
          </cell>
          <cell r="CF56">
            <v>32</v>
          </cell>
          <cell r="CG56">
            <v>533</v>
          </cell>
          <cell r="CH56">
            <v>7556</v>
          </cell>
          <cell r="CI56">
            <v>17378</v>
          </cell>
          <cell r="CJ56">
            <v>18347</v>
          </cell>
          <cell r="CK56">
            <v>5571</v>
          </cell>
          <cell r="CL56">
            <v>12776</v>
          </cell>
          <cell r="CM56">
            <v>35726</v>
          </cell>
        </row>
        <row r="57">
          <cell r="B57">
            <v>31019</v>
          </cell>
          <cell r="C57">
            <v>2192</v>
          </cell>
          <cell r="D57">
            <v>286</v>
          </cell>
          <cell r="E57">
            <v>660</v>
          </cell>
          <cell r="F57">
            <v>76</v>
          </cell>
          <cell r="G57">
            <v>16</v>
          </cell>
          <cell r="H57">
            <v>3230</v>
          </cell>
          <cell r="I57">
            <v>34248</v>
          </cell>
          <cell r="J57">
            <v>877</v>
          </cell>
          <cell r="K57">
            <v>1108</v>
          </cell>
          <cell r="L57">
            <v>1985</v>
          </cell>
          <cell r="M57">
            <v>36233</v>
          </cell>
          <cell r="N57">
            <v>5610</v>
          </cell>
          <cell r="O57">
            <v>5946</v>
          </cell>
          <cell r="P57">
            <v>1498</v>
          </cell>
          <cell r="Q57">
            <v>455</v>
          </cell>
          <cell r="R57">
            <v>13509</v>
          </cell>
          <cell r="S57">
            <v>13509</v>
          </cell>
          <cell r="T57">
            <v>5668</v>
          </cell>
          <cell r="U57">
            <v>48</v>
          </cell>
          <cell r="V57">
            <v>5716</v>
          </cell>
          <cell r="W57">
            <v>1225</v>
          </cell>
          <cell r="X57">
            <v>32</v>
          </cell>
          <cell r="Y57">
            <v>598</v>
          </cell>
          <cell r="Z57">
            <v>7571</v>
          </cell>
          <cell r="AA57">
            <v>21080</v>
          </cell>
          <cell r="AB57">
            <v>15153</v>
          </cell>
          <cell r="AC57">
            <v>2197</v>
          </cell>
          <cell r="AD57">
            <v>12956</v>
          </cell>
          <cell r="AE57">
            <v>36233</v>
          </cell>
          <cell r="AF57">
            <v>31319</v>
          </cell>
          <cell r="AG57">
            <v>2183</v>
          </cell>
          <cell r="AH57">
            <v>433</v>
          </cell>
          <cell r="AI57">
            <v>-260</v>
          </cell>
          <cell r="AJ57">
            <v>76</v>
          </cell>
          <cell r="AK57">
            <v>17</v>
          </cell>
          <cell r="AL57">
            <v>2448</v>
          </cell>
          <cell r="AM57">
            <v>33767</v>
          </cell>
          <cell r="AN57">
            <v>875</v>
          </cell>
          <cell r="AO57">
            <v>1133</v>
          </cell>
          <cell r="AP57">
            <v>2008</v>
          </cell>
          <cell r="AQ57">
            <v>35776</v>
          </cell>
          <cell r="AR57">
            <v>5668</v>
          </cell>
          <cell r="AS57">
            <v>5804</v>
          </cell>
          <cell r="AT57">
            <v>1546</v>
          </cell>
          <cell r="AU57">
            <v>446</v>
          </cell>
          <cell r="AV57">
            <v>13464</v>
          </cell>
          <cell r="AW57">
            <v>13464</v>
          </cell>
          <cell r="AX57">
            <v>5762</v>
          </cell>
          <cell r="AY57">
            <v>51</v>
          </cell>
          <cell r="AZ57">
            <v>5813</v>
          </cell>
          <cell r="BA57">
            <v>1225</v>
          </cell>
          <cell r="BB57">
            <v>31</v>
          </cell>
          <cell r="BC57">
            <v>625</v>
          </cell>
          <cell r="BD57">
            <v>7694</v>
          </cell>
          <cell r="BE57">
            <v>21158</v>
          </cell>
          <cell r="BF57">
            <v>14618</v>
          </cell>
          <cell r="BG57">
            <v>1664</v>
          </cell>
          <cell r="BH57">
            <v>12954</v>
          </cell>
          <cell r="BI57">
            <v>35776</v>
          </cell>
          <cell r="BJ57">
            <v>29682</v>
          </cell>
          <cell r="BK57">
            <v>2185</v>
          </cell>
          <cell r="BL57">
            <v>295</v>
          </cell>
          <cell r="BM57">
            <v>-151</v>
          </cell>
          <cell r="BN57">
            <v>76</v>
          </cell>
          <cell r="BO57">
            <v>13</v>
          </cell>
          <cell r="BP57">
            <v>2419</v>
          </cell>
          <cell r="BQ57">
            <v>32101</v>
          </cell>
          <cell r="BR57">
            <v>883</v>
          </cell>
          <cell r="BS57">
            <v>1141</v>
          </cell>
          <cell r="BT57">
            <v>2024</v>
          </cell>
          <cell r="BU57">
            <v>34125</v>
          </cell>
          <cell r="BV57">
            <v>5705</v>
          </cell>
          <cell r="BW57">
            <v>7992</v>
          </cell>
          <cell r="BX57">
            <v>1721</v>
          </cell>
          <cell r="BY57">
            <v>446</v>
          </cell>
          <cell r="BZ57">
            <v>15863</v>
          </cell>
          <cell r="CA57">
            <v>15863</v>
          </cell>
          <cell r="CB57">
            <v>5188</v>
          </cell>
          <cell r="CC57">
            <v>50</v>
          </cell>
          <cell r="CD57">
            <v>5238</v>
          </cell>
          <cell r="CE57">
            <v>1225</v>
          </cell>
          <cell r="CF57">
            <v>29</v>
          </cell>
          <cell r="CG57">
            <v>576</v>
          </cell>
          <cell r="CH57">
            <v>7068</v>
          </cell>
          <cell r="CI57">
            <v>22931</v>
          </cell>
          <cell r="CJ57">
            <v>11194</v>
          </cell>
          <cell r="CK57">
            <v>-1760</v>
          </cell>
          <cell r="CL57">
            <v>12954</v>
          </cell>
          <cell r="CM57">
            <v>34125</v>
          </cell>
        </row>
        <row r="58">
          <cell r="B58">
            <v>32307</v>
          </cell>
          <cell r="C58">
            <v>2369</v>
          </cell>
          <cell r="D58">
            <v>296</v>
          </cell>
          <cell r="E58">
            <v>852</v>
          </cell>
          <cell r="F58">
            <v>76</v>
          </cell>
          <cell r="G58">
            <v>20</v>
          </cell>
          <cell r="H58">
            <v>3613</v>
          </cell>
          <cell r="I58">
            <v>35920</v>
          </cell>
          <cell r="J58">
            <v>808</v>
          </cell>
          <cell r="K58">
            <v>1086</v>
          </cell>
          <cell r="L58">
            <v>1894</v>
          </cell>
          <cell r="M58">
            <v>37814</v>
          </cell>
          <cell r="N58">
            <v>6004</v>
          </cell>
          <cell r="O58">
            <v>5874</v>
          </cell>
          <cell r="P58">
            <v>1479</v>
          </cell>
          <cell r="Q58">
            <v>476</v>
          </cell>
          <cell r="R58">
            <v>13832</v>
          </cell>
          <cell r="S58">
            <v>13832</v>
          </cell>
          <cell r="T58">
            <v>5750</v>
          </cell>
          <cell r="U58">
            <v>48</v>
          </cell>
          <cell r="V58">
            <v>5797</v>
          </cell>
          <cell r="W58">
            <v>1235</v>
          </cell>
          <cell r="X58">
            <v>35</v>
          </cell>
          <cell r="Y58">
            <v>614</v>
          </cell>
          <cell r="Z58">
            <v>7682</v>
          </cell>
          <cell r="AA58">
            <v>21514</v>
          </cell>
          <cell r="AB58">
            <v>16299</v>
          </cell>
          <cell r="AC58">
            <v>3124</v>
          </cell>
          <cell r="AD58">
            <v>13175</v>
          </cell>
          <cell r="AE58">
            <v>37814</v>
          </cell>
          <cell r="AF58">
            <v>32213</v>
          </cell>
          <cell r="AG58">
            <v>2356</v>
          </cell>
          <cell r="AH58">
            <v>166</v>
          </cell>
          <cell r="AI58">
            <v>1720</v>
          </cell>
          <cell r="AJ58">
            <v>76</v>
          </cell>
          <cell r="AK58">
            <v>20</v>
          </cell>
          <cell r="AL58">
            <v>4339</v>
          </cell>
          <cell r="AM58">
            <v>36552</v>
          </cell>
          <cell r="AN58">
            <v>838</v>
          </cell>
          <cell r="AO58">
            <v>1233</v>
          </cell>
          <cell r="AP58">
            <v>2070</v>
          </cell>
          <cell r="AQ58">
            <v>38622</v>
          </cell>
          <cell r="AR58">
            <v>5870</v>
          </cell>
          <cell r="AS58">
            <v>5775</v>
          </cell>
          <cell r="AT58">
            <v>1598</v>
          </cell>
          <cell r="AU58">
            <v>476</v>
          </cell>
          <cell r="AV58">
            <v>13719</v>
          </cell>
          <cell r="AW58">
            <v>13719</v>
          </cell>
          <cell r="AX58">
            <v>5874</v>
          </cell>
          <cell r="AY58">
            <v>46</v>
          </cell>
          <cell r="AZ58">
            <v>5920</v>
          </cell>
          <cell r="BA58">
            <v>1232</v>
          </cell>
          <cell r="BB58">
            <v>41</v>
          </cell>
          <cell r="BC58">
            <v>603</v>
          </cell>
          <cell r="BD58">
            <v>7796</v>
          </cell>
          <cell r="BE58">
            <v>21514</v>
          </cell>
          <cell r="BF58">
            <v>17108</v>
          </cell>
          <cell r="BG58">
            <v>3944</v>
          </cell>
          <cell r="BH58">
            <v>13164</v>
          </cell>
          <cell r="BI58">
            <v>38622</v>
          </cell>
          <cell r="BJ58">
            <v>30596</v>
          </cell>
          <cell r="BK58">
            <v>2354</v>
          </cell>
          <cell r="BL58">
            <v>286</v>
          </cell>
          <cell r="BM58">
            <v>1079</v>
          </cell>
          <cell r="BN58">
            <v>76</v>
          </cell>
          <cell r="BO58">
            <v>21</v>
          </cell>
          <cell r="BP58">
            <v>3817</v>
          </cell>
          <cell r="BQ58">
            <v>34413</v>
          </cell>
          <cell r="BR58">
            <v>830</v>
          </cell>
          <cell r="BS58">
            <v>1271</v>
          </cell>
          <cell r="BT58">
            <v>2101</v>
          </cell>
          <cell r="BU58">
            <v>36514</v>
          </cell>
          <cell r="BV58">
            <v>5984</v>
          </cell>
          <cell r="BW58">
            <v>3427</v>
          </cell>
          <cell r="BX58">
            <v>1623</v>
          </cell>
          <cell r="BY58">
            <v>472</v>
          </cell>
          <cell r="BZ58">
            <v>11507</v>
          </cell>
          <cell r="CA58">
            <v>11507</v>
          </cell>
          <cell r="CB58">
            <v>5338</v>
          </cell>
          <cell r="CC58">
            <v>49</v>
          </cell>
          <cell r="CD58">
            <v>5387</v>
          </cell>
          <cell r="CE58">
            <v>1232</v>
          </cell>
          <cell r="CF58">
            <v>41</v>
          </cell>
          <cell r="CG58">
            <v>725</v>
          </cell>
          <cell r="CH58">
            <v>7386</v>
          </cell>
          <cell r="CI58">
            <v>18892</v>
          </cell>
          <cell r="CJ58">
            <v>17621</v>
          </cell>
          <cell r="CK58">
            <v>4457</v>
          </cell>
          <cell r="CL58">
            <v>13164</v>
          </cell>
          <cell r="CM58">
            <v>36514</v>
          </cell>
        </row>
        <row r="59">
          <cell r="B59">
            <v>32620</v>
          </cell>
          <cell r="C59">
            <v>2487</v>
          </cell>
          <cell r="D59">
            <v>279</v>
          </cell>
          <cell r="E59">
            <v>977</v>
          </cell>
          <cell r="F59">
            <v>75</v>
          </cell>
          <cell r="G59">
            <v>20</v>
          </cell>
          <cell r="H59">
            <v>3839</v>
          </cell>
          <cell r="I59">
            <v>36459</v>
          </cell>
          <cell r="J59">
            <v>716</v>
          </cell>
          <cell r="K59">
            <v>988</v>
          </cell>
          <cell r="L59">
            <v>1704</v>
          </cell>
          <cell r="M59">
            <v>38163</v>
          </cell>
          <cell r="N59">
            <v>6228</v>
          </cell>
          <cell r="O59">
            <v>6246</v>
          </cell>
          <cell r="P59">
            <v>1231</v>
          </cell>
          <cell r="Q59">
            <v>508</v>
          </cell>
          <cell r="R59">
            <v>14213</v>
          </cell>
          <cell r="S59">
            <v>14213</v>
          </cell>
          <cell r="T59">
            <v>5440</v>
          </cell>
          <cell r="U59">
            <v>48</v>
          </cell>
          <cell r="V59">
            <v>5488</v>
          </cell>
          <cell r="W59">
            <v>1246</v>
          </cell>
          <cell r="X59">
            <v>36</v>
          </cell>
          <cell r="Y59">
            <v>318</v>
          </cell>
          <cell r="Z59">
            <v>7087</v>
          </cell>
          <cell r="AA59">
            <v>21300</v>
          </cell>
          <cell r="AB59">
            <v>16862</v>
          </cell>
          <cell r="AC59">
            <v>3455</v>
          </cell>
          <cell r="AD59">
            <v>13407</v>
          </cell>
          <cell r="AE59">
            <v>38163</v>
          </cell>
          <cell r="AF59">
            <v>33089</v>
          </cell>
          <cell r="AG59">
            <v>2514</v>
          </cell>
          <cell r="AH59">
            <v>321</v>
          </cell>
          <cell r="AI59">
            <v>787</v>
          </cell>
          <cell r="AJ59">
            <v>75</v>
          </cell>
          <cell r="AK59">
            <v>21</v>
          </cell>
          <cell r="AL59">
            <v>3718</v>
          </cell>
          <cell r="AM59">
            <v>36807</v>
          </cell>
          <cell r="AN59">
            <v>693</v>
          </cell>
          <cell r="AO59">
            <v>811</v>
          </cell>
          <cell r="AP59">
            <v>1504</v>
          </cell>
          <cell r="AQ59">
            <v>38311</v>
          </cell>
          <cell r="AR59">
            <v>6335</v>
          </cell>
          <cell r="AS59">
            <v>6585</v>
          </cell>
          <cell r="AT59">
            <v>1145</v>
          </cell>
          <cell r="AU59">
            <v>522</v>
          </cell>
          <cell r="AV59">
            <v>14588</v>
          </cell>
          <cell r="AW59">
            <v>14588</v>
          </cell>
          <cell r="AX59">
            <v>5472</v>
          </cell>
          <cell r="AY59">
            <v>47</v>
          </cell>
          <cell r="AZ59">
            <v>5519</v>
          </cell>
          <cell r="BA59">
            <v>1247</v>
          </cell>
          <cell r="BB59">
            <v>32</v>
          </cell>
          <cell r="BC59">
            <v>324</v>
          </cell>
          <cell r="BD59">
            <v>7121</v>
          </cell>
          <cell r="BE59">
            <v>21709</v>
          </cell>
          <cell r="BF59">
            <v>16602</v>
          </cell>
          <cell r="BG59">
            <v>3181</v>
          </cell>
          <cell r="BH59">
            <v>13421</v>
          </cell>
          <cell r="BI59">
            <v>38311</v>
          </cell>
          <cell r="BJ59">
            <v>34590</v>
          </cell>
          <cell r="BK59">
            <v>2502</v>
          </cell>
          <cell r="BL59">
            <v>235</v>
          </cell>
          <cell r="BM59">
            <v>1007</v>
          </cell>
          <cell r="BN59">
            <v>75</v>
          </cell>
          <cell r="BO59">
            <v>24</v>
          </cell>
          <cell r="BP59">
            <v>3843</v>
          </cell>
          <cell r="BQ59">
            <v>38433</v>
          </cell>
          <cell r="BR59">
            <v>690</v>
          </cell>
          <cell r="BS59">
            <v>786</v>
          </cell>
          <cell r="BT59">
            <v>1476</v>
          </cell>
          <cell r="BU59">
            <v>39908</v>
          </cell>
          <cell r="BV59">
            <v>6315</v>
          </cell>
          <cell r="BW59">
            <v>9802</v>
          </cell>
          <cell r="BX59">
            <v>1462</v>
          </cell>
          <cell r="BY59">
            <v>545</v>
          </cell>
          <cell r="BZ59">
            <v>18124</v>
          </cell>
          <cell r="CA59">
            <v>18124</v>
          </cell>
          <cell r="CB59">
            <v>5775</v>
          </cell>
          <cell r="CC59">
            <v>47</v>
          </cell>
          <cell r="CD59">
            <v>5822</v>
          </cell>
          <cell r="CE59">
            <v>1247</v>
          </cell>
          <cell r="CF59">
            <v>29</v>
          </cell>
          <cell r="CG59">
            <v>276</v>
          </cell>
          <cell r="CH59">
            <v>7373</v>
          </cell>
          <cell r="CI59">
            <v>25497</v>
          </cell>
          <cell r="CJ59">
            <v>14411</v>
          </cell>
          <cell r="CK59">
            <v>990</v>
          </cell>
          <cell r="CL59">
            <v>13421</v>
          </cell>
          <cell r="CM59">
            <v>39908</v>
          </cell>
        </row>
        <row r="60">
          <cell r="B60">
            <v>32103</v>
          </cell>
          <cell r="C60">
            <v>2509</v>
          </cell>
          <cell r="D60">
            <v>268</v>
          </cell>
          <cell r="E60">
            <v>991</v>
          </cell>
          <cell r="F60">
            <v>75</v>
          </cell>
          <cell r="G60">
            <v>20</v>
          </cell>
          <cell r="H60">
            <v>3863</v>
          </cell>
          <cell r="I60">
            <v>35966</v>
          </cell>
          <cell r="J60">
            <v>645</v>
          </cell>
          <cell r="K60">
            <v>899</v>
          </cell>
          <cell r="L60">
            <v>1544</v>
          </cell>
          <cell r="M60">
            <v>37510</v>
          </cell>
          <cell r="N60">
            <v>6202</v>
          </cell>
          <cell r="O60">
            <v>6316</v>
          </cell>
          <cell r="P60">
            <v>1162</v>
          </cell>
          <cell r="Q60">
            <v>568</v>
          </cell>
          <cell r="R60">
            <v>14248</v>
          </cell>
          <cell r="S60">
            <v>14248</v>
          </cell>
          <cell r="T60">
            <v>4985</v>
          </cell>
          <cell r="U60">
            <v>49</v>
          </cell>
          <cell r="V60">
            <v>5034</v>
          </cell>
          <cell r="W60">
            <v>1252</v>
          </cell>
          <cell r="X60">
            <v>34</v>
          </cell>
          <cell r="Y60">
            <v>301</v>
          </cell>
          <cell r="Z60">
            <v>6621</v>
          </cell>
          <cell r="AA60">
            <v>20869</v>
          </cell>
          <cell r="AB60">
            <v>16641</v>
          </cell>
          <cell r="AC60">
            <v>3013</v>
          </cell>
          <cell r="AD60">
            <v>13628</v>
          </cell>
          <cell r="AE60">
            <v>37510</v>
          </cell>
          <cell r="AF60">
            <v>31575</v>
          </cell>
          <cell r="AG60">
            <v>2513</v>
          </cell>
          <cell r="AH60">
            <v>283</v>
          </cell>
          <cell r="AI60">
            <v>741</v>
          </cell>
          <cell r="AJ60">
            <v>75</v>
          </cell>
          <cell r="AK60">
            <v>21</v>
          </cell>
          <cell r="AL60">
            <v>3634</v>
          </cell>
          <cell r="AM60">
            <v>35209</v>
          </cell>
          <cell r="AN60">
            <v>635</v>
          </cell>
          <cell r="AO60">
            <v>966</v>
          </cell>
          <cell r="AP60">
            <v>1601</v>
          </cell>
          <cell r="AQ60">
            <v>36810</v>
          </cell>
          <cell r="AR60">
            <v>6292</v>
          </cell>
          <cell r="AS60">
            <v>6027</v>
          </cell>
          <cell r="AT60">
            <v>1178</v>
          </cell>
          <cell r="AU60">
            <v>530</v>
          </cell>
          <cell r="AV60">
            <v>14028</v>
          </cell>
          <cell r="AW60">
            <v>14028</v>
          </cell>
          <cell r="AX60">
            <v>4754</v>
          </cell>
          <cell r="AY60">
            <v>50</v>
          </cell>
          <cell r="AZ60">
            <v>4804</v>
          </cell>
          <cell r="BA60">
            <v>1253</v>
          </cell>
          <cell r="BB60">
            <v>36</v>
          </cell>
          <cell r="BC60">
            <v>521</v>
          </cell>
          <cell r="BD60">
            <v>6615</v>
          </cell>
          <cell r="BE60">
            <v>20643</v>
          </cell>
          <cell r="BF60">
            <v>16167</v>
          </cell>
          <cell r="BG60">
            <v>2536</v>
          </cell>
          <cell r="BH60">
            <v>13631</v>
          </cell>
          <cell r="BI60">
            <v>36810</v>
          </cell>
          <cell r="BJ60">
            <v>33324</v>
          </cell>
          <cell r="BK60">
            <v>2522</v>
          </cell>
          <cell r="BL60">
            <v>262</v>
          </cell>
          <cell r="BM60">
            <v>1046</v>
          </cell>
          <cell r="BN60">
            <v>75</v>
          </cell>
          <cell r="BO60">
            <v>19</v>
          </cell>
          <cell r="BP60">
            <v>3924</v>
          </cell>
          <cell r="BQ60">
            <v>37248</v>
          </cell>
          <cell r="BR60">
            <v>638</v>
          </cell>
          <cell r="BS60">
            <v>914</v>
          </cell>
          <cell r="BT60">
            <v>1552</v>
          </cell>
          <cell r="BU60">
            <v>38801</v>
          </cell>
          <cell r="BV60">
            <v>6174</v>
          </cell>
          <cell r="BW60">
            <v>3187</v>
          </cell>
          <cell r="BX60">
            <v>612</v>
          </cell>
          <cell r="BY60">
            <v>511</v>
          </cell>
          <cell r="BZ60">
            <v>10484</v>
          </cell>
          <cell r="CA60">
            <v>10484</v>
          </cell>
          <cell r="CB60">
            <v>5350</v>
          </cell>
          <cell r="CC60">
            <v>49</v>
          </cell>
          <cell r="CD60">
            <v>5399</v>
          </cell>
          <cell r="CE60">
            <v>1253</v>
          </cell>
          <cell r="CF60">
            <v>42</v>
          </cell>
          <cell r="CG60">
            <v>502</v>
          </cell>
          <cell r="CH60">
            <v>7196</v>
          </cell>
          <cell r="CI60">
            <v>17680</v>
          </cell>
          <cell r="CJ60">
            <v>21121</v>
          </cell>
          <cell r="CK60">
            <v>7490</v>
          </cell>
          <cell r="CL60">
            <v>13631</v>
          </cell>
          <cell r="CM60">
            <v>38801</v>
          </cell>
        </row>
        <row r="61">
          <cell r="B61">
            <v>31451</v>
          </cell>
          <cell r="C61">
            <v>2434</v>
          </cell>
          <cell r="D61">
            <v>261</v>
          </cell>
          <cell r="E61">
            <v>961</v>
          </cell>
          <cell r="F61">
            <v>76</v>
          </cell>
          <cell r="G61">
            <v>21</v>
          </cell>
          <cell r="H61">
            <v>3753</v>
          </cell>
          <cell r="I61">
            <v>35204</v>
          </cell>
          <cell r="J61">
            <v>635</v>
          </cell>
          <cell r="K61">
            <v>915</v>
          </cell>
          <cell r="L61">
            <v>1550</v>
          </cell>
          <cell r="M61">
            <v>36754</v>
          </cell>
          <cell r="N61">
            <v>5940</v>
          </cell>
          <cell r="O61">
            <v>6150</v>
          </cell>
          <cell r="P61">
            <v>1176</v>
          </cell>
          <cell r="Q61">
            <v>619</v>
          </cell>
          <cell r="R61">
            <v>13885</v>
          </cell>
          <cell r="S61">
            <v>13885</v>
          </cell>
          <cell r="T61">
            <v>4643</v>
          </cell>
          <cell r="U61">
            <v>57</v>
          </cell>
          <cell r="V61">
            <v>4700</v>
          </cell>
          <cell r="W61">
            <v>1249</v>
          </cell>
          <cell r="X61">
            <v>32</v>
          </cell>
          <cell r="Y61">
            <v>306</v>
          </cell>
          <cell r="Z61">
            <v>6286</v>
          </cell>
          <cell r="AA61">
            <v>20171</v>
          </cell>
          <cell r="AB61">
            <v>16583</v>
          </cell>
          <cell r="AC61">
            <v>2757</v>
          </cell>
          <cell r="AD61">
            <v>13826</v>
          </cell>
          <cell r="AE61">
            <v>36754</v>
          </cell>
          <cell r="AF61">
            <v>32054</v>
          </cell>
          <cell r="AG61">
            <v>2446</v>
          </cell>
          <cell r="AH61">
            <v>250</v>
          </cell>
          <cell r="AI61">
            <v>1077</v>
          </cell>
          <cell r="AJ61">
            <v>76</v>
          </cell>
          <cell r="AK61">
            <v>20</v>
          </cell>
          <cell r="AL61">
            <v>3869</v>
          </cell>
          <cell r="AM61">
            <v>35923</v>
          </cell>
          <cell r="AN61">
            <v>640</v>
          </cell>
          <cell r="AO61">
            <v>914</v>
          </cell>
          <cell r="AP61">
            <v>1554</v>
          </cell>
          <cell r="AQ61">
            <v>37477</v>
          </cell>
          <cell r="AR61">
            <v>5869</v>
          </cell>
          <cell r="AS61">
            <v>6577</v>
          </cell>
          <cell r="AT61">
            <v>787</v>
          </cell>
          <cell r="AU61">
            <v>631</v>
          </cell>
          <cell r="AV61">
            <v>13864</v>
          </cell>
          <cell r="AW61">
            <v>13864</v>
          </cell>
          <cell r="AX61">
            <v>4784</v>
          </cell>
          <cell r="AY61">
            <v>58</v>
          </cell>
          <cell r="AZ61">
            <v>4842</v>
          </cell>
          <cell r="BA61">
            <v>1250</v>
          </cell>
          <cell r="BB61">
            <v>32</v>
          </cell>
          <cell r="BC61">
            <v>280</v>
          </cell>
          <cell r="BD61">
            <v>6404</v>
          </cell>
          <cell r="BE61">
            <v>20268</v>
          </cell>
          <cell r="BF61">
            <v>17209</v>
          </cell>
          <cell r="BG61">
            <v>3384</v>
          </cell>
          <cell r="BH61">
            <v>13826</v>
          </cell>
          <cell r="BI61">
            <v>37477</v>
          </cell>
          <cell r="BJ61">
            <v>30427</v>
          </cell>
          <cell r="BK61">
            <v>2452</v>
          </cell>
          <cell r="BL61">
            <v>171</v>
          </cell>
          <cell r="BM61">
            <v>1182</v>
          </cell>
          <cell r="BN61">
            <v>76</v>
          </cell>
          <cell r="BO61">
            <v>17</v>
          </cell>
          <cell r="BP61">
            <v>3897</v>
          </cell>
          <cell r="BQ61">
            <v>34325</v>
          </cell>
          <cell r="BR61">
            <v>646</v>
          </cell>
          <cell r="BS61">
            <v>963</v>
          </cell>
          <cell r="BT61">
            <v>1609</v>
          </cell>
          <cell r="BU61">
            <v>35934</v>
          </cell>
          <cell r="BV61">
            <v>5874</v>
          </cell>
          <cell r="BW61">
            <v>9133</v>
          </cell>
          <cell r="BX61">
            <v>1025</v>
          </cell>
          <cell r="BY61">
            <v>624</v>
          </cell>
          <cell r="BZ61">
            <v>16657</v>
          </cell>
          <cell r="CA61">
            <v>16657</v>
          </cell>
          <cell r="CB61">
            <v>4370</v>
          </cell>
          <cell r="CC61">
            <v>57</v>
          </cell>
          <cell r="CD61">
            <v>4427</v>
          </cell>
          <cell r="CE61">
            <v>1250</v>
          </cell>
          <cell r="CF61">
            <v>29</v>
          </cell>
          <cell r="CG61">
            <v>272</v>
          </cell>
          <cell r="CH61">
            <v>5977</v>
          </cell>
          <cell r="CI61">
            <v>22634</v>
          </cell>
          <cell r="CJ61">
            <v>13300</v>
          </cell>
          <cell r="CK61">
            <v>-526</v>
          </cell>
          <cell r="CL61">
            <v>13826</v>
          </cell>
          <cell r="CM61">
            <v>35934</v>
          </cell>
        </row>
        <row r="62">
          <cell r="B62">
            <v>31340</v>
          </cell>
          <cell r="C62">
            <v>2307</v>
          </cell>
          <cell r="D62">
            <v>243</v>
          </cell>
          <cell r="E62">
            <v>1075</v>
          </cell>
          <cell r="F62">
            <v>78</v>
          </cell>
          <cell r="G62">
            <v>25</v>
          </cell>
          <cell r="H62">
            <v>3728</v>
          </cell>
          <cell r="I62">
            <v>35069</v>
          </cell>
          <cell r="J62">
            <v>687</v>
          </cell>
          <cell r="K62">
            <v>1026</v>
          </cell>
          <cell r="L62">
            <v>1713</v>
          </cell>
          <cell r="M62">
            <v>36781</v>
          </cell>
          <cell r="N62">
            <v>5614</v>
          </cell>
          <cell r="O62">
            <v>6038</v>
          </cell>
          <cell r="P62">
            <v>994</v>
          </cell>
          <cell r="Q62">
            <v>627</v>
          </cell>
          <cell r="R62">
            <v>13273</v>
          </cell>
          <cell r="S62">
            <v>13273</v>
          </cell>
          <cell r="T62">
            <v>4470</v>
          </cell>
          <cell r="U62">
            <v>72</v>
          </cell>
          <cell r="V62">
            <v>4541</v>
          </cell>
          <cell r="W62">
            <v>1234</v>
          </cell>
          <cell r="X62">
            <v>35</v>
          </cell>
          <cell r="Y62">
            <v>345</v>
          </cell>
          <cell r="Z62">
            <v>6155</v>
          </cell>
          <cell r="AA62">
            <v>19428</v>
          </cell>
          <cell r="AB62">
            <v>17354</v>
          </cell>
          <cell r="AC62">
            <v>3341</v>
          </cell>
          <cell r="AD62">
            <v>14013</v>
          </cell>
          <cell r="AE62">
            <v>36781</v>
          </cell>
          <cell r="AF62">
            <v>30419</v>
          </cell>
          <cell r="AG62">
            <v>2278</v>
          </cell>
          <cell r="AH62">
            <v>231</v>
          </cell>
          <cell r="AI62">
            <v>1239</v>
          </cell>
          <cell r="AJ62">
            <v>78</v>
          </cell>
          <cell r="AK62">
            <v>24</v>
          </cell>
          <cell r="AL62">
            <v>3850</v>
          </cell>
          <cell r="AM62">
            <v>34269</v>
          </cell>
          <cell r="AN62">
            <v>666</v>
          </cell>
          <cell r="AO62">
            <v>957</v>
          </cell>
          <cell r="AP62">
            <v>1623</v>
          </cell>
          <cell r="AQ62">
            <v>35892</v>
          </cell>
          <cell r="AR62">
            <v>5560</v>
          </cell>
          <cell r="AS62">
            <v>5584</v>
          </cell>
          <cell r="AT62">
            <v>1907</v>
          </cell>
          <cell r="AU62">
            <v>689</v>
          </cell>
          <cell r="AV62">
            <v>13740</v>
          </cell>
          <cell r="AW62">
            <v>13740</v>
          </cell>
          <cell r="AX62">
            <v>4470</v>
          </cell>
          <cell r="AY62">
            <v>62</v>
          </cell>
          <cell r="AZ62">
            <v>4532</v>
          </cell>
          <cell r="BA62">
            <v>1236</v>
          </cell>
          <cell r="BB62">
            <v>31</v>
          </cell>
          <cell r="BC62">
            <v>352</v>
          </cell>
          <cell r="BD62">
            <v>6150</v>
          </cell>
          <cell r="BE62">
            <v>19890</v>
          </cell>
          <cell r="BF62">
            <v>16002</v>
          </cell>
          <cell r="BG62">
            <v>1996</v>
          </cell>
          <cell r="BH62">
            <v>14006</v>
          </cell>
          <cell r="BI62">
            <v>35892</v>
          </cell>
          <cell r="BJ62">
            <v>28906</v>
          </cell>
          <cell r="BK62">
            <v>2268</v>
          </cell>
          <cell r="BL62">
            <v>376</v>
          </cell>
          <cell r="BM62">
            <v>613</v>
          </cell>
          <cell r="BN62">
            <v>78</v>
          </cell>
          <cell r="BO62">
            <v>28</v>
          </cell>
          <cell r="BP62">
            <v>3362</v>
          </cell>
          <cell r="BQ62">
            <v>32268</v>
          </cell>
          <cell r="BR62">
            <v>661</v>
          </cell>
          <cell r="BS62">
            <v>999</v>
          </cell>
          <cell r="BT62">
            <v>1659</v>
          </cell>
          <cell r="BU62">
            <v>33927</v>
          </cell>
          <cell r="BV62">
            <v>5671</v>
          </cell>
          <cell r="BW62">
            <v>3032</v>
          </cell>
          <cell r="BX62">
            <v>1917</v>
          </cell>
          <cell r="BY62">
            <v>694</v>
          </cell>
          <cell r="BZ62">
            <v>11313</v>
          </cell>
          <cell r="CA62">
            <v>11313</v>
          </cell>
          <cell r="CB62">
            <v>4038</v>
          </cell>
          <cell r="CC62">
            <v>65</v>
          </cell>
          <cell r="CD62">
            <v>4103</v>
          </cell>
          <cell r="CE62">
            <v>1236</v>
          </cell>
          <cell r="CF62">
            <v>31</v>
          </cell>
          <cell r="CG62">
            <v>428</v>
          </cell>
          <cell r="CH62">
            <v>5798</v>
          </cell>
          <cell r="CI62">
            <v>17111</v>
          </cell>
          <cell r="CJ62">
            <v>16816</v>
          </cell>
          <cell r="CK62">
            <v>2810</v>
          </cell>
          <cell r="CL62">
            <v>14006</v>
          </cell>
          <cell r="CM62">
            <v>33927</v>
          </cell>
        </row>
        <row r="63">
          <cell r="B63">
            <v>31878</v>
          </cell>
          <cell r="C63">
            <v>2168</v>
          </cell>
          <cell r="D63">
            <v>252</v>
          </cell>
          <cell r="E63">
            <v>1050</v>
          </cell>
          <cell r="F63">
            <v>80</v>
          </cell>
          <cell r="G63">
            <v>30</v>
          </cell>
          <cell r="H63">
            <v>3580</v>
          </cell>
          <cell r="I63">
            <v>35457</v>
          </cell>
          <cell r="J63">
            <v>756</v>
          </cell>
          <cell r="K63">
            <v>1110</v>
          </cell>
          <cell r="L63">
            <v>1866</v>
          </cell>
          <cell r="M63">
            <v>37323</v>
          </cell>
          <cell r="N63">
            <v>5346</v>
          </cell>
          <cell r="O63">
            <v>6133</v>
          </cell>
          <cell r="P63">
            <v>761</v>
          </cell>
          <cell r="Q63">
            <v>586</v>
          </cell>
          <cell r="R63">
            <v>12827</v>
          </cell>
          <cell r="S63">
            <v>12827</v>
          </cell>
          <cell r="T63">
            <v>4482</v>
          </cell>
          <cell r="U63">
            <v>87</v>
          </cell>
          <cell r="V63">
            <v>4569</v>
          </cell>
          <cell r="W63">
            <v>1215</v>
          </cell>
          <cell r="X63">
            <v>39</v>
          </cell>
          <cell r="Y63">
            <v>397</v>
          </cell>
          <cell r="Z63">
            <v>6220</v>
          </cell>
          <cell r="AA63">
            <v>19046</v>
          </cell>
          <cell r="AB63">
            <v>18277</v>
          </cell>
          <cell r="AC63">
            <v>4079</v>
          </cell>
          <cell r="AD63">
            <v>14198</v>
          </cell>
          <cell r="AE63">
            <v>37323</v>
          </cell>
          <cell r="AF63">
            <v>32288</v>
          </cell>
          <cell r="AG63">
            <v>2189</v>
          </cell>
          <cell r="AH63">
            <v>254</v>
          </cell>
          <cell r="AI63">
            <v>878</v>
          </cell>
          <cell r="AJ63">
            <v>80</v>
          </cell>
          <cell r="AK63">
            <v>31</v>
          </cell>
          <cell r="AL63">
            <v>3431</v>
          </cell>
          <cell r="AM63">
            <v>35719</v>
          </cell>
          <cell r="AN63">
            <v>773</v>
          </cell>
          <cell r="AO63">
            <v>1166</v>
          </cell>
          <cell r="AP63">
            <v>1938</v>
          </cell>
          <cell r="AQ63">
            <v>37657</v>
          </cell>
          <cell r="AR63">
            <v>5399</v>
          </cell>
          <cell r="AS63">
            <v>6177</v>
          </cell>
          <cell r="AT63">
            <v>118</v>
          </cell>
          <cell r="AU63">
            <v>531</v>
          </cell>
          <cell r="AV63">
            <v>12225</v>
          </cell>
          <cell r="AW63">
            <v>12225</v>
          </cell>
          <cell r="AX63">
            <v>4385</v>
          </cell>
          <cell r="AY63">
            <v>96</v>
          </cell>
          <cell r="AZ63">
            <v>4481</v>
          </cell>
          <cell r="BA63">
            <v>1211</v>
          </cell>
          <cell r="BB63">
            <v>41</v>
          </cell>
          <cell r="BC63">
            <v>397</v>
          </cell>
          <cell r="BD63">
            <v>6130</v>
          </cell>
          <cell r="BE63">
            <v>18355</v>
          </cell>
          <cell r="BF63">
            <v>19302</v>
          </cell>
          <cell r="BG63">
            <v>5105</v>
          </cell>
          <cell r="BH63">
            <v>14197</v>
          </cell>
          <cell r="BI63">
            <v>37657</v>
          </cell>
          <cell r="BJ63">
            <v>33063</v>
          </cell>
          <cell r="BK63">
            <v>2182</v>
          </cell>
          <cell r="BL63">
            <v>196</v>
          </cell>
          <cell r="BM63">
            <v>1108</v>
          </cell>
          <cell r="BN63">
            <v>80</v>
          </cell>
          <cell r="BO63">
            <v>32</v>
          </cell>
          <cell r="BP63">
            <v>3598</v>
          </cell>
          <cell r="BQ63">
            <v>36661</v>
          </cell>
          <cell r="BR63">
            <v>767</v>
          </cell>
          <cell r="BS63">
            <v>1132</v>
          </cell>
          <cell r="BT63">
            <v>1899</v>
          </cell>
          <cell r="BU63">
            <v>38560</v>
          </cell>
          <cell r="BV63">
            <v>5385</v>
          </cell>
          <cell r="BW63">
            <v>9433</v>
          </cell>
          <cell r="BX63">
            <v>456</v>
          </cell>
          <cell r="BY63">
            <v>557</v>
          </cell>
          <cell r="BZ63">
            <v>15831</v>
          </cell>
          <cell r="CA63">
            <v>15831</v>
          </cell>
          <cell r="CB63">
            <v>4650</v>
          </cell>
          <cell r="CC63">
            <v>95</v>
          </cell>
          <cell r="CD63">
            <v>4745</v>
          </cell>
          <cell r="CE63">
            <v>1211</v>
          </cell>
          <cell r="CF63">
            <v>39</v>
          </cell>
          <cell r="CG63">
            <v>339</v>
          </cell>
          <cell r="CH63">
            <v>6333</v>
          </cell>
          <cell r="CI63">
            <v>22164</v>
          </cell>
          <cell r="CJ63">
            <v>16395</v>
          </cell>
          <cell r="CK63">
            <v>2198</v>
          </cell>
          <cell r="CL63">
            <v>14197</v>
          </cell>
          <cell r="CM63">
            <v>38560</v>
          </cell>
        </row>
        <row r="64">
          <cell r="B64">
            <v>32568</v>
          </cell>
          <cell r="C64">
            <v>2043</v>
          </cell>
          <cell r="D64">
            <v>265</v>
          </cell>
          <cell r="E64">
            <v>1068</v>
          </cell>
          <cell r="F64">
            <v>81</v>
          </cell>
          <cell r="G64">
            <v>33</v>
          </cell>
          <cell r="H64">
            <v>3490</v>
          </cell>
          <cell r="I64">
            <v>36059</v>
          </cell>
          <cell r="J64">
            <v>803</v>
          </cell>
          <cell r="K64">
            <v>1135</v>
          </cell>
          <cell r="L64">
            <v>1938</v>
          </cell>
          <cell r="M64">
            <v>37997</v>
          </cell>
          <cell r="N64">
            <v>5186</v>
          </cell>
          <cell r="O64">
            <v>6261</v>
          </cell>
          <cell r="P64">
            <v>826</v>
          </cell>
          <cell r="Q64">
            <v>559</v>
          </cell>
          <cell r="R64">
            <v>12832</v>
          </cell>
          <cell r="S64">
            <v>12832</v>
          </cell>
          <cell r="T64">
            <v>4673</v>
          </cell>
          <cell r="U64">
            <v>98</v>
          </cell>
          <cell r="V64">
            <v>4771</v>
          </cell>
          <cell r="W64">
            <v>1197</v>
          </cell>
          <cell r="X64">
            <v>40</v>
          </cell>
          <cell r="Y64">
            <v>428</v>
          </cell>
          <cell r="Z64">
            <v>6437</v>
          </cell>
          <cell r="AA64">
            <v>19269</v>
          </cell>
          <cell r="AB64">
            <v>18728</v>
          </cell>
          <cell r="AC64">
            <v>4354</v>
          </cell>
          <cell r="AD64">
            <v>14374</v>
          </cell>
          <cell r="AE64">
            <v>37997</v>
          </cell>
          <cell r="AF64">
            <v>32858</v>
          </cell>
          <cell r="AG64">
            <v>2048</v>
          </cell>
          <cell r="AH64">
            <v>293</v>
          </cell>
          <cell r="AI64">
            <v>1058</v>
          </cell>
          <cell r="AJ64">
            <v>81</v>
          </cell>
          <cell r="AK64">
            <v>33</v>
          </cell>
          <cell r="AL64">
            <v>3514</v>
          </cell>
          <cell r="AM64">
            <v>36371</v>
          </cell>
          <cell r="AN64">
            <v>817</v>
          </cell>
          <cell r="AO64">
            <v>1202</v>
          </cell>
          <cell r="AP64">
            <v>2019</v>
          </cell>
          <cell r="AQ64">
            <v>38390</v>
          </cell>
          <cell r="AR64">
            <v>5228</v>
          </cell>
          <cell r="AS64">
            <v>6539</v>
          </cell>
          <cell r="AT64">
            <v>591</v>
          </cell>
          <cell r="AU64">
            <v>570</v>
          </cell>
          <cell r="AV64">
            <v>12928</v>
          </cell>
          <cell r="AW64">
            <v>12928</v>
          </cell>
          <cell r="AX64">
            <v>4659</v>
          </cell>
          <cell r="AY64">
            <v>102</v>
          </cell>
          <cell r="AZ64">
            <v>4761</v>
          </cell>
          <cell r="BA64">
            <v>1197</v>
          </cell>
          <cell r="BB64">
            <v>43</v>
          </cell>
          <cell r="BC64">
            <v>456</v>
          </cell>
          <cell r="BD64">
            <v>6457</v>
          </cell>
          <cell r="BE64">
            <v>19385</v>
          </cell>
          <cell r="BF64">
            <v>19005</v>
          </cell>
          <cell r="BG64">
            <v>4628</v>
          </cell>
          <cell r="BH64">
            <v>14377</v>
          </cell>
          <cell r="BI64">
            <v>38390</v>
          </cell>
          <cell r="BJ64">
            <v>35071</v>
          </cell>
          <cell r="BK64">
            <v>2060</v>
          </cell>
          <cell r="BL64">
            <v>286</v>
          </cell>
          <cell r="BM64">
            <v>1344</v>
          </cell>
          <cell r="BN64">
            <v>81</v>
          </cell>
          <cell r="BO64">
            <v>31</v>
          </cell>
          <cell r="BP64">
            <v>3802</v>
          </cell>
          <cell r="BQ64">
            <v>38873</v>
          </cell>
          <cell r="BR64">
            <v>820</v>
          </cell>
          <cell r="BS64">
            <v>1128</v>
          </cell>
          <cell r="BT64">
            <v>1948</v>
          </cell>
          <cell r="BU64">
            <v>40821</v>
          </cell>
          <cell r="BV64">
            <v>5143</v>
          </cell>
          <cell r="BW64">
            <v>3456</v>
          </cell>
          <cell r="BX64">
            <v>-9</v>
          </cell>
          <cell r="BY64">
            <v>542</v>
          </cell>
          <cell r="BZ64">
            <v>9132</v>
          </cell>
          <cell r="CA64">
            <v>9132</v>
          </cell>
          <cell r="CB64">
            <v>5228</v>
          </cell>
          <cell r="CC64">
            <v>101</v>
          </cell>
          <cell r="CD64">
            <v>5329</v>
          </cell>
          <cell r="CE64">
            <v>1197</v>
          </cell>
          <cell r="CF64">
            <v>51</v>
          </cell>
          <cell r="CG64">
            <v>452</v>
          </cell>
          <cell r="CH64">
            <v>7030</v>
          </cell>
          <cell r="CI64">
            <v>16161</v>
          </cell>
          <cell r="CJ64">
            <v>24659</v>
          </cell>
          <cell r="CK64">
            <v>10282</v>
          </cell>
          <cell r="CL64">
            <v>14377</v>
          </cell>
          <cell r="CM64">
            <v>40821</v>
          </cell>
        </row>
        <row r="65">
          <cell r="B65">
            <v>33386</v>
          </cell>
          <cell r="C65">
            <v>1986</v>
          </cell>
          <cell r="D65">
            <v>286</v>
          </cell>
          <cell r="E65">
            <v>1142</v>
          </cell>
          <cell r="F65">
            <v>82</v>
          </cell>
          <cell r="G65">
            <v>33</v>
          </cell>
          <cell r="H65">
            <v>3529</v>
          </cell>
          <cell r="I65">
            <v>36915</v>
          </cell>
          <cell r="J65">
            <v>805</v>
          </cell>
          <cell r="K65">
            <v>1106</v>
          </cell>
          <cell r="L65">
            <v>1911</v>
          </cell>
          <cell r="M65">
            <v>38826</v>
          </cell>
          <cell r="N65">
            <v>5193</v>
          </cell>
          <cell r="O65">
            <v>6371</v>
          </cell>
          <cell r="P65">
            <v>1186</v>
          </cell>
          <cell r="Q65">
            <v>586</v>
          </cell>
          <cell r="R65">
            <v>13336</v>
          </cell>
          <cell r="S65">
            <v>13336</v>
          </cell>
          <cell r="T65">
            <v>4993</v>
          </cell>
          <cell r="U65">
            <v>103</v>
          </cell>
          <cell r="V65">
            <v>5096</v>
          </cell>
          <cell r="W65">
            <v>1184</v>
          </cell>
          <cell r="X65">
            <v>38</v>
          </cell>
          <cell r="Y65">
            <v>435</v>
          </cell>
          <cell r="Z65">
            <v>6754</v>
          </cell>
          <cell r="AA65">
            <v>20089</v>
          </cell>
          <cell r="AB65">
            <v>18736</v>
          </cell>
          <cell r="AC65">
            <v>4209</v>
          </cell>
          <cell r="AD65">
            <v>14527</v>
          </cell>
          <cell r="AE65">
            <v>38826</v>
          </cell>
          <cell r="AF65">
            <v>33181</v>
          </cell>
          <cell r="AG65">
            <v>1954</v>
          </cell>
          <cell r="AH65">
            <v>252</v>
          </cell>
          <cell r="AI65">
            <v>1179</v>
          </cell>
          <cell r="AJ65">
            <v>82</v>
          </cell>
          <cell r="AK65">
            <v>34</v>
          </cell>
          <cell r="AL65">
            <v>3501</v>
          </cell>
          <cell r="AM65">
            <v>36683</v>
          </cell>
          <cell r="AN65">
            <v>796</v>
          </cell>
          <cell r="AO65">
            <v>1020</v>
          </cell>
          <cell r="AP65">
            <v>1817</v>
          </cell>
          <cell r="AQ65">
            <v>38499</v>
          </cell>
          <cell r="AR65">
            <v>5008</v>
          </cell>
          <cell r="AS65">
            <v>6183</v>
          </cell>
          <cell r="AT65">
            <v>1628</v>
          </cell>
          <cell r="AU65">
            <v>547</v>
          </cell>
          <cell r="AV65">
            <v>13365</v>
          </cell>
          <cell r="AW65">
            <v>13365</v>
          </cell>
          <cell r="AX65">
            <v>5088</v>
          </cell>
          <cell r="AY65">
            <v>93</v>
          </cell>
          <cell r="AZ65">
            <v>5181</v>
          </cell>
          <cell r="BA65">
            <v>1185</v>
          </cell>
          <cell r="BB65">
            <v>37</v>
          </cell>
          <cell r="BC65">
            <v>419</v>
          </cell>
          <cell r="BD65">
            <v>6823</v>
          </cell>
          <cell r="BE65">
            <v>20188</v>
          </cell>
          <cell r="BF65">
            <v>18311</v>
          </cell>
          <cell r="BG65">
            <v>3780</v>
          </cell>
          <cell r="BH65">
            <v>14531</v>
          </cell>
          <cell r="BI65">
            <v>38499</v>
          </cell>
          <cell r="BJ65">
            <v>31377</v>
          </cell>
          <cell r="BK65">
            <v>1960</v>
          </cell>
          <cell r="BL65">
            <v>179</v>
          </cell>
          <cell r="BM65">
            <v>1281</v>
          </cell>
          <cell r="BN65">
            <v>82</v>
          </cell>
          <cell r="BO65">
            <v>31</v>
          </cell>
          <cell r="BP65">
            <v>3534</v>
          </cell>
          <cell r="BQ65">
            <v>34911</v>
          </cell>
          <cell r="BR65">
            <v>805</v>
          </cell>
          <cell r="BS65">
            <v>1065</v>
          </cell>
          <cell r="BT65">
            <v>1870</v>
          </cell>
          <cell r="BU65">
            <v>36780</v>
          </cell>
          <cell r="BV65">
            <v>4999</v>
          </cell>
          <cell r="BW65">
            <v>8696</v>
          </cell>
          <cell r="BX65">
            <v>1890</v>
          </cell>
          <cell r="BY65">
            <v>540</v>
          </cell>
          <cell r="BZ65">
            <v>16125</v>
          </cell>
          <cell r="CA65">
            <v>16125</v>
          </cell>
          <cell r="CB65">
            <v>4653</v>
          </cell>
          <cell r="CC65">
            <v>91</v>
          </cell>
          <cell r="CD65">
            <v>4744</v>
          </cell>
          <cell r="CE65">
            <v>1185</v>
          </cell>
          <cell r="CF65">
            <v>32</v>
          </cell>
          <cell r="CG65">
            <v>394</v>
          </cell>
          <cell r="CH65">
            <v>6355</v>
          </cell>
          <cell r="CI65">
            <v>22481</v>
          </cell>
          <cell r="CJ65">
            <v>14300</v>
          </cell>
          <cell r="CK65">
            <v>-231</v>
          </cell>
          <cell r="CL65">
            <v>14531</v>
          </cell>
          <cell r="CM65">
            <v>36780</v>
          </cell>
        </row>
        <row r="66">
          <cell r="B66">
            <v>34512</v>
          </cell>
          <cell r="C66">
            <v>2013</v>
          </cell>
          <cell r="D66">
            <v>332</v>
          </cell>
          <cell r="E66">
            <v>1165</v>
          </cell>
          <cell r="F66">
            <v>83</v>
          </cell>
          <cell r="G66">
            <v>31</v>
          </cell>
          <cell r="H66">
            <v>3624</v>
          </cell>
          <cell r="I66">
            <v>38135</v>
          </cell>
          <cell r="J66">
            <v>765</v>
          </cell>
          <cell r="K66">
            <v>1075</v>
          </cell>
          <cell r="L66">
            <v>1841</v>
          </cell>
          <cell r="M66">
            <v>39976</v>
          </cell>
          <cell r="N66">
            <v>5346</v>
          </cell>
          <cell r="O66">
            <v>6290</v>
          </cell>
          <cell r="P66">
            <v>1612</v>
          </cell>
          <cell r="Q66">
            <v>629</v>
          </cell>
          <cell r="R66">
            <v>13877</v>
          </cell>
          <cell r="S66">
            <v>13877</v>
          </cell>
          <cell r="T66">
            <v>5277</v>
          </cell>
          <cell r="U66">
            <v>109</v>
          </cell>
          <cell r="V66">
            <v>5386</v>
          </cell>
          <cell r="W66">
            <v>1173</v>
          </cell>
          <cell r="X66">
            <v>36</v>
          </cell>
          <cell r="Y66">
            <v>466</v>
          </cell>
          <cell r="Z66">
            <v>7061</v>
          </cell>
          <cell r="AA66">
            <v>20938</v>
          </cell>
          <cell r="AB66">
            <v>19038</v>
          </cell>
          <cell r="AC66">
            <v>4381</v>
          </cell>
          <cell r="AD66">
            <v>14658</v>
          </cell>
          <cell r="AE66">
            <v>39976</v>
          </cell>
          <cell r="AF66">
            <v>34143</v>
          </cell>
          <cell r="AG66">
            <v>1991</v>
          </cell>
          <cell r="AH66">
            <v>330</v>
          </cell>
          <cell r="AI66">
            <v>1284</v>
          </cell>
          <cell r="AJ66">
            <v>83</v>
          </cell>
          <cell r="AK66">
            <v>28</v>
          </cell>
          <cell r="AL66">
            <v>3717</v>
          </cell>
          <cell r="AM66">
            <v>37860</v>
          </cell>
          <cell r="AN66">
            <v>778</v>
          </cell>
          <cell r="AO66">
            <v>1049</v>
          </cell>
          <cell r="AP66">
            <v>1827</v>
          </cell>
          <cell r="AQ66">
            <v>39687</v>
          </cell>
          <cell r="AR66">
            <v>5432</v>
          </cell>
          <cell r="AS66">
            <v>6324</v>
          </cell>
          <cell r="AT66">
            <v>1605</v>
          </cell>
          <cell r="AU66">
            <v>688</v>
          </cell>
          <cell r="AV66">
            <v>14049</v>
          </cell>
          <cell r="AW66">
            <v>14049</v>
          </cell>
          <cell r="AX66">
            <v>5259</v>
          </cell>
          <cell r="AY66">
            <v>115</v>
          </cell>
          <cell r="AZ66">
            <v>5374</v>
          </cell>
          <cell r="BA66">
            <v>1174</v>
          </cell>
          <cell r="BB66">
            <v>33</v>
          </cell>
          <cell r="BC66">
            <v>453</v>
          </cell>
          <cell r="BD66">
            <v>7033</v>
          </cell>
          <cell r="BE66">
            <v>21082</v>
          </cell>
          <cell r="BF66">
            <v>18605</v>
          </cell>
          <cell r="BG66">
            <v>3946</v>
          </cell>
          <cell r="BH66">
            <v>14659</v>
          </cell>
          <cell r="BI66">
            <v>39687</v>
          </cell>
          <cell r="BJ66">
            <v>32796</v>
          </cell>
          <cell r="BK66">
            <v>1979</v>
          </cell>
          <cell r="BL66">
            <v>486</v>
          </cell>
          <cell r="BM66">
            <v>679</v>
          </cell>
          <cell r="BN66">
            <v>83</v>
          </cell>
          <cell r="BO66">
            <v>32</v>
          </cell>
          <cell r="BP66">
            <v>3260</v>
          </cell>
          <cell r="BQ66">
            <v>36055</v>
          </cell>
          <cell r="BR66">
            <v>772</v>
          </cell>
          <cell r="BS66">
            <v>1113</v>
          </cell>
          <cell r="BT66">
            <v>1886</v>
          </cell>
          <cell r="BU66">
            <v>37941</v>
          </cell>
          <cell r="BV66">
            <v>5541</v>
          </cell>
          <cell r="BW66">
            <v>3494</v>
          </cell>
          <cell r="BX66">
            <v>1566</v>
          </cell>
          <cell r="BY66">
            <v>696</v>
          </cell>
          <cell r="BZ66">
            <v>11298</v>
          </cell>
          <cell r="CA66">
            <v>11298</v>
          </cell>
          <cell r="CB66">
            <v>4741</v>
          </cell>
          <cell r="CC66">
            <v>120</v>
          </cell>
          <cell r="CD66">
            <v>4861</v>
          </cell>
          <cell r="CE66">
            <v>1174</v>
          </cell>
          <cell r="CF66">
            <v>33</v>
          </cell>
          <cell r="CG66">
            <v>556</v>
          </cell>
          <cell r="CH66">
            <v>6623</v>
          </cell>
          <cell r="CI66">
            <v>17921</v>
          </cell>
          <cell r="CJ66">
            <v>20020</v>
          </cell>
          <cell r="CK66">
            <v>5361</v>
          </cell>
          <cell r="CL66">
            <v>14659</v>
          </cell>
          <cell r="CM66">
            <v>37941</v>
          </cell>
        </row>
        <row r="67">
          <cell r="B67">
            <v>36032</v>
          </cell>
          <cell r="C67">
            <v>2093</v>
          </cell>
          <cell r="D67">
            <v>388</v>
          </cell>
          <cell r="E67">
            <v>1125</v>
          </cell>
          <cell r="F67">
            <v>82</v>
          </cell>
          <cell r="G67">
            <v>28</v>
          </cell>
          <cell r="H67">
            <v>3716</v>
          </cell>
          <cell r="I67">
            <v>39748</v>
          </cell>
          <cell r="J67">
            <v>722</v>
          </cell>
          <cell r="K67">
            <v>1051</v>
          </cell>
          <cell r="L67">
            <v>1773</v>
          </cell>
          <cell r="M67">
            <v>41521</v>
          </cell>
          <cell r="N67">
            <v>5507</v>
          </cell>
          <cell r="O67">
            <v>6383</v>
          </cell>
          <cell r="P67">
            <v>1779</v>
          </cell>
          <cell r="Q67">
            <v>642</v>
          </cell>
          <cell r="R67">
            <v>14310</v>
          </cell>
          <cell r="S67">
            <v>14310</v>
          </cell>
          <cell r="T67">
            <v>5568</v>
          </cell>
          <cell r="U67">
            <v>119</v>
          </cell>
          <cell r="V67">
            <v>5687</v>
          </cell>
          <cell r="W67">
            <v>1162</v>
          </cell>
          <cell r="X67">
            <v>39</v>
          </cell>
          <cell r="Y67">
            <v>532</v>
          </cell>
          <cell r="Z67">
            <v>7420</v>
          </cell>
          <cell r="AA67">
            <v>21730</v>
          </cell>
          <cell r="AB67">
            <v>19791</v>
          </cell>
          <cell r="AC67">
            <v>5013</v>
          </cell>
          <cell r="AD67">
            <v>14778</v>
          </cell>
          <cell r="AE67">
            <v>41521</v>
          </cell>
          <cell r="AF67">
            <v>36200</v>
          </cell>
          <cell r="AG67">
            <v>2135</v>
          </cell>
          <cell r="AH67">
            <v>396</v>
          </cell>
          <cell r="AI67">
            <v>978</v>
          </cell>
          <cell r="AJ67">
            <v>82</v>
          </cell>
          <cell r="AK67">
            <v>31</v>
          </cell>
          <cell r="AL67">
            <v>3622</v>
          </cell>
          <cell r="AM67">
            <v>39822</v>
          </cell>
          <cell r="AN67">
            <v>710</v>
          </cell>
          <cell r="AO67">
            <v>1142</v>
          </cell>
          <cell r="AP67">
            <v>1852</v>
          </cell>
          <cell r="AQ67">
            <v>41675</v>
          </cell>
          <cell r="AR67">
            <v>5590</v>
          </cell>
          <cell r="AS67">
            <v>6471</v>
          </cell>
          <cell r="AT67">
            <v>1548</v>
          </cell>
          <cell r="AU67">
            <v>621</v>
          </cell>
          <cell r="AV67">
            <v>14230</v>
          </cell>
          <cell r="AW67">
            <v>14230</v>
          </cell>
          <cell r="AX67">
            <v>5475</v>
          </cell>
          <cell r="AY67">
            <v>114</v>
          </cell>
          <cell r="AZ67">
            <v>5589</v>
          </cell>
          <cell r="BA67">
            <v>1162</v>
          </cell>
          <cell r="BB67">
            <v>39</v>
          </cell>
          <cell r="BC67">
            <v>704</v>
          </cell>
          <cell r="BD67">
            <v>7495</v>
          </cell>
          <cell r="BE67">
            <v>21724</v>
          </cell>
          <cell r="BF67">
            <v>19950</v>
          </cell>
          <cell r="BG67">
            <v>5180</v>
          </cell>
          <cell r="BH67">
            <v>14770</v>
          </cell>
          <cell r="BI67">
            <v>41675</v>
          </cell>
          <cell r="BJ67">
            <v>37068</v>
          </cell>
          <cell r="BK67">
            <v>2132</v>
          </cell>
          <cell r="BL67">
            <v>317</v>
          </cell>
          <cell r="BM67">
            <v>978</v>
          </cell>
          <cell r="BN67">
            <v>82</v>
          </cell>
          <cell r="BO67">
            <v>31</v>
          </cell>
          <cell r="BP67">
            <v>3541</v>
          </cell>
          <cell r="BQ67">
            <v>40609</v>
          </cell>
          <cell r="BR67">
            <v>705</v>
          </cell>
          <cell r="BS67">
            <v>1077</v>
          </cell>
          <cell r="BT67">
            <v>1782</v>
          </cell>
          <cell r="BU67">
            <v>42391</v>
          </cell>
          <cell r="BV67">
            <v>5583</v>
          </cell>
          <cell r="BW67">
            <v>9899</v>
          </cell>
          <cell r="BX67">
            <v>1967</v>
          </cell>
          <cell r="BY67">
            <v>653</v>
          </cell>
          <cell r="BZ67">
            <v>18102</v>
          </cell>
          <cell r="CA67">
            <v>18102</v>
          </cell>
          <cell r="CB67">
            <v>5836</v>
          </cell>
          <cell r="CC67">
            <v>113</v>
          </cell>
          <cell r="CD67">
            <v>5949</v>
          </cell>
          <cell r="CE67">
            <v>1162</v>
          </cell>
          <cell r="CF67">
            <v>38</v>
          </cell>
          <cell r="CG67">
            <v>598</v>
          </cell>
          <cell r="CH67">
            <v>7746</v>
          </cell>
          <cell r="CI67">
            <v>25848</v>
          </cell>
          <cell r="CJ67">
            <v>16542</v>
          </cell>
          <cell r="CK67">
            <v>1772</v>
          </cell>
          <cell r="CL67">
            <v>14770</v>
          </cell>
          <cell r="CM67">
            <v>42391</v>
          </cell>
        </row>
        <row r="68">
          <cell r="B68">
            <v>37256</v>
          </cell>
          <cell r="C68">
            <v>2147</v>
          </cell>
          <cell r="D68">
            <v>422</v>
          </cell>
          <cell r="E68">
            <v>1159</v>
          </cell>
          <cell r="F68">
            <v>83</v>
          </cell>
          <cell r="G68">
            <v>27</v>
          </cell>
          <cell r="H68">
            <v>3840</v>
          </cell>
          <cell r="I68">
            <v>41095</v>
          </cell>
          <cell r="J68">
            <v>691</v>
          </cell>
          <cell r="K68">
            <v>981</v>
          </cell>
          <cell r="L68">
            <v>1671</v>
          </cell>
          <cell r="M68">
            <v>42767</v>
          </cell>
          <cell r="N68">
            <v>5528</v>
          </cell>
          <cell r="O68">
            <v>6706</v>
          </cell>
          <cell r="P68">
            <v>1930</v>
          </cell>
          <cell r="Q68">
            <v>629</v>
          </cell>
          <cell r="R68">
            <v>14793</v>
          </cell>
          <cell r="S68">
            <v>14793</v>
          </cell>
          <cell r="T68">
            <v>5660</v>
          </cell>
          <cell r="U68">
            <v>124</v>
          </cell>
          <cell r="V68">
            <v>5783</v>
          </cell>
          <cell r="W68">
            <v>1151</v>
          </cell>
          <cell r="X68">
            <v>41</v>
          </cell>
          <cell r="Y68">
            <v>609</v>
          </cell>
          <cell r="Z68">
            <v>7585</v>
          </cell>
          <cell r="AA68">
            <v>22378</v>
          </cell>
          <cell r="AB68">
            <v>20389</v>
          </cell>
          <cell r="AC68">
            <v>5486</v>
          </cell>
          <cell r="AD68">
            <v>14902</v>
          </cell>
          <cell r="AE68">
            <v>42767</v>
          </cell>
          <cell r="AF68">
            <v>37782</v>
          </cell>
          <cell r="AG68">
            <v>2157</v>
          </cell>
          <cell r="AH68">
            <v>441</v>
          </cell>
          <cell r="AI68">
            <v>1162</v>
          </cell>
          <cell r="AJ68">
            <v>83</v>
          </cell>
          <cell r="AK68">
            <v>26</v>
          </cell>
          <cell r="AL68">
            <v>3868</v>
          </cell>
          <cell r="AM68">
            <v>41651</v>
          </cell>
          <cell r="AN68">
            <v>677</v>
          </cell>
          <cell r="AO68">
            <v>951</v>
          </cell>
          <cell r="AP68">
            <v>1629</v>
          </cell>
          <cell r="AQ68">
            <v>43279</v>
          </cell>
          <cell r="AR68">
            <v>5495</v>
          </cell>
          <cell r="AS68">
            <v>6344</v>
          </cell>
          <cell r="AT68">
            <v>1991</v>
          </cell>
          <cell r="AU68">
            <v>618</v>
          </cell>
          <cell r="AV68">
            <v>14448</v>
          </cell>
          <cell r="AW68">
            <v>14448</v>
          </cell>
          <cell r="AX68">
            <v>5721</v>
          </cell>
          <cell r="AY68">
            <v>129</v>
          </cell>
          <cell r="AZ68">
            <v>5850</v>
          </cell>
          <cell r="BA68">
            <v>1151</v>
          </cell>
          <cell r="BB68">
            <v>44</v>
          </cell>
          <cell r="BC68">
            <v>644</v>
          </cell>
          <cell r="BD68">
            <v>7689</v>
          </cell>
          <cell r="BE68">
            <v>22137</v>
          </cell>
          <cell r="BF68">
            <v>21143</v>
          </cell>
          <cell r="BG68">
            <v>6245</v>
          </cell>
          <cell r="BH68">
            <v>14898</v>
          </cell>
          <cell r="BI68">
            <v>43279</v>
          </cell>
          <cell r="BJ68">
            <v>40521</v>
          </cell>
          <cell r="BK68">
            <v>2169</v>
          </cell>
          <cell r="BL68">
            <v>445</v>
          </cell>
          <cell r="BM68">
            <v>1162</v>
          </cell>
          <cell r="BN68">
            <v>83</v>
          </cell>
          <cell r="BO68">
            <v>24</v>
          </cell>
          <cell r="BP68">
            <v>3882</v>
          </cell>
          <cell r="BQ68">
            <v>44403</v>
          </cell>
          <cell r="BR68">
            <v>679</v>
          </cell>
          <cell r="BS68">
            <v>888</v>
          </cell>
          <cell r="BT68">
            <v>1567</v>
          </cell>
          <cell r="BU68">
            <v>45970</v>
          </cell>
          <cell r="BV68">
            <v>5489</v>
          </cell>
          <cell r="BW68">
            <v>3042</v>
          </cell>
          <cell r="BX68">
            <v>1352</v>
          </cell>
          <cell r="BY68">
            <v>587</v>
          </cell>
          <cell r="BZ68">
            <v>10470</v>
          </cell>
          <cell r="CA68">
            <v>10470</v>
          </cell>
          <cell r="CB68">
            <v>6404</v>
          </cell>
          <cell r="CC68">
            <v>129</v>
          </cell>
          <cell r="CD68">
            <v>6533</v>
          </cell>
          <cell r="CE68">
            <v>1151</v>
          </cell>
          <cell r="CF68">
            <v>52</v>
          </cell>
          <cell r="CG68">
            <v>633</v>
          </cell>
          <cell r="CH68">
            <v>8369</v>
          </cell>
          <cell r="CI68">
            <v>18839</v>
          </cell>
          <cell r="CJ68">
            <v>27131</v>
          </cell>
          <cell r="CK68">
            <v>12233</v>
          </cell>
          <cell r="CL68">
            <v>14898</v>
          </cell>
          <cell r="CM68">
            <v>45970</v>
          </cell>
        </row>
        <row r="69">
          <cell r="B69">
            <v>37918</v>
          </cell>
          <cell r="C69">
            <v>2178</v>
          </cell>
          <cell r="D69">
            <v>410</v>
          </cell>
          <cell r="E69">
            <v>1267</v>
          </cell>
          <cell r="F69">
            <v>86</v>
          </cell>
          <cell r="G69">
            <v>32</v>
          </cell>
          <cell r="H69">
            <v>3973</v>
          </cell>
          <cell r="I69">
            <v>41891</v>
          </cell>
          <cell r="J69">
            <v>669</v>
          </cell>
          <cell r="K69">
            <v>875</v>
          </cell>
          <cell r="L69">
            <v>1544</v>
          </cell>
          <cell r="M69">
            <v>43434</v>
          </cell>
          <cell r="N69">
            <v>5441</v>
          </cell>
          <cell r="O69">
            <v>6887</v>
          </cell>
          <cell r="P69">
            <v>2031</v>
          </cell>
          <cell r="Q69">
            <v>600</v>
          </cell>
          <cell r="R69">
            <v>14959</v>
          </cell>
          <cell r="S69">
            <v>14959</v>
          </cell>
          <cell r="T69">
            <v>5557</v>
          </cell>
          <cell r="U69">
            <v>120</v>
          </cell>
          <cell r="V69">
            <v>5677</v>
          </cell>
          <cell r="W69">
            <v>1142</v>
          </cell>
          <cell r="X69">
            <v>46</v>
          </cell>
          <cell r="Y69">
            <v>656</v>
          </cell>
          <cell r="Z69">
            <v>7521</v>
          </cell>
          <cell r="AA69">
            <v>22479</v>
          </cell>
          <cell r="AB69">
            <v>20955</v>
          </cell>
          <cell r="AC69">
            <v>5941</v>
          </cell>
          <cell r="AD69">
            <v>15014</v>
          </cell>
          <cell r="AE69">
            <v>43434</v>
          </cell>
          <cell r="AF69">
            <v>37557</v>
          </cell>
          <cell r="AG69">
            <v>2173</v>
          </cell>
          <cell r="AH69">
            <v>395</v>
          </cell>
          <cell r="AI69">
            <v>1310</v>
          </cell>
          <cell r="AJ69">
            <v>86</v>
          </cell>
          <cell r="AK69">
            <v>26</v>
          </cell>
          <cell r="AL69">
            <v>3990</v>
          </cell>
          <cell r="AM69">
            <v>41547</v>
          </cell>
          <cell r="AN69">
            <v>691</v>
          </cell>
          <cell r="AO69">
            <v>860</v>
          </cell>
          <cell r="AP69">
            <v>1550</v>
          </cell>
          <cell r="AQ69">
            <v>43097</v>
          </cell>
          <cell r="AR69">
            <v>5448</v>
          </cell>
          <cell r="AS69">
            <v>7322</v>
          </cell>
          <cell r="AT69">
            <v>2174</v>
          </cell>
          <cell r="AU69">
            <v>624</v>
          </cell>
          <cell r="AV69">
            <v>15567</v>
          </cell>
          <cell r="AW69">
            <v>15567</v>
          </cell>
          <cell r="AX69">
            <v>5920</v>
          </cell>
          <cell r="AY69">
            <v>120</v>
          </cell>
          <cell r="AZ69">
            <v>6040</v>
          </cell>
          <cell r="BA69">
            <v>1142</v>
          </cell>
          <cell r="BB69">
            <v>48</v>
          </cell>
          <cell r="BC69">
            <v>640</v>
          </cell>
          <cell r="BD69">
            <v>7870</v>
          </cell>
          <cell r="BE69">
            <v>23437</v>
          </cell>
          <cell r="BF69">
            <v>19660</v>
          </cell>
          <cell r="BG69">
            <v>4643</v>
          </cell>
          <cell r="BH69">
            <v>15017</v>
          </cell>
          <cell r="BI69">
            <v>43097</v>
          </cell>
          <cell r="BJ69">
            <v>35359</v>
          </cell>
          <cell r="BK69">
            <v>2180</v>
          </cell>
          <cell r="BL69">
            <v>288</v>
          </cell>
          <cell r="BM69">
            <v>1310</v>
          </cell>
          <cell r="BN69">
            <v>86</v>
          </cell>
          <cell r="BO69">
            <v>24</v>
          </cell>
          <cell r="BP69">
            <v>3888</v>
          </cell>
          <cell r="BQ69">
            <v>39247</v>
          </cell>
          <cell r="BR69">
            <v>699</v>
          </cell>
          <cell r="BS69">
            <v>906</v>
          </cell>
          <cell r="BT69">
            <v>1605</v>
          </cell>
          <cell r="BU69">
            <v>40852</v>
          </cell>
          <cell r="BV69">
            <v>5450</v>
          </cell>
          <cell r="BW69">
            <v>10384</v>
          </cell>
          <cell r="BX69">
            <v>2437</v>
          </cell>
          <cell r="BY69">
            <v>614</v>
          </cell>
          <cell r="BZ69">
            <v>18885</v>
          </cell>
          <cell r="CA69">
            <v>18885</v>
          </cell>
          <cell r="CB69">
            <v>5381</v>
          </cell>
          <cell r="CC69">
            <v>116</v>
          </cell>
          <cell r="CD69">
            <v>5497</v>
          </cell>
          <cell r="CE69">
            <v>1142</v>
          </cell>
          <cell r="CF69">
            <v>41</v>
          </cell>
          <cell r="CG69">
            <v>600</v>
          </cell>
          <cell r="CH69">
            <v>7280</v>
          </cell>
          <cell r="CI69">
            <v>26165</v>
          </cell>
          <cell r="CJ69">
            <v>14687</v>
          </cell>
          <cell r="CK69">
            <v>-330</v>
          </cell>
          <cell r="CL69">
            <v>15017</v>
          </cell>
          <cell r="CM69">
            <v>40852</v>
          </cell>
        </row>
        <row r="70">
          <cell r="B70">
            <v>38498</v>
          </cell>
          <cell r="C70">
            <v>2219</v>
          </cell>
          <cell r="D70">
            <v>376</v>
          </cell>
          <cell r="E70">
            <v>1351</v>
          </cell>
          <cell r="F70">
            <v>92</v>
          </cell>
          <cell r="G70">
            <v>37</v>
          </cell>
          <cell r="H70">
            <v>4076</v>
          </cell>
          <cell r="I70">
            <v>42574</v>
          </cell>
          <cell r="J70">
            <v>649</v>
          </cell>
          <cell r="K70">
            <v>810</v>
          </cell>
          <cell r="L70">
            <v>1459</v>
          </cell>
          <cell r="M70">
            <v>44033</v>
          </cell>
          <cell r="N70">
            <v>5399</v>
          </cell>
          <cell r="O70">
            <v>7057</v>
          </cell>
          <cell r="P70">
            <v>1769</v>
          </cell>
          <cell r="Q70">
            <v>578</v>
          </cell>
          <cell r="R70">
            <v>14803</v>
          </cell>
          <cell r="S70">
            <v>14803</v>
          </cell>
          <cell r="T70">
            <v>5496</v>
          </cell>
          <cell r="U70">
            <v>113</v>
          </cell>
          <cell r="V70">
            <v>5609</v>
          </cell>
          <cell r="W70">
            <v>1135</v>
          </cell>
          <cell r="X70">
            <v>55</v>
          </cell>
          <cell r="Y70">
            <v>656</v>
          </cell>
          <cell r="Z70">
            <v>7455</v>
          </cell>
          <cell r="AA70">
            <v>22258</v>
          </cell>
          <cell r="AB70">
            <v>21775</v>
          </cell>
          <cell r="AC70">
            <v>6681</v>
          </cell>
          <cell r="AD70">
            <v>15094</v>
          </cell>
          <cell r="AE70">
            <v>44033</v>
          </cell>
          <cell r="AF70">
            <v>38374</v>
          </cell>
          <cell r="AG70">
            <v>2190</v>
          </cell>
          <cell r="AH70">
            <v>386</v>
          </cell>
          <cell r="AI70">
            <v>1373</v>
          </cell>
          <cell r="AJ70">
            <v>91</v>
          </cell>
          <cell r="AK70">
            <v>45</v>
          </cell>
          <cell r="AL70">
            <v>4086</v>
          </cell>
          <cell r="AM70">
            <v>42460</v>
          </cell>
          <cell r="AN70">
            <v>639</v>
          </cell>
          <cell r="AO70">
            <v>816</v>
          </cell>
          <cell r="AP70">
            <v>1455</v>
          </cell>
          <cell r="AQ70">
            <v>43915</v>
          </cell>
          <cell r="AR70">
            <v>5382</v>
          </cell>
          <cell r="AS70">
            <v>7097</v>
          </cell>
          <cell r="AT70">
            <v>1784</v>
          </cell>
          <cell r="AU70">
            <v>559</v>
          </cell>
          <cell r="AV70">
            <v>14822</v>
          </cell>
          <cell r="AW70">
            <v>14822</v>
          </cell>
          <cell r="AX70">
            <v>4908</v>
          </cell>
          <cell r="AY70">
            <v>113</v>
          </cell>
          <cell r="AZ70">
            <v>5021</v>
          </cell>
          <cell r="BA70">
            <v>1133</v>
          </cell>
          <cell r="BB70">
            <v>43</v>
          </cell>
          <cell r="BC70">
            <v>665</v>
          </cell>
          <cell r="BD70">
            <v>6862</v>
          </cell>
          <cell r="BE70">
            <v>21685</v>
          </cell>
          <cell r="BF70">
            <v>22231</v>
          </cell>
          <cell r="BG70">
            <v>7104</v>
          </cell>
          <cell r="BH70">
            <v>15127</v>
          </cell>
          <cell r="BI70">
            <v>43915</v>
          </cell>
          <cell r="BJ70">
            <v>36928</v>
          </cell>
          <cell r="BK70">
            <v>2176</v>
          </cell>
          <cell r="BL70">
            <v>544</v>
          </cell>
          <cell r="BM70">
            <v>1373</v>
          </cell>
          <cell r="BN70">
            <v>91</v>
          </cell>
          <cell r="BO70">
            <v>49</v>
          </cell>
          <cell r="BP70">
            <v>4233</v>
          </cell>
          <cell r="BQ70">
            <v>41161</v>
          </cell>
          <cell r="BR70">
            <v>636</v>
          </cell>
          <cell r="BS70">
            <v>889</v>
          </cell>
          <cell r="BT70">
            <v>1525</v>
          </cell>
          <cell r="BU70">
            <v>42686</v>
          </cell>
          <cell r="BV70">
            <v>5392</v>
          </cell>
          <cell r="BW70">
            <v>3834</v>
          </cell>
          <cell r="BX70">
            <v>1678</v>
          </cell>
          <cell r="BY70">
            <v>564</v>
          </cell>
          <cell r="BZ70">
            <v>11468</v>
          </cell>
          <cell r="CA70">
            <v>11468</v>
          </cell>
          <cell r="CB70">
            <v>4441</v>
          </cell>
          <cell r="CC70">
            <v>118</v>
          </cell>
          <cell r="CD70">
            <v>4559</v>
          </cell>
          <cell r="CE70">
            <v>1133</v>
          </cell>
          <cell r="CF70">
            <v>43</v>
          </cell>
          <cell r="CG70">
            <v>825</v>
          </cell>
          <cell r="CH70">
            <v>6561</v>
          </cell>
          <cell r="CI70">
            <v>18030</v>
          </cell>
          <cell r="CJ70">
            <v>24656</v>
          </cell>
          <cell r="CK70">
            <v>9529</v>
          </cell>
          <cell r="CL70">
            <v>15127</v>
          </cell>
          <cell r="CM70">
            <v>42686</v>
          </cell>
        </row>
        <row r="71">
          <cell r="B71">
            <v>39391</v>
          </cell>
          <cell r="C71">
            <v>2335</v>
          </cell>
          <cell r="D71">
            <v>337</v>
          </cell>
          <cell r="E71">
            <v>1349</v>
          </cell>
          <cell r="F71">
            <v>100</v>
          </cell>
          <cell r="G71">
            <v>40</v>
          </cell>
          <cell r="H71">
            <v>4160</v>
          </cell>
          <cell r="I71">
            <v>43550</v>
          </cell>
          <cell r="J71">
            <v>625</v>
          </cell>
          <cell r="K71">
            <v>852</v>
          </cell>
          <cell r="L71">
            <v>1476</v>
          </cell>
          <cell r="M71">
            <v>45027</v>
          </cell>
          <cell r="N71">
            <v>5508</v>
          </cell>
          <cell r="O71">
            <v>7083</v>
          </cell>
          <cell r="P71">
            <v>1489</v>
          </cell>
          <cell r="Q71">
            <v>556</v>
          </cell>
          <cell r="R71">
            <v>14635</v>
          </cell>
          <cell r="S71">
            <v>14635</v>
          </cell>
          <cell r="T71">
            <v>5691</v>
          </cell>
          <cell r="U71">
            <v>107</v>
          </cell>
          <cell r="V71">
            <v>5798</v>
          </cell>
          <cell r="W71">
            <v>1129</v>
          </cell>
          <cell r="X71">
            <v>69</v>
          </cell>
          <cell r="Y71">
            <v>618</v>
          </cell>
          <cell r="Z71">
            <v>7613</v>
          </cell>
          <cell r="AA71">
            <v>22248</v>
          </cell>
          <cell r="AB71">
            <v>22779</v>
          </cell>
          <cell r="AC71">
            <v>7621</v>
          </cell>
          <cell r="AD71">
            <v>15158</v>
          </cell>
          <cell r="AE71">
            <v>45027</v>
          </cell>
          <cell r="AF71">
            <v>39260</v>
          </cell>
          <cell r="AG71">
            <v>2364</v>
          </cell>
          <cell r="AH71">
            <v>323</v>
          </cell>
          <cell r="AI71">
            <v>1341</v>
          </cell>
          <cell r="AJ71">
            <v>101</v>
          </cell>
          <cell r="AK71">
            <v>38</v>
          </cell>
          <cell r="AL71">
            <v>4167</v>
          </cell>
          <cell r="AM71">
            <v>43427</v>
          </cell>
          <cell r="AN71">
            <v>624</v>
          </cell>
          <cell r="AO71">
            <v>841</v>
          </cell>
          <cell r="AP71">
            <v>1465</v>
          </cell>
          <cell r="AQ71">
            <v>44892</v>
          </cell>
          <cell r="AR71">
            <v>5488</v>
          </cell>
          <cell r="AS71">
            <v>6595</v>
          </cell>
          <cell r="AT71">
            <v>1494</v>
          </cell>
          <cell r="AU71">
            <v>563</v>
          </cell>
          <cell r="AV71">
            <v>14140</v>
          </cell>
          <cell r="AW71">
            <v>14140</v>
          </cell>
          <cell r="AX71">
            <v>5887</v>
          </cell>
          <cell r="AY71">
            <v>104</v>
          </cell>
          <cell r="AZ71">
            <v>5991</v>
          </cell>
          <cell r="BA71">
            <v>1130</v>
          </cell>
          <cell r="BB71">
            <v>81</v>
          </cell>
          <cell r="BC71">
            <v>491</v>
          </cell>
          <cell r="BD71">
            <v>7692</v>
          </cell>
          <cell r="BE71">
            <v>21832</v>
          </cell>
          <cell r="BF71">
            <v>23060</v>
          </cell>
          <cell r="BG71">
            <v>7920</v>
          </cell>
          <cell r="BH71">
            <v>15140</v>
          </cell>
          <cell r="BI71">
            <v>44892</v>
          </cell>
          <cell r="BJ71">
            <v>40169</v>
          </cell>
          <cell r="BK71">
            <v>2364</v>
          </cell>
          <cell r="BL71">
            <v>270</v>
          </cell>
          <cell r="BM71">
            <v>1341</v>
          </cell>
          <cell r="BN71">
            <v>101</v>
          </cell>
          <cell r="BO71">
            <v>37</v>
          </cell>
          <cell r="BP71">
            <v>4113</v>
          </cell>
          <cell r="BQ71">
            <v>44282</v>
          </cell>
          <cell r="BR71">
            <v>618</v>
          </cell>
          <cell r="BS71">
            <v>770</v>
          </cell>
          <cell r="BT71">
            <v>1389</v>
          </cell>
          <cell r="BU71">
            <v>45670</v>
          </cell>
          <cell r="BV71">
            <v>5480</v>
          </cell>
          <cell r="BW71">
            <v>10442</v>
          </cell>
          <cell r="BX71">
            <v>2021</v>
          </cell>
          <cell r="BY71">
            <v>596</v>
          </cell>
          <cell r="BZ71">
            <v>18540</v>
          </cell>
          <cell r="CA71">
            <v>18540</v>
          </cell>
          <cell r="CB71">
            <v>6304</v>
          </cell>
          <cell r="CC71">
            <v>103</v>
          </cell>
          <cell r="CD71">
            <v>6407</v>
          </cell>
          <cell r="CE71">
            <v>1130</v>
          </cell>
          <cell r="CF71">
            <v>78</v>
          </cell>
          <cell r="CG71">
            <v>425</v>
          </cell>
          <cell r="CH71">
            <v>8041</v>
          </cell>
          <cell r="CI71">
            <v>26580</v>
          </cell>
          <cell r="CJ71">
            <v>19090</v>
          </cell>
          <cell r="CK71">
            <v>3950</v>
          </cell>
          <cell r="CL71">
            <v>15140</v>
          </cell>
          <cell r="CM71">
            <v>45670</v>
          </cell>
        </row>
        <row r="72">
          <cell r="B72">
            <v>40018</v>
          </cell>
          <cell r="C72">
            <v>2509</v>
          </cell>
          <cell r="D72">
            <v>291</v>
          </cell>
          <cell r="E72">
            <v>1367</v>
          </cell>
          <cell r="F72">
            <v>106</v>
          </cell>
          <cell r="G72">
            <v>37</v>
          </cell>
          <cell r="H72">
            <v>4310</v>
          </cell>
          <cell r="I72">
            <v>44328</v>
          </cell>
          <cell r="J72">
            <v>604</v>
          </cell>
          <cell r="K72">
            <v>976</v>
          </cell>
          <cell r="L72">
            <v>1581</v>
          </cell>
          <cell r="M72">
            <v>45909</v>
          </cell>
          <cell r="N72">
            <v>5727</v>
          </cell>
          <cell r="O72">
            <v>7496</v>
          </cell>
          <cell r="P72">
            <v>1404</v>
          </cell>
          <cell r="Q72">
            <v>543</v>
          </cell>
          <cell r="R72">
            <v>15171</v>
          </cell>
          <cell r="S72">
            <v>15171</v>
          </cell>
          <cell r="T72">
            <v>6110</v>
          </cell>
          <cell r="U72">
            <v>108</v>
          </cell>
          <cell r="V72">
            <v>6217</v>
          </cell>
          <cell r="W72">
            <v>1122</v>
          </cell>
          <cell r="X72">
            <v>85</v>
          </cell>
          <cell r="Y72">
            <v>583</v>
          </cell>
          <cell r="Z72">
            <v>8007</v>
          </cell>
          <cell r="AA72">
            <v>23178</v>
          </cell>
          <cell r="AB72">
            <v>22731</v>
          </cell>
          <cell r="AC72">
            <v>7469</v>
          </cell>
          <cell r="AD72">
            <v>15262</v>
          </cell>
          <cell r="AE72">
            <v>45909</v>
          </cell>
          <cell r="AF72">
            <v>40388</v>
          </cell>
          <cell r="AG72">
            <v>2438</v>
          </cell>
          <cell r="AH72">
            <v>313</v>
          </cell>
          <cell r="AI72">
            <v>1338</v>
          </cell>
          <cell r="AJ72">
            <v>106</v>
          </cell>
          <cell r="AK72">
            <v>36</v>
          </cell>
          <cell r="AL72">
            <v>4231</v>
          </cell>
          <cell r="AM72">
            <v>44619</v>
          </cell>
          <cell r="AN72">
            <v>609</v>
          </cell>
          <cell r="AO72">
            <v>910</v>
          </cell>
          <cell r="AP72">
            <v>1520</v>
          </cell>
          <cell r="AQ72">
            <v>46138</v>
          </cell>
          <cell r="AR72">
            <v>5676</v>
          </cell>
          <cell r="AS72">
            <v>8128</v>
          </cell>
          <cell r="AT72">
            <v>1014</v>
          </cell>
          <cell r="AU72">
            <v>542</v>
          </cell>
          <cell r="AV72">
            <v>15360</v>
          </cell>
          <cell r="AW72">
            <v>15360</v>
          </cell>
          <cell r="AX72">
            <v>6230</v>
          </cell>
          <cell r="AY72">
            <v>107</v>
          </cell>
          <cell r="AZ72">
            <v>6337</v>
          </cell>
          <cell r="BA72">
            <v>1121</v>
          </cell>
          <cell r="BB72">
            <v>82</v>
          </cell>
          <cell r="BC72">
            <v>567</v>
          </cell>
          <cell r="BD72">
            <v>8107</v>
          </cell>
          <cell r="BE72">
            <v>23467</v>
          </cell>
          <cell r="BF72">
            <v>22671</v>
          </cell>
          <cell r="BG72">
            <v>7422</v>
          </cell>
          <cell r="BH72">
            <v>15250</v>
          </cell>
          <cell r="BI72">
            <v>46138</v>
          </cell>
          <cell r="BJ72">
            <v>43332</v>
          </cell>
          <cell r="BK72">
            <v>2447</v>
          </cell>
          <cell r="BL72">
            <v>318</v>
          </cell>
          <cell r="BM72">
            <v>1338</v>
          </cell>
          <cell r="BN72">
            <v>106</v>
          </cell>
          <cell r="BO72">
            <v>35</v>
          </cell>
          <cell r="BP72">
            <v>4243</v>
          </cell>
          <cell r="BQ72">
            <v>47574</v>
          </cell>
          <cell r="BR72">
            <v>611</v>
          </cell>
          <cell r="BS72">
            <v>843</v>
          </cell>
          <cell r="BT72">
            <v>1454</v>
          </cell>
          <cell r="BU72">
            <v>49028</v>
          </cell>
          <cell r="BV72">
            <v>5672</v>
          </cell>
          <cell r="BW72">
            <v>3776</v>
          </cell>
          <cell r="BX72">
            <v>361</v>
          </cell>
          <cell r="BY72">
            <v>515</v>
          </cell>
          <cell r="BZ72">
            <v>10324</v>
          </cell>
          <cell r="CA72">
            <v>10324</v>
          </cell>
          <cell r="CB72">
            <v>6963</v>
          </cell>
          <cell r="CC72">
            <v>107</v>
          </cell>
          <cell r="CD72">
            <v>7070</v>
          </cell>
          <cell r="CE72">
            <v>1121</v>
          </cell>
          <cell r="CF72">
            <v>94</v>
          </cell>
          <cell r="CG72">
            <v>553</v>
          </cell>
          <cell r="CH72">
            <v>8839</v>
          </cell>
          <cell r="CI72">
            <v>19163</v>
          </cell>
          <cell r="CJ72">
            <v>29865</v>
          </cell>
          <cell r="CK72">
            <v>14616</v>
          </cell>
          <cell r="CL72">
            <v>15250</v>
          </cell>
          <cell r="CM72">
            <v>49028</v>
          </cell>
        </row>
        <row r="73">
          <cell r="B73">
            <v>39880</v>
          </cell>
          <cell r="C73">
            <v>2688</v>
          </cell>
          <cell r="D73">
            <v>262</v>
          </cell>
          <cell r="E73">
            <v>1408</v>
          </cell>
          <cell r="F73">
            <v>110</v>
          </cell>
          <cell r="G73">
            <v>32</v>
          </cell>
          <cell r="H73">
            <v>4501</v>
          </cell>
          <cell r="I73">
            <v>44380</v>
          </cell>
          <cell r="J73">
            <v>598</v>
          </cell>
          <cell r="K73">
            <v>1061</v>
          </cell>
          <cell r="L73">
            <v>1659</v>
          </cell>
          <cell r="M73">
            <v>46039</v>
          </cell>
          <cell r="N73">
            <v>6023</v>
          </cell>
          <cell r="O73">
            <v>8346</v>
          </cell>
          <cell r="P73">
            <v>1566</v>
          </cell>
          <cell r="Q73">
            <v>554</v>
          </cell>
          <cell r="R73">
            <v>16488</v>
          </cell>
          <cell r="S73">
            <v>16488</v>
          </cell>
          <cell r="T73">
            <v>6536</v>
          </cell>
          <cell r="U73">
            <v>113</v>
          </cell>
          <cell r="V73">
            <v>6648</v>
          </cell>
          <cell r="W73">
            <v>1109</v>
          </cell>
          <cell r="X73">
            <v>97</v>
          </cell>
          <cell r="Y73">
            <v>572</v>
          </cell>
          <cell r="Z73">
            <v>8426</v>
          </cell>
          <cell r="AA73">
            <v>24915</v>
          </cell>
          <cell r="AB73">
            <v>21125</v>
          </cell>
          <cell r="AC73">
            <v>5667</v>
          </cell>
          <cell r="AD73">
            <v>15458</v>
          </cell>
          <cell r="AE73">
            <v>46039</v>
          </cell>
          <cell r="AF73">
            <v>40207</v>
          </cell>
          <cell r="AG73">
            <v>2765</v>
          </cell>
          <cell r="AH73">
            <v>251</v>
          </cell>
          <cell r="AI73">
            <v>1416</v>
          </cell>
          <cell r="AJ73">
            <v>110</v>
          </cell>
          <cell r="AK73">
            <v>33</v>
          </cell>
          <cell r="AL73">
            <v>4575</v>
          </cell>
          <cell r="AM73">
            <v>44782</v>
          </cell>
          <cell r="AN73">
            <v>590</v>
          </cell>
          <cell r="AO73">
            <v>1161</v>
          </cell>
          <cell r="AP73">
            <v>1751</v>
          </cell>
          <cell r="AQ73">
            <v>46533</v>
          </cell>
          <cell r="AR73">
            <v>6153</v>
          </cell>
          <cell r="AS73">
            <v>7290</v>
          </cell>
          <cell r="AT73">
            <v>2208</v>
          </cell>
          <cell r="AU73">
            <v>563</v>
          </cell>
          <cell r="AV73">
            <v>16214</v>
          </cell>
          <cell r="AW73">
            <v>16214</v>
          </cell>
          <cell r="AX73">
            <v>6419</v>
          </cell>
          <cell r="AY73">
            <v>115</v>
          </cell>
          <cell r="AZ73">
            <v>6534</v>
          </cell>
          <cell r="BA73">
            <v>1110</v>
          </cell>
          <cell r="BB73">
            <v>92</v>
          </cell>
          <cell r="BC73">
            <v>549</v>
          </cell>
          <cell r="BD73">
            <v>8284</v>
          </cell>
          <cell r="BE73">
            <v>24498</v>
          </cell>
          <cell r="BF73">
            <v>22035</v>
          </cell>
          <cell r="BG73">
            <v>6587</v>
          </cell>
          <cell r="BH73">
            <v>15448</v>
          </cell>
          <cell r="BI73">
            <v>46533</v>
          </cell>
          <cell r="BJ73">
            <v>37848</v>
          </cell>
          <cell r="BK73">
            <v>2771</v>
          </cell>
          <cell r="BL73">
            <v>185</v>
          </cell>
          <cell r="BM73">
            <v>1416</v>
          </cell>
          <cell r="BN73">
            <v>110</v>
          </cell>
          <cell r="BO73">
            <v>32</v>
          </cell>
          <cell r="BP73">
            <v>4513</v>
          </cell>
          <cell r="BQ73">
            <v>42362</v>
          </cell>
          <cell r="BR73">
            <v>598</v>
          </cell>
          <cell r="BS73">
            <v>1235</v>
          </cell>
          <cell r="BT73">
            <v>1834</v>
          </cell>
          <cell r="BU73">
            <v>44196</v>
          </cell>
          <cell r="BV73">
            <v>6156</v>
          </cell>
          <cell r="BW73">
            <v>11056</v>
          </cell>
          <cell r="BX73">
            <v>2414</v>
          </cell>
          <cell r="BY73">
            <v>555</v>
          </cell>
          <cell r="BZ73">
            <v>20181</v>
          </cell>
          <cell r="CA73">
            <v>20181</v>
          </cell>
          <cell r="CB73">
            <v>5787</v>
          </cell>
          <cell r="CC73">
            <v>111</v>
          </cell>
          <cell r="CD73">
            <v>5898</v>
          </cell>
          <cell r="CE73">
            <v>1110</v>
          </cell>
          <cell r="CF73">
            <v>79</v>
          </cell>
          <cell r="CG73">
            <v>517</v>
          </cell>
          <cell r="CH73">
            <v>7603</v>
          </cell>
          <cell r="CI73">
            <v>27784</v>
          </cell>
          <cell r="CJ73">
            <v>16412</v>
          </cell>
          <cell r="CK73">
            <v>964</v>
          </cell>
          <cell r="CL73">
            <v>15448</v>
          </cell>
          <cell r="CM73">
            <v>44196</v>
          </cell>
        </row>
        <row r="74">
          <cell r="B74">
            <v>40807</v>
          </cell>
          <cell r="C74">
            <v>2801</v>
          </cell>
          <cell r="D74">
            <v>277</v>
          </cell>
          <cell r="E74">
            <v>1536</v>
          </cell>
          <cell r="F74">
            <v>112</v>
          </cell>
          <cell r="G74">
            <v>31</v>
          </cell>
          <cell r="H74">
            <v>4757</v>
          </cell>
          <cell r="I74">
            <v>45564</v>
          </cell>
          <cell r="J74">
            <v>600</v>
          </cell>
          <cell r="K74">
            <v>1037</v>
          </cell>
          <cell r="L74">
            <v>1637</v>
          </cell>
          <cell r="M74">
            <v>47201</v>
          </cell>
          <cell r="N74">
            <v>6320</v>
          </cell>
          <cell r="O74">
            <v>8918</v>
          </cell>
          <cell r="P74">
            <v>2130</v>
          </cell>
          <cell r="Q74">
            <v>607</v>
          </cell>
          <cell r="R74">
            <v>17975</v>
          </cell>
          <cell r="S74">
            <v>17975</v>
          </cell>
          <cell r="T74">
            <v>6760</v>
          </cell>
          <cell r="U74">
            <v>117</v>
          </cell>
          <cell r="V74">
            <v>6877</v>
          </cell>
          <cell r="W74">
            <v>1088</v>
          </cell>
          <cell r="X74">
            <v>103</v>
          </cell>
          <cell r="Y74">
            <v>592</v>
          </cell>
          <cell r="Z74">
            <v>8660</v>
          </cell>
          <cell r="AA74">
            <v>26635</v>
          </cell>
          <cell r="AB74">
            <v>20566</v>
          </cell>
          <cell r="AC74">
            <v>4826</v>
          </cell>
          <cell r="AD74">
            <v>15740</v>
          </cell>
          <cell r="AE74">
            <v>47201</v>
          </cell>
          <cell r="AF74">
            <v>40282</v>
          </cell>
          <cell r="AG74">
            <v>2782</v>
          </cell>
          <cell r="AH74">
            <v>243</v>
          </cell>
          <cell r="AI74">
            <v>1572</v>
          </cell>
          <cell r="AJ74">
            <v>112</v>
          </cell>
          <cell r="AK74">
            <v>30</v>
          </cell>
          <cell r="AL74">
            <v>4740</v>
          </cell>
          <cell r="AM74">
            <v>45022</v>
          </cell>
          <cell r="AN74">
            <v>601</v>
          </cell>
          <cell r="AO74">
            <v>1103</v>
          </cell>
          <cell r="AP74">
            <v>1704</v>
          </cell>
          <cell r="AQ74">
            <v>46725</v>
          </cell>
          <cell r="AR74">
            <v>6180</v>
          </cell>
          <cell r="AS74">
            <v>10138</v>
          </cell>
          <cell r="AT74">
            <v>1534</v>
          </cell>
          <cell r="AU74">
            <v>568</v>
          </cell>
          <cell r="AV74">
            <v>18421</v>
          </cell>
          <cell r="AW74">
            <v>18421</v>
          </cell>
          <cell r="AX74">
            <v>6778</v>
          </cell>
          <cell r="AY74">
            <v>117</v>
          </cell>
          <cell r="AZ74">
            <v>6894</v>
          </cell>
          <cell r="BA74">
            <v>1095</v>
          </cell>
          <cell r="BB74">
            <v>113</v>
          </cell>
          <cell r="BC74">
            <v>620</v>
          </cell>
          <cell r="BD74">
            <v>8722</v>
          </cell>
          <cell r="BE74">
            <v>27143</v>
          </cell>
          <cell r="BF74">
            <v>19583</v>
          </cell>
          <cell r="BG74">
            <v>3848</v>
          </cell>
          <cell r="BH74">
            <v>15735</v>
          </cell>
          <cell r="BI74">
            <v>46725</v>
          </cell>
          <cell r="BJ74">
            <v>38597</v>
          </cell>
          <cell r="BK74">
            <v>2768</v>
          </cell>
          <cell r="BL74">
            <v>341</v>
          </cell>
          <cell r="BM74">
            <v>1572</v>
          </cell>
          <cell r="BN74">
            <v>112</v>
          </cell>
          <cell r="BO74">
            <v>35</v>
          </cell>
          <cell r="BP74">
            <v>4828</v>
          </cell>
          <cell r="BQ74">
            <v>43425</v>
          </cell>
          <cell r="BR74">
            <v>597</v>
          </cell>
          <cell r="BS74">
            <v>1207</v>
          </cell>
          <cell r="BT74">
            <v>1804</v>
          </cell>
          <cell r="BU74">
            <v>45229</v>
          </cell>
          <cell r="BV74">
            <v>6190</v>
          </cell>
          <cell r="BW74">
            <v>5916</v>
          </cell>
          <cell r="BX74">
            <v>1408</v>
          </cell>
          <cell r="BY74">
            <v>567</v>
          </cell>
          <cell r="BZ74">
            <v>14082</v>
          </cell>
          <cell r="CA74">
            <v>14082</v>
          </cell>
          <cell r="CB74">
            <v>6169</v>
          </cell>
          <cell r="CC74">
            <v>121</v>
          </cell>
          <cell r="CD74">
            <v>6290</v>
          </cell>
          <cell r="CE74">
            <v>1095</v>
          </cell>
          <cell r="CF74">
            <v>117</v>
          </cell>
          <cell r="CG74">
            <v>755</v>
          </cell>
          <cell r="CH74">
            <v>8257</v>
          </cell>
          <cell r="CI74">
            <v>22338</v>
          </cell>
          <cell r="CJ74">
            <v>22891</v>
          </cell>
          <cell r="CK74">
            <v>7156</v>
          </cell>
          <cell r="CL74">
            <v>15735</v>
          </cell>
          <cell r="CM74">
            <v>45229</v>
          </cell>
        </row>
        <row r="75">
          <cell r="B75">
            <v>41233</v>
          </cell>
          <cell r="C75">
            <v>2830</v>
          </cell>
          <cell r="D75">
            <v>325</v>
          </cell>
          <cell r="E75">
            <v>1686</v>
          </cell>
          <cell r="F75">
            <v>113</v>
          </cell>
          <cell r="G75">
            <v>35</v>
          </cell>
          <cell r="H75">
            <v>4990</v>
          </cell>
          <cell r="I75">
            <v>46223</v>
          </cell>
          <cell r="J75">
            <v>611</v>
          </cell>
          <cell r="K75">
            <v>990</v>
          </cell>
          <cell r="L75">
            <v>1601</v>
          </cell>
          <cell r="M75">
            <v>47824</v>
          </cell>
          <cell r="N75">
            <v>6586</v>
          </cell>
          <cell r="O75">
            <v>9231</v>
          </cell>
          <cell r="P75">
            <v>2922</v>
          </cell>
          <cell r="Q75">
            <v>669</v>
          </cell>
          <cell r="R75">
            <v>19407</v>
          </cell>
          <cell r="S75">
            <v>19407</v>
          </cell>
          <cell r="T75">
            <v>6904</v>
          </cell>
          <cell r="U75">
            <v>118</v>
          </cell>
          <cell r="V75">
            <v>7021</v>
          </cell>
          <cell r="W75">
            <v>1064</v>
          </cell>
          <cell r="X75">
            <v>105</v>
          </cell>
          <cell r="Y75">
            <v>617</v>
          </cell>
          <cell r="Z75">
            <v>8808</v>
          </cell>
          <cell r="AA75">
            <v>28215</v>
          </cell>
          <cell r="AB75">
            <v>19609</v>
          </cell>
          <cell r="AC75">
            <v>3555</v>
          </cell>
          <cell r="AD75">
            <v>16054</v>
          </cell>
          <cell r="AE75">
            <v>47824</v>
          </cell>
          <cell r="AF75">
            <v>40869</v>
          </cell>
          <cell r="AG75">
            <v>2854</v>
          </cell>
          <cell r="AH75">
            <v>352</v>
          </cell>
          <cell r="AI75">
            <v>1544</v>
          </cell>
          <cell r="AJ75">
            <v>113</v>
          </cell>
          <cell r="AK75">
            <v>30</v>
          </cell>
          <cell r="AL75">
            <v>4892</v>
          </cell>
          <cell r="AM75">
            <v>45762</v>
          </cell>
          <cell r="AN75">
            <v>617</v>
          </cell>
          <cell r="AO75">
            <v>909</v>
          </cell>
          <cell r="AP75">
            <v>1526</v>
          </cell>
          <cell r="AQ75">
            <v>47288</v>
          </cell>
          <cell r="AR75">
            <v>6686</v>
          </cell>
          <cell r="AS75">
            <v>8810</v>
          </cell>
          <cell r="AT75">
            <v>2866</v>
          </cell>
          <cell r="AU75">
            <v>698</v>
          </cell>
          <cell r="AV75">
            <v>19061</v>
          </cell>
          <cell r="AW75">
            <v>19061</v>
          </cell>
          <cell r="AX75">
            <v>7047</v>
          </cell>
          <cell r="AY75">
            <v>120</v>
          </cell>
          <cell r="AZ75">
            <v>7166</v>
          </cell>
          <cell r="BA75">
            <v>1060</v>
          </cell>
          <cell r="BB75">
            <v>98</v>
          </cell>
          <cell r="BC75">
            <v>677</v>
          </cell>
          <cell r="BD75">
            <v>9001</v>
          </cell>
          <cell r="BE75">
            <v>28062</v>
          </cell>
          <cell r="BF75">
            <v>19225</v>
          </cell>
          <cell r="BG75">
            <v>3146</v>
          </cell>
          <cell r="BH75">
            <v>16080</v>
          </cell>
          <cell r="BI75">
            <v>47288</v>
          </cell>
          <cell r="BJ75">
            <v>41876</v>
          </cell>
          <cell r="BK75">
            <v>2857</v>
          </cell>
          <cell r="BL75">
            <v>303</v>
          </cell>
          <cell r="BM75">
            <v>1544</v>
          </cell>
          <cell r="BN75">
            <v>113</v>
          </cell>
          <cell r="BO75">
            <v>27</v>
          </cell>
          <cell r="BP75">
            <v>4843</v>
          </cell>
          <cell r="BQ75">
            <v>46719</v>
          </cell>
          <cell r="BR75">
            <v>610</v>
          </cell>
          <cell r="BS75">
            <v>840</v>
          </cell>
          <cell r="BT75">
            <v>1450</v>
          </cell>
          <cell r="BU75">
            <v>48169</v>
          </cell>
          <cell r="BV75">
            <v>6674</v>
          </cell>
          <cell r="BW75">
            <v>13679</v>
          </cell>
          <cell r="BX75">
            <v>3480</v>
          </cell>
          <cell r="BY75">
            <v>744</v>
          </cell>
          <cell r="BZ75">
            <v>24577</v>
          </cell>
          <cell r="CA75">
            <v>24577</v>
          </cell>
          <cell r="CB75">
            <v>7585</v>
          </cell>
          <cell r="CC75">
            <v>119</v>
          </cell>
          <cell r="CD75">
            <v>7704</v>
          </cell>
          <cell r="CE75">
            <v>1060</v>
          </cell>
          <cell r="CF75">
            <v>96</v>
          </cell>
          <cell r="CG75">
            <v>585</v>
          </cell>
          <cell r="CH75">
            <v>9445</v>
          </cell>
          <cell r="CI75">
            <v>34022</v>
          </cell>
          <cell r="CJ75">
            <v>14148</v>
          </cell>
          <cell r="CK75">
            <v>-1932</v>
          </cell>
          <cell r="CL75">
            <v>16080</v>
          </cell>
          <cell r="CM75">
            <v>48169</v>
          </cell>
        </row>
        <row r="76">
          <cell r="B76">
            <v>41924</v>
          </cell>
          <cell r="C76">
            <v>2800</v>
          </cell>
          <cell r="D76">
            <v>370</v>
          </cell>
          <cell r="E76">
            <v>1826</v>
          </cell>
          <cell r="F76">
            <v>115</v>
          </cell>
          <cell r="G76">
            <v>38</v>
          </cell>
          <cell r="H76">
            <v>5148</v>
          </cell>
          <cell r="I76">
            <v>47072</v>
          </cell>
          <cell r="J76">
            <v>625</v>
          </cell>
          <cell r="K76">
            <v>997</v>
          </cell>
          <cell r="L76">
            <v>1621</v>
          </cell>
          <cell r="M76">
            <v>48694</v>
          </cell>
          <cell r="N76">
            <v>6771</v>
          </cell>
          <cell r="O76">
            <v>9215</v>
          </cell>
          <cell r="P76">
            <v>3540</v>
          </cell>
          <cell r="Q76">
            <v>747</v>
          </cell>
          <cell r="R76">
            <v>20273</v>
          </cell>
          <cell r="S76">
            <v>20273</v>
          </cell>
          <cell r="T76">
            <v>6992</v>
          </cell>
          <cell r="U76">
            <v>115</v>
          </cell>
          <cell r="V76">
            <v>7108</v>
          </cell>
          <cell r="W76">
            <v>1047</v>
          </cell>
          <cell r="X76">
            <v>101</v>
          </cell>
          <cell r="Y76">
            <v>618</v>
          </cell>
          <cell r="Z76">
            <v>8874</v>
          </cell>
          <cell r="AA76">
            <v>29148</v>
          </cell>
          <cell r="AB76">
            <v>19546</v>
          </cell>
          <cell r="AC76">
            <v>3173</v>
          </cell>
          <cell r="AD76">
            <v>16373</v>
          </cell>
          <cell r="AE76">
            <v>48694</v>
          </cell>
          <cell r="AF76">
            <v>42069</v>
          </cell>
          <cell r="AG76">
            <v>2788</v>
          </cell>
          <cell r="AH76">
            <v>372</v>
          </cell>
          <cell r="AI76">
            <v>2026</v>
          </cell>
          <cell r="AJ76">
            <v>115</v>
          </cell>
          <cell r="AK76">
            <v>42</v>
          </cell>
          <cell r="AL76">
            <v>5343</v>
          </cell>
          <cell r="AM76">
            <v>47413</v>
          </cell>
          <cell r="AN76">
            <v>617</v>
          </cell>
          <cell r="AO76">
            <v>1022</v>
          </cell>
          <cell r="AP76">
            <v>1639</v>
          </cell>
          <cell r="AQ76">
            <v>49052</v>
          </cell>
          <cell r="AR76">
            <v>6757</v>
          </cell>
          <cell r="AS76">
            <v>8768</v>
          </cell>
          <cell r="AT76">
            <v>4160</v>
          </cell>
          <cell r="AU76">
            <v>785</v>
          </cell>
          <cell r="AV76">
            <v>20471</v>
          </cell>
          <cell r="AW76">
            <v>20471</v>
          </cell>
          <cell r="AX76">
            <v>6893</v>
          </cell>
          <cell r="AY76">
            <v>115</v>
          </cell>
          <cell r="AZ76">
            <v>7008</v>
          </cell>
          <cell r="BA76">
            <v>1045</v>
          </cell>
          <cell r="BB76">
            <v>104</v>
          </cell>
          <cell r="BC76">
            <v>631</v>
          </cell>
          <cell r="BD76">
            <v>8788</v>
          </cell>
          <cell r="BE76">
            <v>29258</v>
          </cell>
          <cell r="BF76">
            <v>19794</v>
          </cell>
          <cell r="BG76">
            <v>3427</v>
          </cell>
          <cell r="BH76">
            <v>16367</v>
          </cell>
          <cell r="BI76">
            <v>49052</v>
          </cell>
          <cell r="BJ76">
            <v>45339</v>
          </cell>
          <cell r="BK76">
            <v>2793</v>
          </cell>
          <cell r="BL76">
            <v>374</v>
          </cell>
          <cell r="BM76">
            <v>2026</v>
          </cell>
          <cell r="BN76">
            <v>115</v>
          </cell>
          <cell r="BO76">
            <v>41</v>
          </cell>
          <cell r="BP76">
            <v>5348</v>
          </cell>
          <cell r="BQ76">
            <v>50687</v>
          </cell>
          <cell r="BR76">
            <v>619</v>
          </cell>
          <cell r="BS76">
            <v>940</v>
          </cell>
          <cell r="BT76">
            <v>1559</v>
          </cell>
          <cell r="BU76">
            <v>52246</v>
          </cell>
          <cell r="BV76">
            <v>6756</v>
          </cell>
          <cell r="BW76">
            <v>4048</v>
          </cell>
          <cell r="BX76">
            <v>3495</v>
          </cell>
          <cell r="BY76">
            <v>750</v>
          </cell>
          <cell r="BZ76">
            <v>15050</v>
          </cell>
          <cell r="CA76">
            <v>15050</v>
          </cell>
          <cell r="CB76">
            <v>7686</v>
          </cell>
          <cell r="CC76">
            <v>115</v>
          </cell>
          <cell r="CD76">
            <v>7801</v>
          </cell>
          <cell r="CE76">
            <v>1045</v>
          </cell>
          <cell r="CF76">
            <v>115</v>
          </cell>
          <cell r="CG76">
            <v>608</v>
          </cell>
          <cell r="CH76">
            <v>9570</v>
          </cell>
          <cell r="CI76">
            <v>24619</v>
          </cell>
          <cell r="CJ76">
            <v>27627</v>
          </cell>
          <cell r="CK76">
            <v>11260</v>
          </cell>
          <cell r="CL76">
            <v>16367</v>
          </cell>
          <cell r="CM76">
            <v>52246</v>
          </cell>
        </row>
        <row r="77">
          <cell r="B77">
            <v>42213</v>
          </cell>
          <cell r="C77">
            <v>2815</v>
          </cell>
          <cell r="D77">
            <v>369</v>
          </cell>
          <cell r="E77">
            <v>1848</v>
          </cell>
          <cell r="F77">
            <v>118</v>
          </cell>
          <cell r="G77">
            <v>35</v>
          </cell>
          <cell r="H77">
            <v>5185</v>
          </cell>
          <cell r="I77">
            <v>47399</v>
          </cell>
          <cell r="J77">
            <v>636</v>
          </cell>
          <cell r="K77">
            <v>1075</v>
          </cell>
          <cell r="L77">
            <v>1711</v>
          </cell>
          <cell r="M77">
            <v>49110</v>
          </cell>
          <cell r="N77">
            <v>6919</v>
          </cell>
          <cell r="O77">
            <v>9256</v>
          </cell>
          <cell r="P77">
            <v>3855</v>
          </cell>
          <cell r="Q77">
            <v>836</v>
          </cell>
          <cell r="R77">
            <v>20866</v>
          </cell>
          <cell r="S77">
            <v>20866</v>
          </cell>
          <cell r="T77">
            <v>7167</v>
          </cell>
          <cell r="U77">
            <v>115</v>
          </cell>
          <cell r="V77">
            <v>7283</v>
          </cell>
          <cell r="W77">
            <v>1048</v>
          </cell>
          <cell r="X77">
            <v>96</v>
          </cell>
          <cell r="Y77">
            <v>617</v>
          </cell>
          <cell r="Z77">
            <v>9044</v>
          </cell>
          <cell r="AA77">
            <v>29910</v>
          </cell>
          <cell r="AB77">
            <v>19200</v>
          </cell>
          <cell r="AC77">
            <v>2508</v>
          </cell>
          <cell r="AD77">
            <v>16692</v>
          </cell>
          <cell r="AE77">
            <v>49110</v>
          </cell>
          <cell r="AF77">
            <v>43755</v>
          </cell>
          <cell r="AG77">
            <v>2810</v>
          </cell>
          <cell r="AH77">
            <v>378</v>
          </cell>
          <cell r="AI77">
            <v>1710</v>
          </cell>
          <cell r="AJ77">
            <v>118</v>
          </cell>
          <cell r="AK77">
            <v>41</v>
          </cell>
          <cell r="AL77">
            <v>5058</v>
          </cell>
          <cell r="AM77">
            <v>48813</v>
          </cell>
          <cell r="AN77">
            <v>639</v>
          </cell>
          <cell r="AO77">
            <v>1173</v>
          </cell>
          <cell r="AP77">
            <v>1813</v>
          </cell>
          <cell r="AQ77">
            <v>50625</v>
          </cell>
          <cell r="AR77">
            <v>6966</v>
          </cell>
          <cell r="AS77">
            <v>10188</v>
          </cell>
          <cell r="AT77">
            <v>3559</v>
          </cell>
          <cell r="AU77">
            <v>727</v>
          </cell>
          <cell r="AV77">
            <v>21440</v>
          </cell>
          <cell r="AW77">
            <v>21440</v>
          </cell>
          <cell r="AX77">
            <v>7095</v>
          </cell>
          <cell r="AY77">
            <v>113</v>
          </cell>
          <cell r="AZ77">
            <v>7208</v>
          </cell>
          <cell r="BA77">
            <v>1047</v>
          </cell>
          <cell r="BB77">
            <v>96</v>
          </cell>
          <cell r="BC77">
            <v>622</v>
          </cell>
          <cell r="BD77">
            <v>8973</v>
          </cell>
          <cell r="BE77">
            <v>30413</v>
          </cell>
          <cell r="BF77">
            <v>20212</v>
          </cell>
          <cell r="BG77">
            <v>3529</v>
          </cell>
          <cell r="BH77">
            <v>16683</v>
          </cell>
          <cell r="BI77">
            <v>50625</v>
          </cell>
          <cell r="BJ77">
            <v>41128</v>
          </cell>
          <cell r="BK77">
            <v>2814</v>
          </cell>
          <cell r="BL77">
            <v>291</v>
          </cell>
          <cell r="BM77">
            <v>1710</v>
          </cell>
          <cell r="BN77">
            <v>118</v>
          </cell>
          <cell r="BO77">
            <v>41</v>
          </cell>
          <cell r="BP77">
            <v>4975</v>
          </cell>
          <cell r="BQ77">
            <v>46102</v>
          </cell>
          <cell r="BR77">
            <v>648</v>
          </cell>
          <cell r="BS77">
            <v>1248</v>
          </cell>
          <cell r="BT77">
            <v>1896</v>
          </cell>
          <cell r="BU77">
            <v>47998</v>
          </cell>
          <cell r="BV77">
            <v>6975</v>
          </cell>
          <cell r="BW77">
            <v>14898</v>
          </cell>
          <cell r="BX77">
            <v>3696</v>
          </cell>
          <cell r="BY77">
            <v>715</v>
          </cell>
          <cell r="BZ77">
            <v>26283</v>
          </cell>
          <cell r="CA77">
            <v>26283</v>
          </cell>
          <cell r="CB77">
            <v>6316</v>
          </cell>
          <cell r="CC77">
            <v>110</v>
          </cell>
          <cell r="CD77">
            <v>6426</v>
          </cell>
          <cell r="CE77">
            <v>1047</v>
          </cell>
          <cell r="CF77">
            <v>83</v>
          </cell>
          <cell r="CG77">
            <v>596</v>
          </cell>
          <cell r="CH77">
            <v>8151</v>
          </cell>
          <cell r="CI77">
            <v>34434</v>
          </cell>
          <cell r="CJ77">
            <v>13564</v>
          </cell>
          <cell r="CK77">
            <v>-3119</v>
          </cell>
          <cell r="CL77">
            <v>16683</v>
          </cell>
          <cell r="CM77">
            <v>47998</v>
          </cell>
        </row>
        <row r="78">
          <cell r="B78">
            <v>45293</v>
          </cell>
          <cell r="C78">
            <v>2906</v>
          </cell>
          <cell r="D78">
            <v>326</v>
          </cell>
          <cell r="E78">
            <v>1746</v>
          </cell>
          <cell r="F78">
            <v>123</v>
          </cell>
          <cell r="G78">
            <v>29</v>
          </cell>
          <cell r="H78">
            <v>5130</v>
          </cell>
          <cell r="I78">
            <v>50424</v>
          </cell>
          <cell r="J78">
            <v>641</v>
          </cell>
          <cell r="K78">
            <v>1172</v>
          </cell>
          <cell r="L78">
            <v>1813</v>
          </cell>
          <cell r="M78">
            <v>52237</v>
          </cell>
          <cell r="N78">
            <v>7101</v>
          </cell>
          <cell r="O78">
            <v>9744</v>
          </cell>
          <cell r="P78">
            <v>3783</v>
          </cell>
          <cell r="Q78">
            <v>923</v>
          </cell>
          <cell r="R78">
            <v>21551</v>
          </cell>
          <cell r="S78">
            <v>21551</v>
          </cell>
          <cell r="T78">
            <v>7571</v>
          </cell>
          <cell r="U78">
            <v>120</v>
          </cell>
          <cell r="V78">
            <v>7692</v>
          </cell>
          <cell r="W78">
            <v>1065</v>
          </cell>
          <cell r="X78">
            <v>90</v>
          </cell>
          <cell r="Y78">
            <v>637</v>
          </cell>
          <cell r="Z78">
            <v>9484</v>
          </cell>
          <cell r="AA78">
            <v>31034</v>
          </cell>
          <cell r="AB78">
            <v>21202</v>
          </cell>
          <cell r="AC78">
            <v>4182</v>
          </cell>
          <cell r="AD78">
            <v>17020</v>
          </cell>
          <cell r="AE78">
            <v>52237</v>
          </cell>
          <cell r="AF78">
            <v>43063</v>
          </cell>
          <cell r="AG78">
            <v>2852</v>
          </cell>
          <cell r="AH78">
            <v>327</v>
          </cell>
          <cell r="AI78">
            <v>1912</v>
          </cell>
          <cell r="AJ78">
            <v>122</v>
          </cell>
          <cell r="AK78">
            <v>21</v>
          </cell>
          <cell r="AL78">
            <v>5234</v>
          </cell>
          <cell r="AM78">
            <v>48297</v>
          </cell>
          <cell r="AN78">
            <v>649</v>
          </cell>
          <cell r="AO78">
            <v>1071</v>
          </cell>
          <cell r="AP78">
            <v>1720</v>
          </cell>
          <cell r="AQ78">
            <v>50016</v>
          </cell>
          <cell r="AR78">
            <v>6980</v>
          </cell>
          <cell r="AS78">
            <v>8619</v>
          </cell>
          <cell r="AT78">
            <v>3621</v>
          </cell>
          <cell r="AU78">
            <v>1029</v>
          </cell>
          <cell r="AV78">
            <v>20250</v>
          </cell>
          <cell r="AW78">
            <v>20250</v>
          </cell>
          <cell r="AX78">
            <v>7606</v>
          </cell>
          <cell r="AY78">
            <v>120</v>
          </cell>
          <cell r="AZ78">
            <v>7726</v>
          </cell>
          <cell r="BA78">
            <v>1065</v>
          </cell>
          <cell r="BB78">
            <v>87</v>
          </cell>
          <cell r="BC78">
            <v>602</v>
          </cell>
          <cell r="BD78">
            <v>9479</v>
          </cell>
          <cell r="BE78">
            <v>29729</v>
          </cell>
          <cell r="BF78">
            <v>20287</v>
          </cell>
          <cell r="BG78">
            <v>3257</v>
          </cell>
          <cell r="BH78">
            <v>17030</v>
          </cell>
          <cell r="BI78">
            <v>50016</v>
          </cell>
          <cell r="BJ78">
            <v>41225</v>
          </cell>
          <cell r="BK78">
            <v>2839</v>
          </cell>
          <cell r="BL78">
            <v>444</v>
          </cell>
          <cell r="BM78">
            <v>1912</v>
          </cell>
          <cell r="BN78">
            <v>122</v>
          </cell>
          <cell r="BO78">
            <v>25</v>
          </cell>
          <cell r="BP78">
            <v>5343</v>
          </cell>
          <cell r="BQ78">
            <v>46568</v>
          </cell>
          <cell r="BR78">
            <v>646</v>
          </cell>
          <cell r="BS78">
            <v>1197</v>
          </cell>
          <cell r="BT78">
            <v>1843</v>
          </cell>
          <cell r="BU78">
            <v>48411</v>
          </cell>
          <cell r="BV78">
            <v>6988</v>
          </cell>
          <cell r="BW78">
            <v>3977</v>
          </cell>
          <cell r="BX78">
            <v>3523</v>
          </cell>
          <cell r="BY78">
            <v>1016</v>
          </cell>
          <cell r="BZ78">
            <v>15503</v>
          </cell>
          <cell r="CA78">
            <v>15503</v>
          </cell>
          <cell r="CB78">
            <v>7004</v>
          </cell>
          <cell r="CC78">
            <v>124</v>
          </cell>
          <cell r="CD78">
            <v>7128</v>
          </cell>
          <cell r="CE78">
            <v>1065</v>
          </cell>
          <cell r="CF78">
            <v>93</v>
          </cell>
          <cell r="CG78">
            <v>730</v>
          </cell>
          <cell r="CH78">
            <v>9016</v>
          </cell>
          <cell r="CI78">
            <v>24519</v>
          </cell>
          <cell r="CJ78">
            <v>23892</v>
          </cell>
          <cell r="CK78">
            <v>6861</v>
          </cell>
          <cell r="CL78">
            <v>17030</v>
          </cell>
          <cell r="CM78">
            <v>48411</v>
          </cell>
        </row>
        <row r="79">
          <cell r="B79">
            <v>46559</v>
          </cell>
          <cell r="C79">
            <v>3044</v>
          </cell>
          <cell r="D79">
            <v>293</v>
          </cell>
          <cell r="E79">
            <v>1648</v>
          </cell>
          <cell r="F79">
            <v>127</v>
          </cell>
          <cell r="G79">
            <v>27</v>
          </cell>
          <cell r="H79">
            <v>5140</v>
          </cell>
          <cell r="I79">
            <v>51699</v>
          </cell>
          <cell r="J79">
            <v>650</v>
          </cell>
          <cell r="K79">
            <v>1270</v>
          </cell>
          <cell r="L79">
            <v>1921</v>
          </cell>
          <cell r="M79">
            <v>53619</v>
          </cell>
          <cell r="N79">
            <v>7404</v>
          </cell>
          <cell r="O79">
            <v>10425</v>
          </cell>
          <cell r="P79">
            <v>3697</v>
          </cell>
          <cell r="Q79">
            <v>1001</v>
          </cell>
          <cell r="R79">
            <v>22527</v>
          </cell>
          <cell r="S79">
            <v>22527</v>
          </cell>
          <cell r="T79">
            <v>8081</v>
          </cell>
          <cell r="U79">
            <v>130</v>
          </cell>
          <cell r="V79">
            <v>8211</v>
          </cell>
          <cell r="W79">
            <v>1088</v>
          </cell>
          <cell r="X79">
            <v>82</v>
          </cell>
          <cell r="Y79">
            <v>689</v>
          </cell>
          <cell r="Z79">
            <v>10069</v>
          </cell>
          <cell r="AA79">
            <v>32597</v>
          </cell>
          <cell r="AB79">
            <v>21023</v>
          </cell>
          <cell r="AC79">
            <v>3662</v>
          </cell>
          <cell r="AD79">
            <v>17361</v>
          </cell>
          <cell r="AE79">
            <v>53619</v>
          </cell>
          <cell r="AF79">
            <v>46928</v>
          </cell>
          <cell r="AG79">
            <v>3110</v>
          </cell>
          <cell r="AH79">
            <v>289</v>
          </cell>
          <cell r="AI79">
            <v>1487</v>
          </cell>
          <cell r="AJ79">
            <v>128</v>
          </cell>
          <cell r="AK79">
            <v>27</v>
          </cell>
          <cell r="AL79">
            <v>5041</v>
          </cell>
          <cell r="AM79">
            <v>51969</v>
          </cell>
          <cell r="AN79">
            <v>643</v>
          </cell>
          <cell r="AO79">
            <v>1281</v>
          </cell>
          <cell r="AP79">
            <v>1924</v>
          </cell>
          <cell r="AQ79">
            <v>53893</v>
          </cell>
          <cell r="AR79">
            <v>7459</v>
          </cell>
          <cell r="AS79">
            <v>11392</v>
          </cell>
          <cell r="AT79">
            <v>4028</v>
          </cell>
          <cell r="AU79">
            <v>968</v>
          </cell>
          <cell r="AV79">
            <v>23846</v>
          </cell>
          <cell r="AW79">
            <v>23846</v>
          </cell>
          <cell r="AX79">
            <v>8050</v>
          </cell>
          <cell r="AY79">
            <v>132</v>
          </cell>
          <cell r="AZ79">
            <v>8181</v>
          </cell>
          <cell r="BA79">
            <v>1092</v>
          </cell>
          <cell r="BB79">
            <v>87</v>
          </cell>
          <cell r="BC79">
            <v>720</v>
          </cell>
          <cell r="BD79">
            <v>10080</v>
          </cell>
          <cell r="BE79">
            <v>33926</v>
          </cell>
          <cell r="BF79">
            <v>19966</v>
          </cell>
          <cell r="BG79">
            <v>2602</v>
          </cell>
          <cell r="BH79">
            <v>17364</v>
          </cell>
          <cell r="BI79">
            <v>53893</v>
          </cell>
          <cell r="BJ79">
            <v>48133</v>
          </cell>
          <cell r="BK79">
            <v>3116</v>
          </cell>
          <cell r="BL79">
            <v>253</v>
          </cell>
          <cell r="BM79">
            <v>1349</v>
          </cell>
          <cell r="BN79">
            <v>128</v>
          </cell>
          <cell r="BO79">
            <v>23</v>
          </cell>
          <cell r="BP79">
            <v>4869</v>
          </cell>
          <cell r="BQ79">
            <v>53002</v>
          </cell>
          <cell r="BR79">
            <v>635</v>
          </cell>
          <cell r="BS79">
            <v>1156</v>
          </cell>
          <cell r="BT79">
            <v>1791</v>
          </cell>
          <cell r="BU79">
            <v>54793</v>
          </cell>
          <cell r="BV79">
            <v>7443</v>
          </cell>
          <cell r="BW79">
            <v>17257</v>
          </cell>
          <cell r="BX79">
            <v>4682</v>
          </cell>
          <cell r="BY79">
            <v>1038</v>
          </cell>
          <cell r="BZ79">
            <v>30421</v>
          </cell>
          <cell r="CA79">
            <v>30421</v>
          </cell>
          <cell r="CB79">
            <v>8691</v>
          </cell>
          <cell r="CC79">
            <v>131</v>
          </cell>
          <cell r="CD79">
            <v>8822</v>
          </cell>
          <cell r="CE79">
            <v>1092</v>
          </cell>
          <cell r="CF79">
            <v>85</v>
          </cell>
          <cell r="CG79">
            <v>631</v>
          </cell>
          <cell r="CH79">
            <v>10630</v>
          </cell>
          <cell r="CI79">
            <v>41050</v>
          </cell>
          <cell r="CJ79">
            <v>13743</v>
          </cell>
          <cell r="CK79">
            <v>-3622</v>
          </cell>
          <cell r="CL79">
            <v>17364</v>
          </cell>
          <cell r="CM79">
            <v>54793</v>
          </cell>
        </row>
        <row r="80">
          <cell r="B80">
            <v>48001</v>
          </cell>
          <cell r="C80">
            <v>3173</v>
          </cell>
          <cell r="D80">
            <v>301</v>
          </cell>
          <cell r="E80">
            <v>1682</v>
          </cell>
          <cell r="F80">
            <v>132</v>
          </cell>
          <cell r="G80">
            <v>30</v>
          </cell>
          <cell r="H80">
            <v>5317</v>
          </cell>
          <cell r="I80">
            <v>53318</v>
          </cell>
          <cell r="J80">
            <v>666</v>
          </cell>
          <cell r="K80">
            <v>1387</v>
          </cell>
          <cell r="L80">
            <v>2054</v>
          </cell>
          <cell r="M80">
            <v>55372</v>
          </cell>
          <cell r="N80">
            <v>7754</v>
          </cell>
          <cell r="O80">
            <v>11060</v>
          </cell>
          <cell r="P80">
            <v>3774</v>
          </cell>
          <cell r="Q80">
            <v>1066</v>
          </cell>
          <cell r="R80">
            <v>23654</v>
          </cell>
          <cell r="S80">
            <v>23654</v>
          </cell>
          <cell r="T80">
            <v>8485</v>
          </cell>
          <cell r="U80">
            <v>142</v>
          </cell>
          <cell r="V80">
            <v>8627</v>
          </cell>
          <cell r="W80">
            <v>1111</v>
          </cell>
          <cell r="X80">
            <v>76</v>
          </cell>
          <cell r="Y80">
            <v>758</v>
          </cell>
          <cell r="Z80">
            <v>10572</v>
          </cell>
          <cell r="AA80">
            <v>34226</v>
          </cell>
          <cell r="AB80">
            <v>21146</v>
          </cell>
          <cell r="AC80">
            <v>3432</v>
          </cell>
          <cell r="AD80">
            <v>17714</v>
          </cell>
          <cell r="AE80">
            <v>55372</v>
          </cell>
          <cell r="AF80">
            <v>48922</v>
          </cell>
          <cell r="AG80">
            <v>3191</v>
          </cell>
          <cell r="AH80">
            <v>272</v>
          </cell>
          <cell r="AI80">
            <v>1704</v>
          </cell>
          <cell r="AJ80">
            <v>132</v>
          </cell>
          <cell r="AK80">
            <v>31</v>
          </cell>
          <cell r="AL80">
            <v>5329</v>
          </cell>
          <cell r="AM80">
            <v>54252</v>
          </cell>
          <cell r="AN80">
            <v>648</v>
          </cell>
          <cell r="AO80">
            <v>1429</v>
          </cell>
          <cell r="AP80">
            <v>2077</v>
          </cell>
          <cell r="AQ80">
            <v>56329</v>
          </cell>
          <cell r="AR80">
            <v>7802</v>
          </cell>
          <cell r="AS80">
            <v>10759</v>
          </cell>
          <cell r="AT80">
            <v>3631</v>
          </cell>
          <cell r="AU80">
            <v>1046</v>
          </cell>
          <cell r="AV80">
            <v>23237</v>
          </cell>
          <cell r="AW80">
            <v>23237</v>
          </cell>
          <cell r="AX80">
            <v>8628</v>
          </cell>
          <cell r="AY80">
            <v>142</v>
          </cell>
          <cell r="AZ80">
            <v>8769</v>
          </cell>
          <cell r="BA80">
            <v>1110</v>
          </cell>
          <cell r="BB80">
            <v>71</v>
          </cell>
          <cell r="BC80">
            <v>1047</v>
          </cell>
          <cell r="BD80">
            <v>10998</v>
          </cell>
          <cell r="BE80">
            <v>34235</v>
          </cell>
          <cell r="BF80">
            <v>22094</v>
          </cell>
          <cell r="BG80">
            <v>4383</v>
          </cell>
          <cell r="BH80">
            <v>17711</v>
          </cell>
          <cell r="BI80">
            <v>56329</v>
          </cell>
          <cell r="BJ80">
            <v>52800</v>
          </cell>
          <cell r="BK80">
            <v>3194</v>
          </cell>
          <cell r="BL80">
            <v>269</v>
          </cell>
          <cell r="BM80">
            <v>1624</v>
          </cell>
          <cell r="BN80">
            <v>132</v>
          </cell>
          <cell r="BO80">
            <v>30</v>
          </cell>
          <cell r="BP80">
            <v>5249</v>
          </cell>
          <cell r="BQ80">
            <v>58049</v>
          </cell>
          <cell r="BR80">
            <v>652</v>
          </cell>
          <cell r="BS80">
            <v>1301</v>
          </cell>
          <cell r="BT80">
            <v>1953</v>
          </cell>
          <cell r="BU80">
            <v>60002</v>
          </cell>
          <cell r="BV80">
            <v>7801</v>
          </cell>
          <cell r="BW80">
            <v>4824</v>
          </cell>
          <cell r="BX80">
            <v>2953</v>
          </cell>
          <cell r="BY80">
            <v>1008</v>
          </cell>
          <cell r="BZ80">
            <v>16586</v>
          </cell>
          <cell r="CA80">
            <v>16586</v>
          </cell>
          <cell r="CB80">
            <v>9558</v>
          </cell>
          <cell r="CC80">
            <v>141</v>
          </cell>
          <cell r="CD80">
            <v>9699</v>
          </cell>
          <cell r="CE80">
            <v>1110</v>
          </cell>
          <cell r="CF80">
            <v>77</v>
          </cell>
          <cell r="CG80">
            <v>998</v>
          </cell>
          <cell r="CH80">
            <v>11884</v>
          </cell>
          <cell r="CI80">
            <v>28471</v>
          </cell>
          <cell r="CJ80">
            <v>31531</v>
          </cell>
          <cell r="CK80">
            <v>13820</v>
          </cell>
          <cell r="CL80">
            <v>17711</v>
          </cell>
          <cell r="CM80">
            <v>60002</v>
          </cell>
        </row>
        <row r="81">
          <cell r="B81">
            <v>48987</v>
          </cell>
          <cell r="C81">
            <v>3319</v>
          </cell>
          <cell r="D81">
            <v>355</v>
          </cell>
          <cell r="E81">
            <v>1823</v>
          </cell>
          <cell r="F81">
            <v>135</v>
          </cell>
          <cell r="G81">
            <v>31</v>
          </cell>
          <cell r="H81">
            <v>5663</v>
          </cell>
          <cell r="I81">
            <v>54650</v>
          </cell>
          <cell r="J81">
            <v>681</v>
          </cell>
          <cell r="K81">
            <v>1460</v>
          </cell>
          <cell r="L81">
            <v>2141</v>
          </cell>
          <cell r="M81">
            <v>56791</v>
          </cell>
          <cell r="N81">
            <v>8159</v>
          </cell>
          <cell r="O81">
            <v>11558</v>
          </cell>
          <cell r="P81">
            <v>4169</v>
          </cell>
          <cell r="Q81">
            <v>1124</v>
          </cell>
          <cell r="R81">
            <v>25011</v>
          </cell>
          <cell r="S81">
            <v>25011</v>
          </cell>
          <cell r="T81">
            <v>8803</v>
          </cell>
          <cell r="U81">
            <v>155</v>
          </cell>
          <cell r="V81">
            <v>8959</v>
          </cell>
          <cell r="W81">
            <v>1139</v>
          </cell>
          <cell r="X81">
            <v>73</v>
          </cell>
          <cell r="Y81">
            <v>818</v>
          </cell>
          <cell r="Z81">
            <v>10989</v>
          </cell>
          <cell r="AA81">
            <v>35999</v>
          </cell>
          <cell r="AB81">
            <v>20791</v>
          </cell>
          <cell r="AC81">
            <v>2684</v>
          </cell>
          <cell r="AD81">
            <v>18107</v>
          </cell>
          <cell r="AE81">
            <v>56791</v>
          </cell>
          <cell r="AF81">
            <v>49342</v>
          </cell>
          <cell r="AG81">
            <v>3280</v>
          </cell>
          <cell r="AH81">
            <v>366</v>
          </cell>
          <cell r="AI81">
            <v>1876</v>
          </cell>
          <cell r="AJ81">
            <v>135</v>
          </cell>
          <cell r="AK81">
            <v>36</v>
          </cell>
          <cell r="AL81">
            <v>5692</v>
          </cell>
          <cell r="AM81">
            <v>55034</v>
          </cell>
          <cell r="AN81">
            <v>713</v>
          </cell>
          <cell r="AO81">
            <v>1451</v>
          </cell>
          <cell r="AP81">
            <v>2163</v>
          </cell>
          <cell r="AQ81">
            <v>57198</v>
          </cell>
          <cell r="AR81">
            <v>8146</v>
          </cell>
          <cell r="AS81">
            <v>12725</v>
          </cell>
          <cell r="AT81">
            <v>3894</v>
          </cell>
          <cell r="AU81">
            <v>1125</v>
          </cell>
          <cell r="AV81">
            <v>25890</v>
          </cell>
          <cell r="AW81">
            <v>25890</v>
          </cell>
          <cell r="AX81">
            <v>8724</v>
          </cell>
          <cell r="AY81">
            <v>154</v>
          </cell>
          <cell r="AZ81">
            <v>8878</v>
          </cell>
          <cell r="BA81">
            <v>1137</v>
          </cell>
          <cell r="BB81">
            <v>74</v>
          </cell>
          <cell r="BC81">
            <v>851</v>
          </cell>
          <cell r="BD81">
            <v>10939</v>
          </cell>
          <cell r="BE81">
            <v>36829</v>
          </cell>
          <cell r="BF81">
            <v>20369</v>
          </cell>
          <cell r="BG81">
            <v>2268</v>
          </cell>
          <cell r="BH81">
            <v>18100</v>
          </cell>
          <cell r="BI81">
            <v>57198</v>
          </cell>
          <cell r="BJ81">
            <v>46069</v>
          </cell>
          <cell r="BK81">
            <v>3282</v>
          </cell>
          <cell r="BL81">
            <v>290</v>
          </cell>
          <cell r="BM81">
            <v>2119</v>
          </cell>
          <cell r="BN81">
            <v>135</v>
          </cell>
          <cell r="BO81">
            <v>35</v>
          </cell>
          <cell r="BP81">
            <v>5861</v>
          </cell>
          <cell r="BQ81">
            <v>51930</v>
          </cell>
          <cell r="BR81">
            <v>722</v>
          </cell>
          <cell r="BS81">
            <v>1568</v>
          </cell>
          <cell r="BT81">
            <v>2289</v>
          </cell>
          <cell r="BU81">
            <v>54219</v>
          </cell>
          <cell r="BV81">
            <v>8158</v>
          </cell>
          <cell r="BW81">
            <v>18595</v>
          </cell>
          <cell r="BX81">
            <v>3960</v>
          </cell>
          <cell r="BY81">
            <v>1099</v>
          </cell>
          <cell r="BZ81">
            <v>31812</v>
          </cell>
          <cell r="CA81">
            <v>31812</v>
          </cell>
          <cell r="CB81">
            <v>7693</v>
          </cell>
          <cell r="CC81">
            <v>151</v>
          </cell>
          <cell r="CD81">
            <v>7844</v>
          </cell>
          <cell r="CE81">
            <v>1137</v>
          </cell>
          <cell r="CF81">
            <v>64</v>
          </cell>
          <cell r="CG81">
            <v>817</v>
          </cell>
          <cell r="CH81">
            <v>9863</v>
          </cell>
          <cell r="CI81">
            <v>41675</v>
          </cell>
          <cell r="CJ81">
            <v>12544</v>
          </cell>
          <cell r="CK81">
            <v>-5556</v>
          </cell>
          <cell r="CL81">
            <v>18100</v>
          </cell>
          <cell r="CM81">
            <v>54219</v>
          </cell>
        </row>
        <row r="82">
          <cell r="B82">
            <v>50606</v>
          </cell>
          <cell r="C82">
            <v>3559</v>
          </cell>
          <cell r="D82">
            <v>398</v>
          </cell>
          <cell r="E82">
            <v>2077</v>
          </cell>
          <cell r="F82">
            <v>137</v>
          </cell>
          <cell r="G82">
            <v>28</v>
          </cell>
          <cell r="H82">
            <v>6199</v>
          </cell>
          <cell r="I82">
            <v>56804</v>
          </cell>
          <cell r="J82">
            <v>682</v>
          </cell>
          <cell r="K82">
            <v>1455</v>
          </cell>
          <cell r="L82">
            <v>2136</v>
          </cell>
          <cell r="M82">
            <v>58941</v>
          </cell>
          <cell r="N82">
            <v>8696</v>
          </cell>
          <cell r="O82">
            <v>12297</v>
          </cell>
          <cell r="P82">
            <v>4851</v>
          </cell>
          <cell r="Q82">
            <v>1160</v>
          </cell>
          <cell r="R82">
            <v>27003</v>
          </cell>
          <cell r="S82">
            <v>27003</v>
          </cell>
          <cell r="T82">
            <v>9113</v>
          </cell>
          <cell r="U82">
            <v>166</v>
          </cell>
          <cell r="V82">
            <v>9279</v>
          </cell>
          <cell r="W82">
            <v>1175</v>
          </cell>
          <cell r="X82">
            <v>76</v>
          </cell>
          <cell r="Y82">
            <v>867</v>
          </cell>
          <cell r="Z82">
            <v>11397</v>
          </cell>
          <cell r="AA82">
            <v>38400</v>
          </cell>
          <cell r="AB82">
            <v>20540</v>
          </cell>
          <cell r="AC82">
            <v>1991</v>
          </cell>
          <cell r="AD82">
            <v>18549</v>
          </cell>
          <cell r="AE82">
            <v>58941</v>
          </cell>
          <cell r="AF82">
            <v>48861</v>
          </cell>
          <cell r="AG82">
            <v>3537</v>
          </cell>
          <cell r="AH82">
            <v>407</v>
          </cell>
          <cell r="AI82">
            <v>2022</v>
          </cell>
          <cell r="AJ82">
            <v>138</v>
          </cell>
          <cell r="AK82">
            <v>22</v>
          </cell>
          <cell r="AL82">
            <v>6125</v>
          </cell>
          <cell r="AM82">
            <v>54986</v>
          </cell>
          <cell r="AN82">
            <v>672</v>
          </cell>
          <cell r="AO82">
            <v>1468</v>
          </cell>
          <cell r="AP82">
            <v>2140</v>
          </cell>
          <cell r="AQ82">
            <v>57126</v>
          </cell>
          <cell r="AR82">
            <v>8606</v>
          </cell>
          <cell r="AS82">
            <v>11376</v>
          </cell>
          <cell r="AT82">
            <v>4902</v>
          </cell>
          <cell r="AU82">
            <v>1198</v>
          </cell>
          <cell r="AV82">
            <v>26083</v>
          </cell>
          <cell r="AW82">
            <v>26083</v>
          </cell>
          <cell r="AX82">
            <v>9067</v>
          </cell>
          <cell r="AY82">
            <v>168</v>
          </cell>
          <cell r="AZ82">
            <v>9235</v>
          </cell>
          <cell r="BA82">
            <v>1171</v>
          </cell>
          <cell r="BB82">
            <v>77</v>
          </cell>
          <cell r="BC82">
            <v>842</v>
          </cell>
          <cell r="BD82">
            <v>11324</v>
          </cell>
          <cell r="BE82">
            <v>37407</v>
          </cell>
          <cell r="BF82">
            <v>19719</v>
          </cell>
          <cell r="BG82">
            <v>1186</v>
          </cell>
          <cell r="BH82">
            <v>18532</v>
          </cell>
          <cell r="BI82">
            <v>57126</v>
          </cell>
          <cell r="BJ82">
            <v>46966</v>
          </cell>
          <cell r="BK82">
            <v>3527</v>
          </cell>
          <cell r="BL82">
            <v>538</v>
          </cell>
          <cell r="BM82">
            <v>1997</v>
          </cell>
          <cell r="BN82">
            <v>138</v>
          </cell>
          <cell r="BO82">
            <v>27</v>
          </cell>
          <cell r="BP82">
            <v>6226</v>
          </cell>
          <cell r="BQ82">
            <v>53192</v>
          </cell>
          <cell r="BR82">
            <v>671</v>
          </cell>
          <cell r="BS82">
            <v>1643</v>
          </cell>
          <cell r="BT82">
            <v>2313</v>
          </cell>
          <cell r="BU82">
            <v>55505</v>
          </cell>
          <cell r="BV82">
            <v>8610</v>
          </cell>
          <cell r="BW82">
            <v>5177</v>
          </cell>
          <cell r="BX82">
            <v>4900</v>
          </cell>
          <cell r="BY82">
            <v>1174</v>
          </cell>
          <cell r="BZ82">
            <v>19861</v>
          </cell>
          <cell r="CA82">
            <v>19861</v>
          </cell>
          <cell r="CB82">
            <v>8484</v>
          </cell>
          <cell r="CC82">
            <v>172</v>
          </cell>
          <cell r="CD82">
            <v>8656</v>
          </cell>
          <cell r="CE82">
            <v>1171</v>
          </cell>
          <cell r="CF82">
            <v>84</v>
          </cell>
          <cell r="CG82">
            <v>1017</v>
          </cell>
          <cell r="CH82">
            <v>10929</v>
          </cell>
          <cell r="CI82">
            <v>30790</v>
          </cell>
          <cell r="CJ82">
            <v>24716</v>
          </cell>
          <cell r="CK82">
            <v>6183</v>
          </cell>
          <cell r="CL82">
            <v>18532</v>
          </cell>
          <cell r="CM82">
            <v>55505</v>
          </cell>
        </row>
        <row r="83">
          <cell r="B83">
            <v>52495</v>
          </cell>
          <cell r="C83">
            <v>3930</v>
          </cell>
          <cell r="D83">
            <v>388</v>
          </cell>
          <cell r="E83">
            <v>2366</v>
          </cell>
          <cell r="F83">
            <v>138</v>
          </cell>
          <cell r="G83">
            <v>24</v>
          </cell>
          <cell r="H83">
            <v>6846</v>
          </cell>
          <cell r="I83">
            <v>59341</v>
          </cell>
          <cell r="J83">
            <v>673</v>
          </cell>
          <cell r="K83">
            <v>1468</v>
          </cell>
          <cell r="L83">
            <v>2140</v>
          </cell>
          <cell r="M83">
            <v>61481</v>
          </cell>
          <cell r="N83">
            <v>9429</v>
          </cell>
          <cell r="O83">
            <v>13444</v>
          </cell>
          <cell r="P83">
            <v>5412</v>
          </cell>
          <cell r="Q83">
            <v>1156</v>
          </cell>
          <cell r="R83">
            <v>29441</v>
          </cell>
          <cell r="S83">
            <v>29441</v>
          </cell>
          <cell r="T83">
            <v>9561</v>
          </cell>
          <cell r="U83">
            <v>174</v>
          </cell>
          <cell r="V83">
            <v>9734</v>
          </cell>
          <cell r="W83">
            <v>1217</v>
          </cell>
          <cell r="X83">
            <v>90</v>
          </cell>
          <cell r="Y83">
            <v>914</v>
          </cell>
          <cell r="Z83">
            <v>11955</v>
          </cell>
          <cell r="AA83">
            <v>41396</v>
          </cell>
          <cell r="AB83">
            <v>20085</v>
          </cell>
          <cell r="AC83">
            <v>1071</v>
          </cell>
          <cell r="AD83">
            <v>19014</v>
          </cell>
          <cell r="AE83">
            <v>61481</v>
          </cell>
          <cell r="AF83">
            <v>53188</v>
          </cell>
          <cell r="AG83">
            <v>3926</v>
          </cell>
          <cell r="AH83">
            <v>422</v>
          </cell>
          <cell r="AI83">
            <v>2366</v>
          </cell>
          <cell r="AJ83">
            <v>137</v>
          </cell>
          <cell r="AK83">
            <v>27</v>
          </cell>
          <cell r="AL83">
            <v>6878</v>
          </cell>
          <cell r="AM83">
            <v>60067</v>
          </cell>
          <cell r="AN83">
            <v>672</v>
          </cell>
          <cell r="AO83">
            <v>1438</v>
          </cell>
          <cell r="AP83">
            <v>2110</v>
          </cell>
          <cell r="AQ83">
            <v>62177</v>
          </cell>
          <cell r="AR83">
            <v>9448</v>
          </cell>
          <cell r="AS83">
            <v>13552</v>
          </cell>
          <cell r="AT83">
            <v>5821</v>
          </cell>
          <cell r="AU83">
            <v>1159</v>
          </cell>
          <cell r="AV83">
            <v>29980</v>
          </cell>
          <cell r="AW83">
            <v>29980</v>
          </cell>
          <cell r="AX83">
            <v>9603</v>
          </cell>
          <cell r="AY83">
            <v>177</v>
          </cell>
          <cell r="AZ83">
            <v>9780</v>
          </cell>
          <cell r="BA83">
            <v>1221</v>
          </cell>
          <cell r="BB83">
            <v>86</v>
          </cell>
          <cell r="BC83">
            <v>915</v>
          </cell>
          <cell r="BD83">
            <v>12002</v>
          </cell>
          <cell r="BE83">
            <v>41982</v>
          </cell>
          <cell r="BF83">
            <v>20195</v>
          </cell>
          <cell r="BG83">
            <v>1161</v>
          </cell>
          <cell r="BH83">
            <v>19034</v>
          </cell>
          <cell r="BI83">
            <v>62177</v>
          </cell>
          <cell r="BJ83">
            <v>54596</v>
          </cell>
          <cell r="BK83">
            <v>3933</v>
          </cell>
          <cell r="BL83">
            <v>369</v>
          </cell>
          <cell r="BM83">
            <v>2228</v>
          </cell>
          <cell r="BN83">
            <v>137</v>
          </cell>
          <cell r="BO83">
            <v>23</v>
          </cell>
          <cell r="BP83">
            <v>6690</v>
          </cell>
          <cell r="BQ83">
            <v>61286</v>
          </cell>
          <cell r="BR83">
            <v>661</v>
          </cell>
          <cell r="BS83">
            <v>1288</v>
          </cell>
          <cell r="BT83">
            <v>1949</v>
          </cell>
          <cell r="BU83">
            <v>63235</v>
          </cell>
          <cell r="BV83">
            <v>9428</v>
          </cell>
          <cell r="BW83">
            <v>21403</v>
          </cell>
          <cell r="BX83">
            <v>6443</v>
          </cell>
          <cell r="BY83">
            <v>1248</v>
          </cell>
          <cell r="BZ83">
            <v>38523</v>
          </cell>
          <cell r="CA83">
            <v>38523</v>
          </cell>
          <cell r="CB83">
            <v>10377</v>
          </cell>
          <cell r="CC83">
            <v>177</v>
          </cell>
          <cell r="CD83">
            <v>10554</v>
          </cell>
          <cell r="CE83">
            <v>1221</v>
          </cell>
          <cell r="CF83">
            <v>84</v>
          </cell>
          <cell r="CG83">
            <v>791</v>
          </cell>
          <cell r="CH83">
            <v>12649</v>
          </cell>
          <cell r="CI83">
            <v>51172</v>
          </cell>
          <cell r="CJ83">
            <v>12063</v>
          </cell>
          <cell r="CK83">
            <v>-6970</v>
          </cell>
          <cell r="CL83">
            <v>19034</v>
          </cell>
          <cell r="CM83">
            <v>63235</v>
          </cell>
        </row>
        <row r="84">
          <cell r="B84">
            <v>54327</v>
          </cell>
          <cell r="C84">
            <v>4340</v>
          </cell>
          <cell r="D84">
            <v>352</v>
          </cell>
          <cell r="E84">
            <v>2678</v>
          </cell>
          <cell r="F84">
            <v>140</v>
          </cell>
          <cell r="G84">
            <v>23</v>
          </cell>
          <cell r="H84">
            <v>7532</v>
          </cell>
          <cell r="I84">
            <v>61859</v>
          </cell>
          <cell r="J84">
            <v>676</v>
          </cell>
          <cell r="K84">
            <v>1498</v>
          </cell>
          <cell r="L84">
            <v>2174</v>
          </cell>
          <cell r="M84">
            <v>64033</v>
          </cell>
          <cell r="N84">
            <v>10200</v>
          </cell>
          <cell r="O84">
            <v>14226</v>
          </cell>
          <cell r="P84">
            <v>5524</v>
          </cell>
          <cell r="Q84">
            <v>1164</v>
          </cell>
          <cell r="R84">
            <v>31114</v>
          </cell>
          <cell r="S84">
            <v>31114</v>
          </cell>
          <cell r="T84">
            <v>10153</v>
          </cell>
          <cell r="U84">
            <v>180</v>
          </cell>
          <cell r="V84">
            <v>10334</v>
          </cell>
          <cell r="W84">
            <v>1256</v>
          </cell>
          <cell r="X84">
            <v>107</v>
          </cell>
          <cell r="Y84">
            <v>949</v>
          </cell>
          <cell r="Z84">
            <v>12645</v>
          </cell>
          <cell r="AA84">
            <v>43759</v>
          </cell>
          <cell r="AB84">
            <v>20274</v>
          </cell>
          <cell r="AC84">
            <v>805</v>
          </cell>
          <cell r="AD84">
            <v>19469</v>
          </cell>
          <cell r="AE84">
            <v>64033</v>
          </cell>
          <cell r="AF84">
            <v>54778</v>
          </cell>
          <cell r="AG84">
            <v>4353</v>
          </cell>
          <cell r="AH84">
            <v>313</v>
          </cell>
          <cell r="AI84">
            <v>2709</v>
          </cell>
          <cell r="AJ84">
            <v>140</v>
          </cell>
          <cell r="AK84">
            <v>23</v>
          </cell>
          <cell r="AL84">
            <v>7538</v>
          </cell>
          <cell r="AM84">
            <v>62316</v>
          </cell>
          <cell r="AN84">
            <v>677</v>
          </cell>
          <cell r="AO84">
            <v>1467</v>
          </cell>
          <cell r="AP84">
            <v>2145</v>
          </cell>
          <cell r="AQ84">
            <v>64461</v>
          </cell>
          <cell r="AR84">
            <v>10278</v>
          </cell>
          <cell r="AS84">
            <v>15192</v>
          </cell>
          <cell r="AT84">
            <v>5264</v>
          </cell>
          <cell r="AU84">
            <v>1089</v>
          </cell>
          <cell r="AV84">
            <v>31823</v>
          </cell>
          <cell r="AW84">
            <v>31823</v>
          </cell>
          <cell r="AX84">
            <v>9925</v>
          </cell>
          <cell r="AY84">
            <v>175</v>
          </cell>
          <cell r="AZ84">
            <v>10099</v>
          </cell>
          <cell r="BA84">
            <v>1255</v>
          </cell>
          <cell r="BB84">
            <v>102</v>
          </cell>
          <cell r="BC84">
            <v>953</v>
          </cell>
          <cell r="BD84">
            <v>12410</v>
          </cell>
          <cell r="BE84">
            <v>44232</v>
          </cell>
          <cell r="BF84">
            <v>20228</v>
          </cell>
          <cell r="BG84">
            <v>762</v>
          </cell>
          <cell r="BH84">
            <v>19466</v>
          </cell>
          <cell r="BI84">
            <v>64461</v>
          </cell>
          <cell r="BJ84">
            <v>59203</v>
          </cell>
          <cell r="BK84">
            <v>4355</v>
          </cell>
          <cell r="BL84">
            <v>310</v>
          </cell>
          <cell r="BM84">
            <v>2629</v>
          </cell>
          <cell r="BN84">
            <v>140</v>
          </cell>
          <cell r="BO84">
            <v>22</v>
          </cell>
          <cell r="BP84">
            <v>7456</v>
          </cell>
          <cell r="BQ84">
            <v>66659</v>
          </cell>
          <cell r="BR84">
            <v>683</v>
          </cell>
          <cell r="BS84">
            <v>1322</v>
          </cell>
          <cell r="BT84">
            <v>2004</v>
          </cell>
          <cell r="BU84">
            <v>68664</v>
          </cell>
          <cell r="BV84">
            <v>10281</v>
          </cell>
          <cell r="BW84">
            <v>6604</v>
          </cell>
          <cell r="BX84">
            <v>4562</v>
          </cell>
          <cell r="BY84">
            <v>1064</v>
          </cell>
          <cell r="BZ84">
            <v>22510</v>
          </cell>
          <cell r="CA84">
            <v>22510</v>
          </cell>
          <cell r="CB84">
            <v>10953</v>
          </cell>
          <cell r="CC84">
            <v>173</v>
          </cell>
          <cell r="CD84">
            <v>11126</v>
          </cell>
          <cell r="CE84">
            <v>1255</v>
          </cell>
          <cell r="CF84">
            <v>106</v>
          </cell>
          <cell r="CG84">
            <v>904</v>
          </cell>
          <cell r="CH84">
            <v>13392</v>
          </cell>
          <cell r="CI84">
            <v>35902</v>
          </cell>
          <cell r="CJ84">
            <v>32761</v>
          </cell>
          <cell r="CK84">
            <v>13295</v>
          </cell>
          <cell r="CL84">
            <v>19466</v>
          </cell>
          <cell r="CM84">
            <v>68664</v>
          </cell>
        </row>
        <row r="85">
          <cell r="B85">
            <v>55904</v>
          </cell>
          <cell r="C85">
            <v>4675</v>
          </cell>
          <cell r="D85">
            <v>336</v>
          </cell>
          <cell r="E85">
            <v>2972</v>
          </cell>
          <cell r="F85">
            <v>145</v>
          </cell>
          <cell r="G85">
            <v>25</v>
          </cell>
          <cell r="H85">
            <v>8152</v>
          </cell>
          <cell r="I85">
            <v>64057</v>
          </cell>
          <cell r="J85">
            <v>722</v>
          </cell>
          <cell r="K85">
            <v>1513</v>
          </cell>
          <cell r="L85">
            <v>2236</v>
          </cell>
          <cell r="M85">
            <v>66292</v>
          </cell>
          <cell r="N85">
            <v>10627</v>
          </cell>
          <cell r="O85">
            <v>14373</v>
          </cell>
          <cell r="P85">
            <v>5198</v>
          </cell>
          <cell r="Q85">
            <v>1193</v>
          </cell>
          <cell r="R85">
            <v>31391</v>
          </cell>
          <cell r="S85">
            <v>31391</v>
          </cell>
          <cell r="T85">
            <v>10199</v>
          </cell>
          <cell r="U85">
            <v>188</v>
          </cell>
          <cell r="V85">
            <v>10387</v>
          </cell>
          <cell r="W85">
            <v>1282</v>
          </cell>
          <cell r="X85">
            <v>117</v>
          </cell>
          <cell r="Y85">
            <v>944</v>
          </cell>
          <cell r="Z85">
            <v>12730</v>
          </cell>
          <cell r="AA85">
            <v>44122</v>
          </cell>
          <cell r="AB85">
            <v>22171</v>
          </cell>
          <cell r="AC85">
            <v>2300</v>
          </cell>
          <cell r="AD85">
            <v>19871</v>
          </cell>
          <cell r="AE85">
            <v>66292</v>
          </cell>
          <cell r="AF85">
            <v>56288</v>
          </cell>
          <cell r="AG85">
            <v>4716</v>
          </cell>
          <cell r="AH85">
            <v>323</v>
          </cell>
          <cell r="AI85">
            <v>2972</v>
          </cell>
          <cell r="AJ85">
            <v>145</v>
          </cell>
          <cell r="AK85">
            <v>21</v>
          </cell>
          <cell r="AL85">
            <v>8176</v>
          </cell>
          <cell r="AM85">
            <v>64464</v>
          </cell>
          <cell r="AN85">
            <v>719</v>
          </cell>
          <cell r="AO85">
            <v>1608</v>
          </cell>
          <cell r="AP85">
            <v>2327</v>
          </cell>
          <cell r="AQ85">
            <v>66791</v>
          </cell>
          <cell r="AR85">
            <v>10653</v>
          </cell>
          <cell r="AS85">
            <v>13679</v>
          </cell>
          <cell r="AT85">
            <v>5292</v>
          </cell>
          <cell r="AU85">
            <v>1255</v>
          </cell>
          <cell r="AV85">
            <v>30879</v>
          </cell>
          <cell r="AW85">
            <v>30879</v>
          </cell>
          <cell r="AX85">
            <v>10443</v>
          </cell>
          <cell r="AY85">
            <v>190</v>
          </cell>
          <cell r="AZ85">
            <v>10633</v>
          </cell>
          <cell r="BA85">
            <v>1283</v>
          </cell>
          <cell r="BB85">
            <v>135</v>
          </cell>
          <cell r="BC85">
            <v>943</v>
          </cell>
          <cell r="BD85">
            <v>12994</v>
          </cell>
          <cell r="BE85">
            <v>43873</v>
          </cell>
          <cell r="BF85">
            <v>22918</v>
          </cell>
          <cell r="BG85">
            <v>3046</v>
          </cell>
          <cell r="BH85">
            <v>19872</v>
          </cell>
          <cell r="BI85">
            <v>66791</v>
          </cell>
          <cell r="BJ85">
            <v>52022</v>
          </cell>
          <cell r="BK85">
            <v>4714</v>
          </cell>
          <cell r="BL85">
            <v>257</v>
          </cell>
          <cell r="BM85">
            <v>3215</v>
          </cell>
          <cell r="BN85">
            <v>145</v>
          </cell>
          <cell r="BO85">
            <v>21</v>
          </cell>
          <cell r="BP85">
            <v>8351</v>
          </cell>
          <cell r="BQ85">
            <v>60373</v>
          </cell>
          <cell r="BR85">
            <v>724</v>
          </cell>
          <cell r="BS85">
            <v>1716</v>
          </cell>
          <cell r="BT85">
            <v>2440</v>
          </cell>
          <cell r="BU85">
            <v>62813</v>
          </cell>
          <cell r="BV85">
            <v>10665</v>
          </cell>
          <cell r="BW85">
            <v>21160</v>
          </cell>
          <cell r="BX85">
            <v>5338</v>
          </cell>
          <cell r="BY85">
            <v>1207</v>
          </cell>
          <cell r="BZ85">
            <v>38370</v>
          </cell>
          <cell r="CA85">
            <v>38370</v>
          </cell>
          <cell r="CB85">
            <v>9076</v>
          </cell>
          <cell r="CC85">
            <v>188</v>
          </cell>
          <cell r="CD85">
            <v>9264</v>
          </cell>
          <cell r="CE85">
            <v>1283</v>
          </cell>
          <cell r="CF85">
            <v>119</v>
          </cell>
          <cell r="CG85">
            <v>923</v>
          </cell>
          <cell r="CH85">
            <v>11589</v>
          </cell>
          <cell r="CI85">
            <v>49959</v>
          </cell>
          <cell r="CJ85">
            <v>12855</v>
          </cell>
          <cell r="CK85">
            <v>-7017</v>
          </cell>
          <cell r="CL85">
            <v>19872</v>
          </cell>
          <cell r="CM85">
            <v>62813</v>
          </cell>
        </row>
        <row r="86">
          <cell r="B86">
            <v>55083</v>
          </cell>
          <cell r="C86">
            <v>4908</v>
          </cell>
          <cell r="D86">
            <v>348</v>
          </cell>
          <cell r="E86">
            <v>3170</v>
          </cell>
          <cell r="F86">
            <v>152</v>
          </cell>
          <cell r="G86">
            <v>26</v>
          </cell>
          <cell r="H86">
            <v>8604</v>
          </cell>
          <cell r="I86">
            <v>63688</v>
          </cell>
          <cell r="J86">
            <v>820</v>
          </cell>
          <cell r="K86">
            <v>1499</v>
          </cell>
          <cell r="L86">
            <v>2319</v>
          </cell>
          <cell r="M86">
            <v>66006</v>
          </cell>
          <cell r="N86">
            <v>11429</v>
          </cell>
          <cell r="O86">
            <v>14246</v>
          </cell>
          <cell r="P86">
            <v>5029</v>
          </cell>
          <cell r="Q86">
            <v>1226</v>
          </cell>
          <cell r="R86">
            <v>31931</v>
          </cell>
          <cell r="S86">
            <v>31931</v>
          </cell>
          <cell r="T86">
            <v>9876</v>
          </cell>
          <cell r="U86">
            <v>199</v>
          </cell>
          <cell r="V86">
            <v>10075</v>
          </cell>
          <cell r="W86">
            <v>1293</v>
          </cell>
          <cell r="X86">
            <v>116</v>
          </cell>
          <cell r="Y86">
            <v>862</v>
          </cell>
          <cell r="Z86">
            <v>12346</v>
          </cell>
          <cell r="AA86">
            <v>44277</v>
          </cell>
          <cell r="AB86">
            <v>21729</v>
          </cell>
          <cell r="AC86">
            <v>1522</v>
          </cell>
          <cell r="AD86">
            <v>20207</v>
          </cell>
          <cell r="AE86">
            <v>66006</v>
          </cell>
          <cell r="AF86">
            <v>54534</v>
          </cell>
          <cell r="AG86">
            <v>4930</v>
          </cell>
          <cell r="AH86">
            <v>378</v>
          </cell>
          <cell r="AI86">
            <v>3134</v>
          </cell>
          <cell r="AJ86">
            <v>151</v>
          </cell>
          <cell r="AK86">
            <v>32</v>
          </cell>
          <cell r="AL86">
            <v>8625</v>
          </cell>
          <cell r="AM86">
            <v>63160</v>
          </cell>
          <cell r="AN86">
            <v>978</v>
          </cell>
          <cell r="AO86">
            <v>1055</v>
          </cell>
          <cell r="AP86">
            <v>2033</v>
          </cell>
          <cell r="AQ86">
            <v>65192</v>
          </cell>
          <cell r="AR86">
            <v>11253</v>
          </cell>
          <cell r="AS86">
            <v>14203</v>
          </cell>
          <cell r="AT86">
            <v>5129</v>
          </cell>
          <cell r="AU86">
            <v>1226</v>
          </cell>
          <cell r="AV86">
            <v>31812</v>
          </cell>
          <cell r="AW86">
            <v>31812</v>
          </cell>
          <cell r="AX86">
            <v>10175</v>
          </cell>
          <cell r="AY86">
            <v>200</v>
          </cell>
          <cell r="AZ86">
            <v>10375</v>
          </cell>
          <cell r="BA86">
            <v>1303</v>
          </cell>
          <cell r="BB86">
            <v>105</v>
          </cell>
          <cell r="BC86">
            <v>906</v>
          </cell>
          <cell r="BD86">
            <v>12690</v>
          </cell>
          <cell r="BE86">
            <v>44502</v>
          </cell>
          <cell r="BF86">
            <v>20691</v>
          </cell>
          <cell r="BG86">
            <v>440</v>
          </cell>
          <cell r="BH86">
            <v>20250</v>
          </cell>
          <cell r="BI86">
            <v>65192</v>
          </cell>
          <cell r="BJ86">
            <v>52629</v>
          </cell>
          <cell r="BK86">
            <v>4922</v>
          </cell>
          <cell r="BL86">
            <v>507</v>
          </cell>
          <cell r="BM86">
            <v>3109</v>
          </cell>
          <cell r="BN86">
            <v>151</v>
          </cell>
          <cell r="BO86">
            <v>36</v>
          </cell>
          <cell r="BP86">
            <v>8726</v>
          </cell>
          <cell r="BQ86">
            <v>61355</v>
          </cell>
          <cell r="BR86">
            <v>980</v>
          </cell>
          <cell r="BS86">
            <v>1197</v>
          </cell>
          <cell r="BT86">
            <v>2177</v>
          </cell>
          <cell r="BU86">
            <v>63532</v>
          </cell>
          <cell r="BV86">
            <v>11252</v>
          </cell>
          <cell r="BW86">
            <v>6280</v>
          </cell>
          <cell r="BX86">
            <v>6089</v>
          </cell>
          <cell r="BY86">
            <v>1204</v>
          </cell>
          <cell r="BZ86">
            <v>24824</v>
          </cell>
          <cell r="CA86">
            <v>24824</v>
          </cell>
          <cell r="CB86">
            <v>9672</v>
          </cell>
          <cell r="CC86">
            <v>204</v>
          </cell>
          <cell r="CD86">
            <v>9876</v>
          </cell>
          <cell r="CE86">
            <v>1303</v>
          </cell>
          <cell r="CF86">
            <v>118</v>
          </cell>
          <cell r="CG86">
            <v>1109</v>
          </cell>
          <cell r="CH86">
            <v>12406</v>
          </cell>
          <cell r="CI86">
            <v>37230</v>
          </cell>
          <cell r="CJ86">
            <v>26302</v>
          </cell>
          <cell r="CK86">
            <v>6052</v>
          </cell>
          <cell r="CL86">
            <v>20250</v>
          </cell>
          <cell r="CM86">
            <v>63532</v>
          </cell>
        </row>
        <row r="87">
          <cell r="B87">
            <v>55036</v>
          </cell>
          <cell r="C87">
            <v>5132</v>
          </cell>
          <cell r="D87">
            <v>376</v>
          </cell>
          <cell r="E87">
            <v>3284</v>
          </cell>
          <cell r="F87">
            <v>161</v>
          </cell>
          <cell r="G87">
            <v>25</v>
          </cell>
          <cell r="H87">
            <v>8979</v>
          </cell>
          <cell r="I87">
            <v>64015</v>
          </cell>
          <cell r="J87">
            <v>954</v>
          </cell>
          <cell r="K87">
            <v>1463</v>
          </cell>
          <cell r="L87">
            <v>2417</v>
          </cell>
          <cell r="M87">
            <v>66432</v>
          </cell>
          <cell r="N87">
            <v>12339</v>
          </cell>
          <cell r="O87">
            <v>14294</v>
          </cell>
          <cell r="P87">
            <v>5234</v>
          </cell>
          <cell r="Q87">
            <v>1206</v>
          </cell>
          <cell r="R87">
            <v>33073</v>
          </cell>
          <cell r="S87">
            <v>33073</v>
          </cell>
          <cell r="T87">
            <v>9578</v>
          </cell>
          <cell r="U87">
            <v>211</v>
          </cell>
          <cell r="V87">
            <v>9789</v>
          </cell>
          <cell r="W87">
            <v>1298</v>
          </cell>
          <cell r="X87">
            <v>112</v>
          </cell>
          <cell r="Y87">
            <v>759</v>
          </cell>
          <cell r="Z87">
            <v>11958</v>
          </cell>
          <cell r="AA87">
            <v>45031</v>
          </cell>
          <cell r="AB87">
            <v>21400</v>
          </cell>
          <cell r="AC87">
            <v>878</v>
          </cell>
          <cell r="AD87">
            <v>20523</v>
          </cell>
          <cell r="AE87">
            <v>66432</v>
          </cell>
          <cell r="AF87">
            <v>54669</v>
          </cell>
          <cell r="AG87">
            <v>5086</v>
          </cell>
          <cell r="AH87">
            <v>357</v>
          </cell>
          <cell r="AI87">
            <v>3414</v>
          </cell>
          <cell r="AJ87">
            <v>162</v>
          </cell>
          <cell r="AK87">
            <v>25</v>
          </cell>
          <cell r="AL87">
            <v>9044</v>
          </cell>
          <cell r="AM87">
            <v>63713</v>
          </cell>
          <cell r="AN87">
            <v>959</v>
          </cell>
          <cell r="AO87">
            <v>1485</v>
          </cell>
          <cell r="AP87">
            <v>2443</v>
          </cell>
          <cell r="AQ87">
            <v>66157</v>
          </cell>
          <cell r="AR87">
            <v>12461</v>
          </cell>
          <cell r="AS87">
            <v>14524</v>
          </cell>
          <cell r="AT87">
            <v>4632</v>
          </cell>
          <cell r="AU87">
            <v>1200</v>
          </cell>
          <cell r="AV87">
            <v>32817</v>
          </cell>
          <cell r="AW87">
            <v>32817</v>
          </cell>
          <cell r="AX87">
            <v>9000</v>
          </cell>
          <cell r="AY87">
            <v>210</v>
          </cell>
          <cell r="AZ87">
            <v>9209</v>
          </cell>
          <cell r="BA87">
            <v>1291</v>
          </cell>
          <cell r="BB87">
            <v>112</v>
          </cell>
          <cell r="BC87">
            <v>732</v>
          </cell>
          <cell r="BD87">
            <v>11344</v>
          </cell>
          <cell r="BE87">
            <v>44161</v>
          </cell>
          <cell r="BF87">
            <v>21995</v>
          </cell>
          <cell r="BG87">
            <v>1501</v>
          </cell>
          <cell r="BH87">
            <v>20494</v>
          </cell>
          <cell r="BI87">
            <v>66157</v>
          </cell>
          <cell r="BJ87">
            <v>56120</v>
          </cell>
          <cell r="BK87">
            <v>5092</v>
          </cell>
          <cell r="BL87">
            <v>307</v>
          </cell>
          <cell r="BM87">
            <v>3276</v>
          </cell>
          <cell r="BN87">
            <v>162</v>
          </cell>
          <cell r="BO87">
            <v>22</v>
          </cell>
          <cell r="BP87">
            <v>8858</v>
          </cell>
          <cell r="BQ87">
            <v>64978</v>
          </cell>
          <cell r="BR87">
            <v>943</v>
          </cell>
          <cell r="BS87">
            <v>1319</v>
          </cell>
          <cell r="BT87">
            <v>2262</v>
          </cell>
          <cell r="BU87">
            <v>67240</v>
          </cell>
          <cell r="BV87">
            <v>12449</v>
          </cell>
          <cell r="BW87">
            <v>23527</v>
          </cell>
          <cell r="BX87">
            <v>5106</v>
          </cell>
          <cell r="BY87">
            <v>1295</v>
          </cell>
          <cell r="BZ87">
            <v>42376</v>
          </cell>
          <cell r="CA87">
            <v>42376</v>
          </cell>
          <cell r="CB87">
            <v>9719</v>
          </cell>
          <cell r="CC87">
            <v>209</v>
          </cell>
          <cell r="CD87">
            <v>9928</v>
          </cell>
          <cell r="CE87">
            <v>1291</v>
          </cell>
          <cell r="CF87">
            <v>108</v>
          </cell>
          <cell r="CG87">
            <v>626</v>
          </cell>
          <cell r="CH87">
            <v>11952</v>
          </cell>
          <cell r="CI87">
            <v>54328</v>
          </cell>
          <cell r="CJ87">
            <v>12912</v>
          </cell>
          <cell r="CK87">
            <v>-7582</v>
          </cell>
          <cell r="CL87">
            <v>20494</v>
          </cell>
          <cell r="CM87">
            <v>67240</v>
          </cell>
        </row>
        <row r="88">
          <cell r="B88">
            <v>55132</v>
          </cell>
          <cell r="C88">
            <v>5490</v>
          </cell>
          <cell r="D88">
            <v>389</v>
          </cell>
          <cell r="E88">
            <v>3400</v>
          </cell>
          <cell r="F88">
            <v>168</v>
          </cell>
          <cell r="G88">
            <v>25</v>
          </cell>
          <cell r="H88">
            <v>9472</v>
          </cell>
          <cell r="I88">
            <v>64604</v>
          </cell>
          <cell r="J88">
            <v>1070</v>
          </cell>
          <cell r="K88">
            <v>1429</v>
          </cell>
          <cell r="L88">
            <v>2500</v>
          </cell>
          <cell r="M88">
            <v>67104</v>
          </cell>
          <cell r="N88">
            <v>13349</v>
          </cell>
          <cell r="O88">
            <v>14669</v>
          </cell>
          <cell r="P88">
            <v>5547</v>
          </cell>
          <cell r="Q88">
            <v>1190</v>
          </cell>
          <cell r="R88">
            <v>34755</v>
          </cell>
          <cell r="S88">
            <v>34755</v>
          </cell>
          <cell r="T88">
            <v>9913</v>
          </cell>
          <cell r="U88">
            <v>219</v>
          </cell>
          <cell r="V88">
            <v>10132</v>
          </cell>
          <cell r="W88">
            <v>1314</v>
          </cell>
          <cell r="X88">
            <v>120</v>
          </cell>
          <cell r="Y88">
            <v>712</v>
          </cell>
          <cell r="Z88">
            <v>12278</v>
          </cell>
          <cell r="AA88">
            <v>47033</v>
          </cell>
          <cell r="AB88">
            <v>20071</v>
          </cell>
          <cell r="AC88">
            <v>-806</v>
          </cell>
          <cell r="AD88">
            <v>20876</v>
          </cell>
          <cell r="AE88">
            <v>67104</v>
          </cell>
          <cell r="AF88">
            <v>55235</v>
          </cell>
          <cell r="AG88">
            <v>5428</v>
          </cell>
          <cell r="AH88">
            <v>386</v>
          </cell>
          <cell r="AI88">
            <v>3251</v>
          </cell>
          <cell r="AJ88">
            <v>169</v>
          </cell>
          <cell r="AK88">
            <v>24</v>
          </cell>
          <cell r="AL88">
            <v>9259</v>
          </cell>
          <cell r="AM88">
            <v>64494</v>
          </cell>
          <cell r="AN88">
            <v>1088</v>
          </cell>
          <cell r="AO88">
            <v>1915</v>
          </cell>
          <cell r="AP88">
            <v>3003</v>
          </cell>
          <cell r="AQ88">
            <v>67497</v>
          </cell>
          <cell r="AR88">
            <v>13227</v>
          </cell>
          <cell r="AS88">
            <v>14627</v>
          </cell>
          <cell r="AT88">
            <v>6190</v>
          </cell>
          <cell r="AU88">
            <v>1251</v>
          </cell>
          <cell r="AV88">
            <v>35294</v>
          </cell>
          <cell r="AW88">
            <v>35294</v>
          </cell>
          <cell r="AX88">
            <v>9986</v>
          </cell>
          <cell r="AY88">
            <v>220</v>
          </cell>
          <cell r="AZ88">
            <v>10207</v>
          </cell>
          <cell r="BA88">
            <v>1311</v>
          </cell>
          <cell r="BB88">
            <v>115</v>
          </cell>
          <cell r="BC88">
            <v>659</v>
          </cell>
          <cell r="BD88">
            <v>12292</v>
          </cell>
          <cell r="BE88">
            <v>47586</v>
          </cell>
          <cell r="BF88">
            <v>19911</v>
          </cell>
          <cell r="BG88">
            <v>-962</v>
          </cell>
          <cell r="BH88">
            <v>20873</v>
          </cell>
          <cell r="BI88">
            <v>67497</v>
          </cell>
          <cell r="BJ88">
            <v>59884</v>
          </cell>
          <cell r="BK88">
            <v>5431</v>
          </cell>
          <cell r="BL88">
            <v>388</v>
          </cell>
          <cell r="BM88">
            <v>3171</v>
          </cell>
          <cell r="BN88">
            <v>169</v>
          </cell>
          <cell r="BO88">
            <v>23</v>
          </cell>
          <cell r="BP88">
            <v>9181</v>
          </cell>
          <cell r="BQ88">
            <v>69065</v>
          </cell>
          <cell r="BR88">
            <v>1098</v>
          </cell>
          <cell r="BS88">
            <v>1731</v>
          </cell>
          <cell r="BT88">
            <v>2829</v>
          </cell>
          <cell r="BU88">
            <v>71894</v>
          </cell>
          <cell r="BV88">
            <v>13229</v>
          </cell>
          <cell r="BW88">
            <v>6659</v>
          </cell>
          <cell r="BX88">
            <v>6000</v>
          </cell>
          <cell r="BY88">
            <v>1230</v>
          </cell>
          <cell r="BZ88">
            <v>27118</v>
          </cell>
          <cell r="CA88">
            <v>27118</v>
          </cell>
          <cell r="CB88">
            <v>10992</v>
          </cell>
          <cell r="CC88">
            <v>218</v>
          </cell>
          <cell r="CD88">
            <v>11210</v>
          </cell>
          <cell r="CE88">
            <v>1311</v>
          </cell>
          <cell r="CF88">
            <v>118</v>
          </cell>
          <cell r="CG88">
            <v>619</v>
          </cell>
          <cell r="CH88">
            <v>13258</v>
          </cell>
          <cell r="CI88">
            <v>40377</v>
          </cell>
          <cell r="CJ88">
            <v>31517</v>
          </cell>
          <cell r="CK88">
            <v>10644</v>
          </cell>
          <cell r="CL88">
            <v>20873</v>
          </cell>
          <cell r="CM88">
            <v>71894</v>
          </cell>
        </row>
        <row r="89">
          <cell r="B89">
            <v>55552</v>
          </cell>
          <cell r="C89">
            <v>5953</v>
          </cell>
          <cell r="D89">
            <v>383</v>
          </cell>
          <cell r="E89">
            <v>3605</v>
          </cell>
          <cell r="F89">
            <v>173</v>
          </cell>
          <cell r="G89">
            <v>28</v>
          </cell>
          <cell r="H89">
            <v>10143</v>
          </cell>
          <cell r="I89">
            <v>65694</v>
          </cell>
          <cell r="J89">
            <v>1115</v>
          </cell>
          <cell r="K89">
            <v>1402</v>
          </cell>
          <cell r="L89">
            <v>2517</v>
          </cell>
          <cell r="M89">
            <v>68211</v>
          </cell>
          <cell r="N89">
            <v>14087</v>
          </cell>
          <cell r="O89">
            <v>15026</v>
          </cell>
          <cell r="P89">
            <v>5800</v>
          </cell>
          <cell r="Q89">
            <v>1321</v>
          </cell>
          <cell r="R89">
            <v>36235</v>
          </cell>
          <cell r="S89">
            <v>36235</v>
          </cell>
          <cell r="T89">
            <v>11005</v>
          </cell>
          <cell r="U89">
            <v>224</v>
          </cell>
          <cell r="V89">
            <v>11229</v>
          </cell>
          <cell r="W89">
            <v>1360</v>
          </cell>
          <cell r="X89">
            <v>137</v>
          </cell>
          <cell r="Y89">
            <v>735</v>
          </cell>
          <cell r="Z89">
            <v>13461</v>
          </cell>
          <cell r="AA89">
            <v>49696</v>
          </cell>
          <cell r="AB89">
            <v>18515</v>
          </cell>
          <cell r="AC89">
            <v>-2857</v>
          </cell>
          <cell r="AD89">
            <v>21372</v>
          </cell>
          <cell r="AE89">
            <v>68211</v>
          </cell>
          <cell r="AF89">
            <v>57058</v>
          </cell>
          <cell r="AG89">
            <v>5939</v>
          </cell>
          <cell r="AH89">
            <v>409</v>
          </cell>
          <cell r="AI89">
            <v>3573</v>
          </cell>
          <cell r="AJ89">
            <v>174</v>
          </cell>
          <cell r="AK89">
            <v>23</v>
          </cell>
          <cell r="AL89">
            <v>10118</v>
          </cell>
          <cell r="AM89">
            <v>67176</v>
          </cell>
          <cell r="AN89">
            <v>1129</v>
          </cell>
          <cell r="AO89">
            <v>1398</v>
          </cell>
          <cell r="AP89">
            <v>2527</v>
          </cell>
          <cell r="AQ89">
            <v>69704</v>
          </cell>
          <cell r="AR89">
            <v>14065</v>
          </cell>
          <cell r="AS89">
            <v>14516</v>
          </cell>
          <cell r="AT89">
            <v>5657</v>
          </cell>
          <cell r="AU89">
            <v>1246</v>
          </cell>
          <cell r="AV89">
            <v>35483</v>
          </cell>
          <cell r="AW89">
            <v>35483</v>
          </cell>
          <cell r="AX89">
            <v>10857</v>
          </cell>
          <cell r="AY89">
            <v>226</v>
          </cell>
          <cell r="AZ89">
            <v>11084</v>
          </cell>
          <cell r="BA89">
            <v>1358</v>
          </cell>
          <cell r="BB89">
            <v>138</v>
          </cell>
          <cell r="BC89">
            <v>769</v>
          </cell>
          <cell r="BD89">
            <v>13348</v>
          </cell>
          <cell r="BE89">
            <v>48832</v>
          </cell>
          <cell r="BF89">
            <v>20872</v>
          </cell>
          <cell r="BG89">
            <v>-489</v>
          </cell>
          <cell r="BH89">
            <v>21361</v>
          </cell>
          <cell r="BI89">
            <v>69704</v>
          </cell>
          <cell r="BJ89">
            <v>52471</v>
          </cell>
          <cell r="BK89">
            <v>5931</v>
          </cell>
          <cell r="BL89">
            <v>326</v>
          </cell>
          <cell r="BM89">
            <v>3816</v>
          </cell>
          <cell r="BN89">
            <v>174</v>
          </cell>
          <cell r="BO89">
            <v>22</v>
          </cell>
          <cell r="BP89">
            <v>10269</v>
          </cell>
          <cell r="BQ89">
            <v>62740</v>
          </cell>
          <cell r="BR89">
            <v>1132</v>
          </cell>
          <cell r="BS89">
            <v>1468</v>
          </cell>
          <cell r="BT89">
            <v>2600</v>
          </cell>
          <cell r="BU89">
            <v>65340</v>
          </cell>
          <cell r="BV89">
            <v>14078</v>
          </cell>
          <cell r="BW89">
            <v>22509</v>
          </cell>
          <cell r="BX89">
            <v>4387</v>
          </cell>
          <cell r="BY89">
            <v>1181</v>
          </cell>
          <cell r="BZ89">
            <v>42154</v>
          </cell>
          <cell r="CA89">
            <v>42154</v>
          </cell>
          <cell r="CB89">
            <v>9358</v>
          </cell>
          <cell r="CC89">
            <v>225</v>
          </cell>
          <cell r="CD89">
            <v>9583</v>
          </cell>
          <cell r="CE89">
            <v>1358</v>
          </cell>
          <cell r="CF89">
            <v>123</v>
          </cell>
          <cell r="CG89">
            <v>754</v>
          </cell>
          <cell r="CH89">
            <v>11818</v>
          </cell>
          <cell r="CI89">
            <v>53972</v>
          </cell>
          <cell r="CJ89">
            <v>11367</v>
          </cell>
          <cell r="CK89">
            <v>-9993</v>
          </cell>
          <cell r="CL89">
            <v>21361</v>
          </cell>
          <cell r="CM89">
            <v>65340</v>
          </cell>
        </row>
        <row r="90">
          <cell r="B90">
            <v>64156</v>
          </cell>
          <cell r="C90">
            <v>6337</v>
          </cell>
          <cell r="D90">
            <v>367</v>
          </cell>
          <cell r="E90">
            <v>3766</v>
          </cell>
          <cell r="F90">
            <v>177</v>
          </cell>
          <cell r="G90">
            <v>32</v>
          </cell>
          <cell r="H90">
            <v>10680</v>
          </cell>
          <cell r="I90">
            <v>74836</v>
          </cell>
          <cell r="J90">
            <v>1097</v>
          </cell>
          <cell r="K90">
            <v>1331</v>
          </cell>
          <cell r="L90">
            <v>2428</v>
          </cell>
          <cell r="M90">
            <v>77264</v>
          </cell>
          <cell r="N90">
            <v>14230</v>
          </cell>
          <cell r="O90">
            <v>15136</v>
          </cell>
          <cell r="P90">
            <v>5804</v>
          </cell>
          <cell r="Q90">
            <v>1684</v>
          </cell>
          <cell r="R90">
            <v>36854</v>
          </cell>
          <cell r="S90">
            <v>36854</v>
          </cell>
          <cell r="T90">
            <v>12075</v>
          </cell>
          <cell r="U90">
            <v>226</v>
          </cell>
          <cell r="V90">
            <v>12301</v>
          </cell>
          <cell r="W90">
            <v>1438</v>
          </cell>
          <cell r="X90">
            <v>143</v>
          </cell>
          <cell r="Y90">
            <v>781</v>
          </cell>
          <cell r="Z90">
            <v>14663</v>
          </cell>
          <cell r="AA90">
            <v>51517</v>
          </cell>
          <cell r="AB90">
            <v>25746</v>
          </cell>
          <cell r="AC90">
            <v>3714</v>
          </cell>
          <cell r="AD90">
            <v>22032</v>
          </cell>
          <cell r="AE90">
            <v>77264</v>
          </cell>
          <cell r="AF90">
            <v>60814</v>
          </cell>
          <cell r="AG90">
            <v>6441</v>
          </cell>
          <cell r="AH90">
            <v>350</v>
          </cell>
          <cell r="AI90">
            <v>3834</v>
          </cell>
          <cell r="AJ90">
            <v>176</v>
          </cell>
          <cell r="AK90">
            <v>40</v>
          </cell>
          <cell r="AL90">
            <v>10840</v>
          </cell>
          <cell r="AM90">
            <v>71655</v>
          </cell>
          <cell r="AN90">
            <v>1092</v>
          </cell>
          <cell r="AO90">
            <v>1342</v>
          </cell>
          <cell r="AP90">
            <v>2435</v>
          </cell>
          <cell r="AQ90">
            <v>74090</v>
          </cell>
          <cell r="AR90">
            <v>14627</v>
          </cell>
          <cell r="AS90">
            <v>15906</v>
          </cell>
          <cell r="AT90">
            <v>5718</v>
          </cell>
          <cell r="AU90">
            <v>1651</v>
          </cell>
          <cell r="AV90">
            <v>37902</v>
          </cell>
          <cell r="AW90">
            <v>37902</v>
          </cell>
          <cell r="AX90">
            <v>12286</v>
          </cell>
          <cell r="AY90">
            <v>221</v>
          </cell>
          <cell r="AZ90">
            <v>12507</v>
          </cell>
          <cell r="BA90">
            <v>1430</v>
          </cell>
          <cell r="BB90">
            <v>154</v>
          </cell>
          <cell r="BC90">
            <v>801</v>
          </cell>
          <cell r="BD90">
            <v>14893</v>
          </cell>
          <cell r="BE90">
            <v>52795</v>
          </cell>
          <cell r="BF90">
            <v>21295</v>
          </cell>
          <cell r="BG90">
            <v>-662</v>
          </cell>
          <cell r="BH90">
            <v>21957</v>
          </cell>
          <cell r="BI90">
            <v>74090</v>
          </cell>
          <cell r="BJ90">
            <v>58804</v>
          </cell>
          <cell r="BK90">
            <v>6442</v>
          </cell>
          <cell r="BL90">
            <v>469</v>
          </cell>
          <cell r="BM90">
            <v>3809</v>
          </cell>
          <cell r="BN90">
            <v>176</v>
          </cell>
          <cell r="BO90">
            <v>44</v>
          </cell>
          <cell r="BP90">
            <v>10941</v>
          </cell>
          <cell r="BQ90">
            <v>69744</v>
          </cell>
          <cell r="BR90">
            <v>1100</v>
          </cell>
          <cell r="BS90">
            <v>1557</v>
          </cell>
          <cell r="BT90">
            <v>2657</v>
          </cell>
          <cell r="BU90">
            <v>72402</v>
          </cell>
          <cell r="BV90">
            <v>14625</v>
          </cell>
          <cell r="BW90">
            <v>7156</v>
          </cell>
          <cell r="BX90">
            <v>6767</v>
          </cell>
          <cell r="BY90">
            <v>1632</v>
          </cell>
          <cell r="BZ90">
            <v>30179</v>
          </cell>
          <cell r="CA90">
            <v>30179</v>
          </cell>
          <cell r="CB90">
            <v>11818</v>
          </cell>
          <cell r="CC90">
            <v>226</v>
          </cell>
          <cell r="CD90">
            <v>12044</v>
          </cell>
          <cell r="CE90">
            <v>1430</v>
          </cell>
          <cell r="CF90">
            <v>173</v>
          </cell>
          <cell r="CG90">
            <v>975</v>
          </cell>
          <cell r="CH90">
            <v>14622</v>
          </cell>
          <cell r="CI90">
            <v>44801</v>
          </cell>
          <cell r="CJ90">
            <v>27601</v>
          </cell>
          <cell r="CK90">
            <v>5644</v>
          </cell>
          <cell r="CL90">
            <v>21957</v>
          </cell>
          <cell r="CM90">
            <v>72402</v>
          </cell>
        </row>
        <row r="91">
          <cell r="B91">
            <v>65351</v>
          </cell>
          <cell r="C91">
            <v>6471</v>
          </cell>
          <cell r="D91">
            <v>343</v>
          </cell>
          <cell r="E91">
            <v>3804</v>
          </cell>
          <cell r="F91">
            <v>181</v>
          </cell>
          <cell r="G91">
            <v>33</v>
          </cell>
          <cell r="H91">
            <v>10833</v>
          </cell>
          <cell r="I91">
            <v>76184</v>
          </cell>
          <cell r="J91">
            <v>1062</v>
          </cell>
          <cell r="K91">
            <v>1284</v>
          </cell>
          <cell r="L91">
            <v>2346</v>
          </cell>
          <cell r="M91">
            <v>78529</v>
          </cell>
          <cell r="N91">
            <v>13814</v>
          </cell>
          <cell r="O91">
            <v>14795</v>
          </cell>
          <cell r="P91">
            <v>5906</v>
          </cell>
          <cell r="Q91">
            <v>2180</v>
          </cell>
          <cell r="R91">
            <v>36695</v>
          </cell>
          <cell r="S91">
            <v>36695</v>
          </cell>
          <cell r="T91">
            <v>12468</v>
          </cell>
          <cell r="U91">
            <v>226</v>
          </cell>
          <cell r="V91">
            <v>12693</v>
          </cell>
          <cell r="W91">
            <v>1527</v>
          </cell>
          <cell r="X91">
            <v>134</v>
          </cell>
          <cell r="Y91">
            <v>792</v>
          </cell>
          <cell r="Z91">
            <v>15147</v>
          </cell>
          <cell r="AA91">
            <v>51842</v>
          </cell>
          <cell r="AB91">
            <v>26688</v>
          </cell>
          <cell r="AC91">
            <v>3933</v>
          </cell>
          <cell r="AD91">
            <v>22755</v>
          </cell>
          <cell r="AE91">
            <v>78529</v>
          </cell>
          <cell r="AF91">
            <v>68048</v>
          </cell>
          <cell r="AG91">
            <v>6436</v>
          </cell>
          <cell r="AH91">
            <v>332</v>
          </cell>
          <cell r="AI91">
            <v>3884</v>
          </cell>
          <cell r="AJ91">
            <v>182</v>
          </cell>
          <cell r="AK91">
            <v>30</v>
          </cell>
          <cell r="AL91">
            <v>10864</v>
          </cell>
          <cell r="AM91">
            <v>78911</v>
          </cell>
          <cell r="AN91">
            <v>1039</v>
          </cell>
          <cell r="AO91">
            <v>1301</v>
          </cell>
          <cell r="AP91">
            <v>2339</v>
          </cell>
          <cell r="AQ91">
            <v>81250</v>
          </cell>
          <cell r="AR91">
            <v>13496</v>
          </cell>
          <cell r="AS91">
            <v>14640</v>
          </cell>
          <cell r="AT91">
            <v>6047</v>
          </cell>
          <cell r="AU91">
            <v>2177</v>
          </cell>
          <cell r="AV91">
            <v>36359</v>
          </cell>
          <cell r="AW91">
            <v>36359</v>
          </cell>
          <cell r="AX91">
            <v>12687</v>
          </cell>
          <cell r="AY91">
            <v>226</v>
          </cell>
          <cell r="AZ91">
            <v>12913</v>
          </cell>
          <cell r="BA91">
            <v>1538</v>
          </cell>
          <cell r="BB91">
            <v>133</v>
          </cell>
          <cell r="BC91">
            <v>777</v>
          </cell>
          <cell r="BD91">
            <v>15361</v>
          </cell>
          <cell r="BE91">
            <v>51720</v>
          </cell>
          <cell r="BF91">
            <v>29530</v>
          </cell>
          <cell r="BG91">
            <v>6709</v>
          </cell>
          <cell r="BH91">
            <v>22821</v>
          </cell>
          <cell r="BI91">
            <v>81250</v>
          </cell>
          <cell r="BJ91">
            <v>70161</v>
          </cell>
          <cell r="BK91">
            <v>6441</v>
          </cell>
          <cell r="BL91">
            <v>283</v>
          </cell>
          <cell r="BM91">
            <v>3884</v>
          </cell>
          <cell r="BN91">
            <v>182</v>
          </cell>
          <cell r="BO91">
            <v>27</v>
          </cell>
          <cell r="BP91">
            <v>10816</v>
          </cell>
          <cell r="BQ91">
            <v>80978</v>
          </cell>
          <cell r="BR91">
            <v>1021</v>
          </cell>
          <cell r="BS91">
            <v>1153</v>
          </cell>
          <cell r="BT91">
            <v>2174</v>
          </cell>
          <cell r="BU91">
            <v>83151</v>
          </cell>
          <cell r="BV91">
            <v>13484</v>
          </cell>
          <cell r="BW91">
            <v>23549</v>
          </cell>
          <cell r="BX91">
            <v>6430</v>
          </cell>
          <cell r="BY91">
            <v>2356</v>
          </cell>
          <cell r="BZ91">
            <v>45820</v>
          </cell>
          <cell r="CA91">
            <v>45820</v>
          </cell>
          <cell r="CB91">
            <v>13658</v>
          </cell>
          <cell r="CC91">
            <v>225</v>
          </cell>
          <cell r="CD91">
            <v>13883</v>
          </cell>
          <cell r="CE91">
            <v>1538</v>
          </cell>
          <cell r="CF91">
            <v>126</v>
          </cell>
          <cell r="CG91">
            <v>667</v>
          </cell>
          <cell r="CH91">
            <v>16214</v>
          </cell>
          <cell r="CI91">
            <v>62034</v>
          </cell>
          <cell r="CJ91">
            <v>21118</v>
          </cell>
          <cell r="CK91">
            <v>-1703</v>
          </cell>
          <cell r="CL91">
            <v>22821</v>
          </cell>
          <cell r="CM91">
            <v>83151</v>
          </cell>
        </row>
        <row r="92">
          <cell r="B92">
            <v>66639</v>
          </cell>
          <cell r="C92">
            <v>6262</v>
          </cell>
          <cell r="D92">
            <v>321</v>
          </cell>
          <cell r="E92">
            <v>3491</v>
          </cell>
          <cell r="F92">
            <v>184</v>
          </cell>
          <cell r="G92">
            <v>30</v>
          </cell>
          <cell r="H92">
            <v>10288</v>
          </cell>
          <cell r="I92">
            <v>76927</v>
          </cell>
          <cell r="J92">
            <v>1042</v>
          </cell>
          <cell r="K92">
            <v>1271</v>
          </cell>
          <cell r="L92">
            <v>2313</v>
          </cell>
          <cell r="M92">
            <v>79240</v>
          </cell>
          <cell r="N92">
            <v>12870</v>
          </cell>
          <cell r="O92">
            <v>14114</v>
          </cell>
          <cell r="P92">
            <v>2262</v>
          </cell>
          <cell r="Q92">
            <v>2456</v>
          </cell>
          <cell r="R92">
            <v>31702</v>
          </cell>
          <cell r="S92">
            <v>31702</v>
          </cell>
          <cell r="T92">
            <v>11989</v>
          </cell>
          <cell r="U92">
            <v>223</v>
          </cell>
          <cell r="V92">
            <v>12212</v>
          </cell>
          <cell r="W92">
            <v>1608</v>
          </cell>
          <cell r="X92">
            <v>123</v>
          </cell>
          <cell r="Y92">
            <v>781</v>
          </cell>
          <cell r="Z92">
            <v>14724</v>
          </cell>
          <cell r="AA92">
            <v>46426</v>
          </cell>
          <cell r="AB92">
            <v>32814</v>
          </cell>
          <cell r="AC92">
            <v>9416</v>
          </cell>
          <cell r="AD92">
            <v>23399</v>
          </cell>
          <cell r="AE92">
            <v>79240</v>
          </cell>
          <cell r="AF92">
            <v>65661</v>
          </cell>
          <cell r="AG92">
            <v>6313</v>
          </cell>
          <cell r="AH92">
            <v>347</v>
          </cell>
          <cell r="AI92">
            <v>3314</v>
          </cell>
          <cell r="AJ92">
            <v>184</v>
          </cell>
          <cell r="AK92">
            <v>30</v>
          </cell>
          <cell r="AL92">
            <v>10188</v>
          </cell>
          <cell r="AM92">
            <v>75849</v>
          </cell>
          <cell r="AN92">
            <v>1052</v>
          </cell>
          <cell r="AO92">
            <v>1198</v>
          </cell>
          <cell r="AP92">
            <v>2250</v>
          </cell>
          <cell r="AQ92">
            <v>78100</v>
          </cell>
          <cell r="AR92">
            <v>12944</v>
          </cell>
          <cell r="AS92">
            <v>13781</v>
          </cell>
          <cell r="AT92">
            <v>1762</v>
          </cell>
          <cell r="AU92">
            <v>2617</v>
          </cell>
          <cell r="AV92">
            <v>31104</v>
          </cell>
          <cell r="AW92">
            <v>31104</v>
          </cell>
          <cell r="AX92">
            <v>11781</v>
          </cell>
          <cell r="AY92">
            <v>227</v>
          </cell>
          <cell r="AZ92">
            <v>12008</v>
          </cell>
          <cell r="BA92">
            <v>1610</v>
          </cell>
          <cell r="BB92">
            <v>118</v>
          </cell>
          <cell r="BC92">
            <v>794</v>
          </cell>
          <cell r="BD92">
            <v>14531</v>
          </cell>
          <cell r="BE92">
            <v>45635</v>
          </cell>
          <cell r="BF92">
            <v>32465</v>
          </cell>
          <cell r="BG92">
            <v>9047</v>
          </cell>
          <cell r="BH92">
            <v>23418</v>
          </cell>
          <cell r="BI92">
            <v>78100</v>
          </cell>
          <cell r="BJ92">
            <v>71234</v>
          </cell>
          <cell r="BK92">
            <v>6315</v>
          </cell>
          <cell r="BL92">
            <v>356</v>
          </cell>
          <cell r="BM92">
            <v>3314</v>
          </cell>
          <cell r="BN92">
            <v>184</v>
          </cell>
          <cell r="BO92">
            <v>29</v>
          </cell>
          <cell r="BP92">
            <v>10198</v>
          </cell>
          <cell r="BQ92">
            <v>81432</v>
          </cell>
          <cell r="BR92">
            <v>1061</v>
          </cell>
          <cell r="BS92">
            <v>1092</v>
          </cell>
          <cell r="BT92">
            <v>2152</v>
          </cell>
          <cell r="BU92">
            <v>83585</v>
          </cell>
          <cell r="BV92">
            <v>12946</v>
          </cell>
          <cell r="BW92">
            <v>6298</v>
          </cell>
          <cell r="BX92">
            <v>1588</v>
          </cell>
          <cell r="BY92">
            <v>2586</v>
          </cell>
          <cell r="BZ92">
            <v>23417</v>
          </cell>
          <cell r="CA92">
            <v>23417</v>
          </cell>
          <cell r="CB92">
            <v>12971</v>
          </cell>
          <cell r="CC92">
            <v>224</v>
          </cell>
          <cell r="CD92">
            <v>13195</v>
          </cell>
          <cell r="CE92">
            <v>1610</v>
          </cell>
          <cell r="CF92">
            <v>122</v>
          </cell>
          <cell r="CG92">
            <v>753</v>
          </cell>
          <cell r="CH92">
            <v>15680</v>
          </cell>
          <cell r="CI92">
            <v>39097</v>
          </cell>
          <cell r="CJ92">
            <v>44487</v>
          </cell>
          <cell r="CK92">
            <v>21070</v>
          </cell>
          <cell r="CL92">
            <v>23418</v>
          </cell>
          <cell r="CM92">
            <v>83585</v>
          </cell>
        </row>
        <row r="93">
          <cell r="B93">
            <v>66822</v>
          </cell>
          <cell r="C93">
            <v>5859</v>
          </cell>
          <cell r="D93">
            <v>308</v>
          </cell>
          <cell r="E93">
            <v>2839</v>
          </cell>
          <cell r="F93">
            <v>180</v>
          </cell>
          <cell r="G93">
            <v>27</v>
          </cell>
          <cell r="H93">
            <v>9213</v>
          </cell>
          <cell r="I93">
            <v>76035</v>
          </cell>
          <cell r="J93">
            <v>1020</v>
          </cell>
          <cell r="K93">
            <v>1317</v>
          </cell>
          <cell r="L93">
            <v>2338</v>
          </cell>
          <cell r="M93">
            <v>78373</v>
          </cell>
          <cell r="N93">
            <v>11747</v>
          </cell>
          <cell r="O93">
            <v>13497</v>
          </cell>
          <cell r="P93">
            <v>2821</v>
          </cell>
          <cell r="Q93">
            <v>2304</v>
          </cell>
          <cell r="R93">
            <v>30369</v>
          </cell>
          <cell r="S93">
            <v>30369</v>
          </cell>
          <cell r="T93">
            <v>10807</v>
          </cell>
          <cell r="U93">
            <v>216</v>
          </cell>
          <cell r="V93">
            <v>11023</v>
          </cell>
          <cell r="W93">
            <v>1675</v>
          </cell>
          <cell r="X93">
            <v>128</v>
          </cell>
          <cell r="Y93">
            <v>795</v>
          </cell>
          <cell r="Z93">
            <v>13621</v>
          </cell>
          <cell r="AA93">
            <v>43990</v>
          </cell>
          <cell r="AB93">
            <v>34383</v>
          </cell>
          <cell r="AC93">
            <v>10541</v>
          </cell>
          <cell r="AD93">
            <v>23842</v>
          </cell>
          <cell r="AE93">
            <v>78373</v>
          </cell>
          <cell r="AF93">
            <v>67059</v>
          </cell>
          <cell r="AG93">
            <v>5966</v>
          </cell>
          <cell r="AH93">
            <v>299</v>
          </cell>
          <cell r="AI93">
            <v>3250</v>
          </cell>
          <cell r="AJ93">
            <v>181</v>
          </cell>
          <cell r="AK93">
            <v>29</v>
          </cell>
          <cell r="AL93">
            <v>9724</v>
          </cell>
          <cell r="AM93">
            <v>76784</v>
          </cell>
          <cell r="AN93">
            <v>1157</v>
          </cell>
          <cell r="AO93">
            <v>1413</v>
          </cell>
          <cell r="AP93">
            <v>2570</v>
          </cell>
          <cell r="AQ93">
            <v>79354</v>
          </cell>
          <cell r="AR93">
            <v>12075</v>
          </cell>
          <cell r="AS93">
            <v>13719</v>
          </cell>
          <cell r="AT93">
            <v>3187</v>
          </cell>
          <cell r="AU93">
            <v>2376</v>
          </cell>
          <cell r="AV93">
            <v>31357</v>
          </cell>
          <cell r="AW93">
            <v>31357</v>
          </cell>
          <cell r="AX93">
            <v>11214</v>
          </cell>
          <cell r="AY93">
            <v>214</v>
          </cell>
          <cell r="AZ93">
            <v>11428</v>
          </cell>
          <cell r="BA93">
            <v>1674</v>
          </cell>
          <cell r="BB93">
            <v>118</v>
          </cell>
          <cell r="BC93">
            <v>782</v>
          </cell>
          <cell r="BD93">
            <v>14002</v>
          </cell>
          <cell r="BE93">
            <v>45359</v>
          </cell>
          <cell r="BF93">
            <v>33994</v>
          </cell>
          <cell r="BG93">
            <v>10140</v>
          </cell>
          <cell r="BH93">
            <v>23854</v>
          </cell>
          <cell r="BI93">
            <v>79354</v>
          </cell>
          <cell r="BJ93">
            <v>61670</v>
          </cell>
          <cell r="BK93">
            <v>5956</v>
          </cell>
          <cell r="BL93">
            <v>238</v>
          </cell>
          <cell r="BM93">
            <v>3250</v>
          </cell>
          <cell r="BN93">
            <v>181</v>
          </cell>
          <cell r="BO93">
            <v>28</v>
          </cell>
          <cell r="BP93">
            <v>9653</v>
          </cell>
          <cell r="BQ93">
            <v>71323</v>
          </cell>
          <cell r="BR93">
            <v>1157</v>
          </cell>
          <cell r="BS93">
            <v>1456</v>
          </cell>
          <cell r="BT93">
            <v>2613</v>
          </cell>
          <cell r="BU93">
            <v>73935</v>
          </cell>
          <cell r="BV93">
            <v>12082</v>
          </cell>
          <cell r="BW93">
            <v>21205</v>
          </cell>
          <cell r="BX93">
            <v>1936</v>
          </cell>
          <cell r="BY93">
            <v>2217</v>
          </cell>
          <cell r="BZ93">
            <v>37441</v>
          </cell>
          <cell r="CA93">
            <v>37441</v>
          </cell>
          <cell r="CB93">
            <v>9588</v>
          </cell>
          <cell r="CC93">
            <v>214</v>
          </cell>
          <cell r="CD93">
            <v>9802</v>
          </cell>
          <cell r="CE93">
            <v>1674</v>
          </cell>
          <cell r="CF93">
            <v>107</v>
          </cell>
          <cell r="CG93">
            <v>759</v>
          </cell>
          <cell r="CH93">
            <v>12342</v>
          </cell>
          <cell r="CI93">
            <v>49782</v>
          </cell>
          <cell r="CJ93">
            <v>24153</v>
          </cell>
          <cell r="CK93">
            <v>299</v>
          </cell>
          <cell r="CL93">
            <v>23854</v>
          </cell>
          <cell r="CM93">
            <v>73935</v>
          </cell>
        </row>
        <row r="94">
          <cell r="B94">
            <v>61513</v>
          </cell>
          <cell r="C94">
            <v>5475</v>
          </cell>
          <cell r="D94">
            <v>319</v>
          </cell>
          <cell r="E94">
            <v>2172</v>
          </cell>
          <cell r="F94">
            <v>170</v>
          </cell>
          <cell r="G94">
            <v>27</v>
          </cell>
          <cell r="H94">
            <v>8162</v>
          </cell>
          <cell r="I94">
            <v>69674</v>
          </cell>
          <cell r="J94">
            <v>963</v>
          </cell>
          <cell r="K94">
            <v>1430</v>
          </cell>
          <cell r="L94">
            <v>2393</v>
          </cell>
          <cell r="M94">
            <v>72068</v>
          </cell>
          <cell r="N94">
            <v>10836</v>
          </cell>
          <cell r="O94">
            <v>13033</v>
          </cell>
          <cell r="P94">
            <v>2954</v>
          </cell>
          <cell r="Q94">
            <v>1894</v>
          </cell>
          <cell r="R94">
            <v>28716</v>
          </cell>
          <cell r="S94">
            <v>28716</v>
          </cell>
          <cell r="T94">
            <v>9661</v>
          </cell>
          <cell r="U94">
            <v>207</v>
          </cell>
          <cell r="V94">
            <v>9868</v>
          </cell>
          <cell r="W94">
            <v>1734</v>
          </cell>
          <cell r="X94">
            <v>147</v>
          </cell>
          <cell r="Y94">
            <v>857</v>
          </cell>
          <cell r="Z94">
            <v>12607</v>
          </cell>
          <cell r="AA94">
            <v>41323</v>
          </cell>
          <cell r="AB94">
            <v>30745</v>
          </cell>
          <cell r="AC94">
            <v>6642</v>
          </cell>
          <cell r="AD94">
            <v>24102</v>
          </cell>
          <cell r="AE94">
            <v>72068</v>
          </cell>
          <cell r="AF94">
            <v>62161</v>
          </cell>
          <cell r="AG94">
            <v>5208</v>
          </cell>
          <cell r="AH94">
            <v>301</v>
          </cell>
          <cell r="AI94">
            <v>1837</v>
          </cell>
          <cell r="AJ94">
            <v>173</v>
          </cell>
          <cell r="AK94">
            <v>24</v>
          </cell>
          <cell r="AL94">
            <v>7542</v>
          </cell>
          <cell r="AM94">
            <v>69704</v>
          </cell>
          <cell r="AN94">
            <v>1003</v>
          </cell>
          <cell r="AO94">
            <v>1351</v>
          </cell>
          <cell r="AP94">
            <v>2354</v>
          </cell>
          <cell r="AQ94">
            <v>72057</v>
          </cell>
          <cell r="AR94">
            <v>10747</v>
          </cell>
          <cell r="AS94">
            <v>13008</v>
          </cell>
          <cell r="AT94">
            <v>3558</v>
          </cell>
          <cell r="AU94">
            <v>1763</v>
          </cell>
          <cell r="AV94">
            <v>29076</v>
          </cell>
          <cell r="AW94">
            <v>29076</v>
          </cell>
          <cell r="AX94">
            <v>9287</v>
          </cell>
          <cell r="AY94">
            <v>207</v>
          </cell>
          <cell r="AZ94">
            <v>9493</v>
          </cell>
          <cell r="BA94">
            <v>1730</v>
          </cell>
          <cell r="BB94">
            <v>155</v>
          </cell>
          <cell r="BC94">
            <v>835</v>
          </cell>
          <cell r="BD94">
            <v>12213</v>
          </cell>
          <cell r="BE94">
            <v>41289</v>
          </cell>
          <cell r="BF94">
            <v>30769</v>
          </cell>
          <cell r="BG94">
            <v>6638</v>
          </cell>
          <cell r="BH94">
            <v>24131</v>
          </cell>
          <cell r="BI94">
            <v>72057</v>
          </cell>
          <cell r="BJ94">
            <v>60406</v>
          </cell>
          <cell r="BK94">
            <v>5213</v>
          </cell>
          <cell r="BL94">
            <v>401</v>
          </cell>
          <cell r="BM94">
            <v>1837</v>
          </cell>
          <cell r="BN94">
            <v>173</v>
          </cell>
          <cell r="BO94">
            <v>29</v>
          </cell>
          <cell r="BP94">
            <v>7652</v>
          </cell>
          <cell r="BQ94">
            <v>68058</v>
          </cell>
          <cell r="BR94">
            <v>1011</v>
          </cell>
          <cell r="BS94">
            <v>1609</v>
          </cell>
          <cell r="BT94">
            <v>2620</v>
          </cell>
          <cell r="BU94">
            <v>70679</v>
          </cell>
          <cell r="BV94">
            <v>10749</v>
          </cell>
          <cell r="BW94">
            <v>5840</v>
          </cell>
          <cell r="BX94">
            <v>4612</v>
          </cell>
          <cell r="BY94">
            <v>1761</v>
          </cell>
          <cell r="BZ94">
            <v>22962</v>
          </cell>
          <cell r="CA94">
            <v>22962</v>
          </cell>
          <cell r="CB94">
            <v>9019</v>
          </cell>
          <cell r="CC94">
            <v>211</v>
          </cell>
          <cell r="CD94">
            <v>9230</v>
          </cell>
          <cell r="CE94">
            <v>1730</v>
          </cell>
          <cell r="CF94">
            <v>173</v>
          </cell>
          <cell r="CG94">
            <v>1007</v>
          </cell>
          <cell r="CH94">
            <v>12140</v>
          </cell>
          <cell r="CI94">
            <v>35102</v>
          </cell>
          <cell r="CJ94">
            <v>35577</v>
          </cell>
          <cell r="CK94">
            <v>11446</v>
          </cell>
          <cell r="CL94">
            <v>24131</v>
          </cell>
          <cell r="CM94">
            <v>70679</v>
          </cell>
        </row>
        <row r="95">
          <cell r="B95">
            <v>61777</v>
          </cell>
          <cell r="C95">
            <v>5267</v>
          </cell>
          <cell r="D95">
            <v>367</v>
          </cell>
          <cell r="E95">
            <v>1710</v>
          </cell>
          <cell r="F95">
            <v>156</v>
          </cell>
          <cell r="G95">
            <v>26</v>
          </cell>
          <cell r="H95">
            <v>7527</v>
          </cell>
          <cell r="I95">
            <v>69304</v>
          </cell>
          <cell r="J95">
            <v>891</v>
          </cell>
          <cell r="K95">
            <v>1640</v>
          </cell>
          <cell r="L95">
            <v>2531</v>
          </cell>
          <cell r="M95">
            <v>71835</v>
          </cell>
          <cell r="N95">
            <v>10383</v>
          </cell>
          <cell r="O95">
            <v>12614</v>
          </cell>
          <cell r="P95">
            <v>2907</v>
          </cell>
          <cell r="Q95">
            <v>1544</v>
          </cell>
          <cell r="R95">
            <v>27448</v>
          </cell>
          <cell r="S95">
            <v>27448</v>
          </cell>
          <cell r="T95">
            <v>9033</v>
          </cell>
          <cell r="U95">
            <v>204</v>
          </cell>
          <cell r="V95">
            <v>9237</v>
          </cell>
          <cell r="W95">
            <v>1794</v>
          </cell>
          <cell r="X95">
            <v>156</v>
          </cell>
          <cell r="Y95">
            <v>916</v>
          </cell>
          <cell r="Z95">
            <v>12103</v>
          </cell>
          <cell r="AA95">
            <v>39551</v>
          </cell>
          <cell r="AB95">
            <v>32284</v>
          </cell>
          <cell r="AC95">
            <v>7981</v>
          </cell>
          <cell r="AD95">
            <v>24303</v>
          </cell>
          <cell r="AE95">
            <v>71835</v>
          </cell>
          <cell r="AF95">
            <v>60291</v>
          </cell>
          <cell r="AG95">
            <v>5457</v>
          </cell>
          <cell r="AH95">
            <v>367</v>
          </cell>
          <cell r="AI95">
            <v>1609</v>
          </cell>
          <cell r="AJ95">
            <v>154</v>
          </cell>
          <cell r="AK95">
            <v>27</v>
          </cell>
          <cell r="AL95">
            <v>7614</v>
          </cell>
          <cell r="AM95">
            <v>67905</v>
          </cell>
          <cell r="AN95">
            <v>876</v>
          </cell>
          <cell r="AO95">
            <v>1643</v>
          </cell>
          <cell r="AP95">
            <v>2518</v>
          </cell>
          <cell r="AQ95">
            <v>70423</v>
          </cell>
          <cell r="AR95">
            <v>10536</v>
          </cell>
          <cell r="AS95">
            <v>12720</v>
          </cell>
          <cell r="AT95">
            <v>2088</v>
          </cell>
          <cell r="AU95">
            <v>1552</v>
          </cell>
          <cell r="AV95">
            <v>26896</v>
          </cell>
          <cell r="AW95">
            <v>26896</v>
          </cell>
          <cell r="AX95">
            <v>8870</v>
          </cell>
          <cell r="AY95">
            <v>204</v>
          </cell>
          <cell r="AZ95">
            <v>9073</v>
          </cell>
          <cell r="BA95">
            <v>1794</v>
          </cell>
          <cell r="BB95">
            <v>164</v>
          </cell>
          <cell r="BC95">
            <v>944</v>
          </cell>
          <cell r="BD95">
            <v>11976</v>
          </cell>
          <cell r="BE95">
            <v>38872</v>
          </cell>
          <cell r="BF95">
            <v>31552</v>
          </cell>
          <cell r="BG95">
            <v>7305</v>
          </cell>
          <cell r="BH95">
            <v>24246</v>
          </cell>
          <cell r="BI95">
            <v>70423</v>
          </cell>
          <cell r="BJ95">
            <v>62249</v>
          </cell>
          <cell r="BK95">
            <v>5460</v>
          </cell>
          <cell r="BL95">
            <v>307</v>
          </cell>
          <cell r="BM95">
            <v>1609</v>
          </cell>
          <cell r="BN95">
            <v>154</v>
          </cell>
          <cell r="BO95">
            <v>26</v>
          </cell>
          <cell r="BP95">
            <v>7555</v>
          </cell>
          <cell r="BQ95">
            <v>69805</v>
          </cell>
          <cell r="BR95">
            <v>864</v>
          </cell>
          <cell r="BS95">
            <v>1450</v>
          </cell>
          <cell r="BT95">
            <v>2314</v>
          </cell>
          <cell r="BU95">
            <v>72119</v>
          </cell>
          <cell r="BV95">
            <v>10528</v>
          </cell>
          <cell r="BW95">
            <v>20204</v>
          </cell>
          <cell r="BX95">
            <v>2446</v>
          </cell>
          <cell r="BY95">
            <v>1680</v>
          </cell>
          <cell r="BZ95">
            <v>34859</v>
          </cell>
          <cell r="CA95">
            <v>34859</v>
          </cell>
          <cell r="CB95">
            <v>9545</v>
          </cell>
          <cell r="CC95">
            <v>202</v>
          </cell>
          <cell r="CD95">
            <v>9747</v>
          </cell>
          <cell r="CE95">
            <v>1794</v>
          </cell>
          <cell r="CF95">
            <v>152</v>
          </cell>
          <cell r="CG95">
            <v>814</v>
          </cell>
          <cell r="CH95">
            <v>12507</v>
          </cell>
          <cell r="CI95">
            <v>47366</v>
          </cell>
          <cell r="CJ95">
            <v>24753</v>
          </cell>
          <cell r="CK95">
            <v>507</v>
          </cell>
          <cell r="CL95">
            <v>24246</v>
          </cell>
          <cell r="CM95">
            <v>72119</v>
          </cell>
        </row>
        <row r="96">
          <cell r="B96">
            <v>62595</v>
          </cell>
          <cell r="C96">
            <v>5360</v>
          </cell>
          <cell r="D96">
            <v>429</v>
          </cell>
          <cell r="E96">
            <v>1640</v>
          </cell>
          <cell r="F96">
            <v>146</v>
          </cell>
          <cell r="G96">
            <v>26</v>
          </cell>
          <cell r="H96">
            <v>7601</v>
          </cell>
          <cell r="I96">
            <v>70196</v>
          </cell>
          <cell r="J96">
            <v>853</v>
          </cell>
          <cell r="K96">
            <v>1910</v>
          </cell>
          <cell r="L96">
            <v>2763</v>
          </cell>
          <cell r="M96">
            <v>72959</v>
          </cell>
          <cell r="N96">
            <v>10573</v>
          </cell>
          <cell r="O96">
            <v>12328</v>
          </cell>
          <cell r="P96">
            <v>3160</v>
          </cell>
          <cell r="Q96">
            <v>1543</v>
          </cell>
          <cell r="R96">
            <v>27604</v>
          </cell>
          <cell r="S96">
            <v>27604</v>
          </cell>
          <cell r="T96">
            <v>9195</v>
          </cell>
          <cell r="U96">
            <v>211</v>
          </cell>
          <cell r="V96">
            <v>9406</v>
          </cell>
          <cell r="W96">
            <v>1847</v>
          </cell>
          <cell r="X96">
            <v>157</v>
          </cell>
          <cell r="Y96">
            <v>985</v>
          </cell>
          <cell r="Z96">
            <v>12394</v>
          </cell>
          <cell r="AA96">
            <v>39997</v>
          </cell>
          <cell r="AB96">
            <v>32962</v>
          </cell>
          <cell r="AC96">
            <v>8435</v>
          </cell>
          <cell r="AD96">
            <v>24527</v>
          </cell>
          <cell r="AE96">
            <v>72959</v>
          </cell>
          <cell r="AF96">
            <v>63445</v>
          </cell>
          <cell r="AG96">
            <v>5229</v>
          </cell>
          <cell r="AH96">
            <v>440</v>
          </cell>
          <cell r="AI96">
            <v>1916</v>
          </cell>
          <cell r="AJ96">
            <v>145</v>
          </cell>
          <cell r="AK96">
            <v>27</v>
          </cell>
          <cell r="AL96">
            <v>7758</v>
          </cell>
          <cell r="AM96">
            <v>71202</v>
          </cell>
          <cell r="AN96">
            <v>849</v>
          </cell>
          <cell r="AO96">
            <v>1841</v>
          </cell>
          <cell r="AP96">
            <v>2690</v>
          </cell>
          <cell r="AQ96">
            <v>73893</v>
          </cell>
          <cell r="AR96">
            <v>10536</v>
          </cell>
          <cell r="AS96">
            <v>11986</v>
          </cell>
          <cell r="AT96">
            <v>3368</v>
          </cell>
          <cell r="AU96">
            <v>1494</v>
          </cell>
          <cell r="AV96">
            <v>27384</v>
          </cell>
          <cell r="AW96">
            <v>27384</v>
          </cell>
          <cell r="AX96">
            <v>9400</v>
          </cell>
          <cell r="AY96">
            <v>207</v>
          </cell>
          <cell r="AZ96">
            <v>9607</v>
          </cell>
          <cell r="BA96">
            <v>1850</v>
          </cell>
          <cell r="BB96">
            <v>157</v>
          </cell>
          <cell r="BC96">
            <v>869</v>
          </cell>
          <cell r="BD96">
            <v>12483</v>
          </cell>
          <cell r="BE96">
            <v>39866</v>
          </cell>
          <cell r="BF96">
            <v>34026</v>
          </cell>
          <cell r="BG96">
            <v>9503</v>
          </cell>
          <cell r="BH96">
            <v>24523</v>
          </cell>
          <cell r="BI96">
            <v>73893</v>
          </cell>
          <cell r="BJ96">
            <v>68133</v>
          </cell>
          <cell r="BK96">
            <v>5230</v>
          </cell>
          <cell r="BL96">
            <v>463</v>
          </cell>
          <cell r="BM96">
            <v>1916</v>
          </cell>
          <cell r="BN96">
            <v>145</v>
          </cell>
          <cell r="BO96">
            <v>25</v>
          </cell>
          <cell r="BP96">
            <v>7779</v>
          </cell>
          <cell r="BQ96">
            <v>75912</v>
          </cell>
          <cell r="BR96">
            <v>853</v>
          </cell>
          <cell r="BS96">
            <v>1671</v>
          </cell>
          <cell r="BT96">
            <v>2523</v>
          </cell>
          <cell r="BU96">
            <v>78435</v>
          </cell>
          <cell r="BV96">
            <v>10537</v>
          </cell>
          <cell r="BW96">
            <v>5480</v>
          </cell>
          <cell r="BX96">
            <v>3185</v>
          </cell>
          <cell r="BY96">
            <v>1475</v>
          </cell>
          <cell r="BZ96">
            <v>20677</v>
          </cell>
          <cell r="CA96">
            <v>20677</v>
          </cell>
          <cell r="CB96">
            <v>10312</v>
          </cell>
          <cell r="CC96">
            <v>204</v>
          </cell>
          <cell r="CD96">
            <v>10516</v>
          </cell>
          <cell r="CE96">
            <v>1850</v>
          </cell>
          <cell r="CF96">
            <v>166</v>
          </cell>
          <cell r="CG96">
            <v>843</v>
          </cell>
          <cell r="CH96">
            <v>13374</v>
          </cell>
          <cell r="CI96">
            <v>34051</v>
          </cell>
          <cell r="CJ96">
            <v>44385</v>
          </cell>
          <cell r="CK96">
            <v>19862</v>
          </cell>
          <cell r="CL96">
            <v>24523</v>
          </cell>
          <cell r="CM96">
            <v>78435</v>
          </cell>
        </row>
        <row r="97">
          <cell r="B97">
            <v>63760</v>
          </cell>
          <cell r="C97">
            <v>5603</v>
          </cell>
          <cell r="D97">
            <v>463</v>
          </cell>
          <cell r="E97">
            <v>1936</v>
          </cell>
          <cell r="F97">
            <v>143</v>
          </cell>
          <cell r="G97">
            <v>26</v>
          </cell>
          <cell r="H97">
            <v>8171</v>
          </cell>
          <cell r="I97">
            <v>71931</v>
          </cell>
          <cell r="J97">
            <v>967</v>
          </cell>
          <cell r="K97">
            <v>2033</v>
          </cell>
          <cell r="L97">
            <v>3000</v>
          </cell>
          <cell r="M97">
            <v>74931</v>
          </cell>
          <cell r="N97">
            <v>11025</v>
          </cell>
          <cell r="O97">
            <v>12358</v>
          </cell>
          <cell r="P97">
            <v>4488</v>
          </cell>
          <cell r="Q97">
            <v>1836</v>
          </cell>
          <cell r="R97">
            <v>29706</v>
          </cell>
          <cell r="S97">
            <v>29706</v>
          </cell>
          <cell r="T97">
            <v>9956</v>
          </cell>
          <cell r="U97">
            <v>216</v>
          </cell>
          <cell r="V97">
            <v>10172</v>
          </cell>
          <cell r="W97">
            <v>1885</v>
          </cell>
          <cell r="X97">
            <v>158</v>
          </cell>
          <cell r="Y97">
            <v>1059</v>
          </cell>
          <cell r="Z97">
            <v>13273</v>
          </cell>
          <cell r="AA97">
            <v>42980</v>
          </cell>
          <cell r="AB97">
            <v>31951</v>
          </cell>
          <cell r="AC97">
            <v>7160</v>
          </cell>
          <cell r="AD97">
            <v>24791</v>
          </cell>
          <cell r="AE97">
            <v>74931</v>
          </cell>
          <cell r="AF97">
            <v>63758</v>
          </cell>
          <cell r="AG97">
            <v>5596</v>
          </cell>
          <cell r="AH97">
            <v>468</v>
          </cell>
          <cell r="AI97">
            <v>1578</v>
          </cell>
          <cell r="AJ97">
            <v>143</v>
          </cell>
          <cell r="AK97">
            <v>26</v>
          </cell>
          <cell r="AL97">
            <v>7811</v>
          </cell>
          <cell r="AM97">
            <v>71569</v>
          </cell>
          <cell r="AN97">
            <v>1214</v>
          </cell>
          <cell r="AO97">
            <v>2164</v>
          </cell>
          <cell r="AP97">
            <v>3379</v>
          </cell>
          <cell r="AQ97">
            <v>74947</v>
          </cell>
          <cell r="AR97">
            <v>11003</v>
          </cell>
          <cell r="AS97">
            <v>12826</v>
          </cell>
          <cell r="AT97">
            <v>4464</v>
          </cell>
          <cell r="AU97">
            <v>1718</v>
          </cell>
          <cell r="AV97">
            <v>30010</v>
          </cell>
          <cell r="AW97">
            <v>30010</v>
          </cell>
          <cell r="AX97">
            <v>9678</v>
          </cell>
          <cell r="AY97">
            <v>219</v>
          </cell>
          <cell r="AZ97">
            <v>9897</v>
          </cell>
          <cell r="BA97">
            <v>1887</v>
          </cell>
          <cell r="BB97">
            <v>135</v>
          </cell>
          <cell r="BC97">
            <v>715</v>
          </cell>
          <cell r="BD97">
            <v>12635</v>
          </cell>
          <cell r="BE97">
            <v>42645</v>
          </cell>
          <cell r="BF97">
            <v>32302</v>
          </cell>
          <cell r="BG97">
            <v>7501</v>
          </cell>
          <cell r="BH97">
            <v>24801</v>
          </cell>
          <cell r="BI97">
            <v>74947</v>
          </cell>
          <cell r="BJ97">
            <v>58588</v>
          </cell>
          <cell r="BK97">
            <v>5584</v>
          </cell>
          <cell r="BL97">
            <v>370</v>
          </cell>
          <cell r="BM97">
            <v>1578</v>
          </cell>
          <cell r="BN97">
            <v>143</v>
          </cell>
          <cell r="BO97">
            <v>25</v>
          </cell>
          <cell r="BP97">
            <v>7701</v>
          </cell>
          <cell r="BQ97">
            <v>66289</v>
          </cell>
          <cell r="BR97">
            <v>1211</v>
          </cell>
          <cell r="BS97">
            <v>2164</v>
          </cell>
          <cell r="BT97">
            <v>3374</v>
          </cell>
          <cell r="BU97">
            <v>69664</v>
          </cell>
          <cell r="BV97">
            <v>10999</v>
          </cell>
          <cell r="BW97">
            <v>19640</v>
          </cell>
          <cell r="BX97">
            <v>3283</v>
          </cell>
          <cell r="BY97">
            <v>1592</v>
          </cell>
          <cell r="BZ97">
            <v>35515</v>
          </cell>
          <cell r="CA97">
            <v>35515</v>
          </cell>
          <cell r="CB97">
            <v>8255</v>
          </cell>
          <cell r="CC97">
            <v>219</v>
          </cell>
          <cell r="CD97">
            <v>8474</v>
          </cell>
          <cell r="CE97">
            <v>1887</v>
          </cell>
          <cell r="CF97">
            <v>125</v>
          </cell>
          <cell r="CG97">
            <v>694</v>
          </cell>
          <cell r="CH97">
            <v>11180</v>
          </cell>
          <cell r="CI97">
            <v>46695</v>
          </cell>
          <cell r="CJ97">
            <v>22969</v>
          </cell>
          <cell r="CK97">
            <v>-1832</v>
          </cell>
          <cell r="CL97">
            <v>24801</v>
          </cell>
          <cell r="CM97">
            <v>69664</v>
          </cell>
        </row>
        <row r="98">
          <cell r="B98">
            <v>71673</v>
          </cell>
          <cell r="C98">
            <v>5937</v>
          </cell>
          <cell r="D98">
            <v>451</v>
          </cell>
          <cell r="E98">
            <v>2266</v>
          </cell>
          <cell r="F98">
            <v>147</v>
          </cell>
          <cell r="G98">
            <v>26</v>
          </cell>
          <cell r="H98">
            <v>8826</v>
          </cell>
          <cell r="I98">
            <v>80500</v>
          </cell>
          <cell r="J98">
            <v>1276</v>
          </cell>
          <cell r="K98">
            <v>1860</v>
          </cell>
          <cell r="L98">
            <v>3136</v>
          </cell>
          <cell r="M98">
            <v>83635</v>
          </cell>
          <cell r="N98">
            <v>11431</v>
          </cell>
          <cell r="O98">
            <v>12830</v>
          </cell>
          <cell r="P98">
            <v>6328</v>
          </cell>
          <cell r="Q98">
            <v>2179</v>
          </cell>
          <cell r="R98">
            <v>32768</v>
          </cell>
          <cell r="S98">
            <v>32768</v>
          </cell>
          <cell r="T98">
            <v>10773</v>
          </cell>
          <cell r="U98">
            <v>213</v>
          </cell>
          <cell r="V98">
            <v>10986</v>
          </cell>
          <cell r="W98">
            <v>1909</v>
          </cell>
          <cell r="X98">
            <v>165</v>
          </cell>
          <cell r="Y98">
            <v>1127</v>
          </cell>
          <cell r="Z98">
            <v>14187</v>
          </cell>
          <cell r="AA98">
            <v>46956</v>
          </cell>
          <cell r="AB98">
            <v>36680</v>
          </cell>
          <cell r="AC98">
            <v>11621</v>
          </cell>
          <cell r="AD98">
            <v>25058</v>
          </cell>
          <cell r="AE98">
            <v>83635</v>
          </cell>
          <cell r="AF98">
            <v>71585</v>
          </cell>
          <cell r="AG98">
            <v>6096</v>
          </cell>
          <cell r="AH98">
            <v>454</v>
          </cell>
          <cell r="AI98">
            <v>2477</v>
          </cell>
          <cell r="AJ98">
            <v>145</v>
          </cell>
          <cell r="AK98">
            <v>24</v>
          </cell>
          <cell r="AL98">
            <v>9197</v>
          </cell>
          <cell r="AM98">
            <v>80781</v>
          </cell>
          <cell r="AN98">
            <v>1166</v>
          </cell>
          <cell r="AO98">
            <v>1958</v>
          </cell>
          <cell r="AP98">
            <v>3123</v>
          </cell>
          <cell r="AQ98">
            <v>83905</v>
          </cell>
          <cell r="AR98">
            <v>11611</v>
          </cell>
          <cell r="AS98">
            <v>12345</v>
          </cell>
          <cell r="AT98">
            <v>5687</v>
          </cell>
          <cell r="AU98">
            <v>2389</v>
          </cell>
          <cell r="AV98">
            <v>32032</v>
          </cell>
          <cell r="AW98">
            <v>32032</v>
          </cell>
          <cell r="AX98">
            <v>11074</v>
          </cell>
          <cell r="AY98">
            <v>223</v>
          </cell>
          <cell r="AZ98">
            <v>11297</v>
          </cell>
          <cell r="BA98">
            <v>1907</v>
          </cell>
          <cell r="BB98">
            <v>189</v>
          </cell>
          <cell r="BC98">
            <v>1244</v>
          </cell>
          <cell r="BD98">
            <v>14638</v>
          </cell>
          <cell r="BE98">
            <v>46669</v>
          </cell>
          <cell r="BF98">
            <v>37235</v>
          </cell>
          <cell r="BG98">
            <v>12156</v>
          </cell>
          <cell r="BH98">
            <v>25079</v>
          </cell>
          <cell r="BI98">
            <v>83905</v>
          </cell>
          <cell r="BJ98">
            <v>69427</v>
          </cell>
          <cell r="BK98">
            <v>6107</v>
          </cell>
          <cell r="BL98">
            <v>599</v>
          </cell>
          <cell r="BM98">
            <v>2477</v>
          </cell>
          <cell r="BN98">
            <v>145</v>
          </cell>
          <cell r="BO98">
            <v>28</v>
          </cell>
          <cell r="BP98">
            <v>9356</v>
          </cell>
          <cell r="BQ98">
            <v>78783</v>
          </cell>
          <cell r="BR98">
            <v>1179</v>
          </cell>
          <cell r="BS98">
            <v>2365</v>
          </cell>
          <cell r="BT98">
            <v>3544</v>
          </cell>
          <cell r="BU98">
            <v>82327</v>
          </cell>
          <cell r="BV98">
            <v>11627</v>
          </cell>
          <cell r="BW98">
            <v>5605</v>
          </cell>
          <cell r="BX98">
            <v>6684</v>
          </cell>
          <cell r="BY98">
            <v>2406</v>
          </cell>
          <cell r="BZ98">
            <v>26322</v>
          </cell>
          <cell r="CA98">
            <v>26322</v>
          </cell>
          <cell r="CB98">
            <v>10802</v>
          </cell>
          <cell r="CC98">
            <v>228</v>
          </cell>
          <cell r="CD98">
            <v>11030</v>
          </cell>
          <cell r="CE98">
            <v>1907</v>
          </cell>
          <cell r="CF98">
            <v>206</v>
          </cell>
          <cell r="CG98">
            <v>1492</v>
          </cell>
          <cell r="CH98">
            <v>14636</v>
          </cell>
          <cell r="CI98">
            <v>40958</v>
          </cell>
          <cell r="CJ98">
            <v>41369</v>
          </cell>
          <cell r="CK98">
            <v>16290</v>
          </cell>
          <cell r="CL98">
            <v>25079</v>
          </cell>
          <cell r="CM98">
            <v>82327</v>
          </cell>
        </row>
        <row r="99">
          <cell r="B99">
            <v>72006</v>
          </cell>
          <cell r="C99">
            <v>6339</v>
          </cell>
          <cell r="D99">
            <v>406</v>
          </cell>
          <cell r="E99">
            <v>2504</v>
          </cell>
          <cell r="F99">
            <v>154</v>
          </cell>
          <cell r="G99">
            <v>26</v>
          </cell>
          <cell r="H99">
            <v>9431</v>
          </cell>
          <cell r="I99">
            <v>81437</v>
          </cell>
          <cell r="J99">
            <v>1663</v>
          </cell>
          <cell r="K99">
            <v>1499</v>
          </cell>
          <cell r="L99">
            <v>3162</v>
          </cell>
          <cell r="M99">
            <v>84599</v>
          </cell>
          <cell r="N99">
            <v>11745</v>
          </cell>
          <cell r="O99">
            <v>13606</v>
          </cell>
          <cell r="P99">
            <v>7446</v>
          </cell>
          <cell r="Q99">
            <v>2352</v>
          </cell>
          <cell r="R99">
            <v>35149</v>
          </cell>
          <cell r="S99">
            <v>35149</v>
          </cell>
          <cell r="T99">
            <v>11383</v>
          </cell>
          <cell r="U99">
            <v>205</v>
          </cell>
          <cell r="V99">
            <v>11588</v>
          </cell>
          <cell r="W99">
            <v>1927</v>
          </cell>
          <cell r="X99">
            <v>173</v>
          </cell>
          <cell r="Y99">
            <v>1161</v>
          </cell>
          <cell r="Z99">
            <v>14849</v>
          </cell>
          <cell r="AA99">
            <v>49998</v>
          </cell>
          <cell r="AB99">
            <v>34601</v>
          </cell>
          <cell r="AC99">
            <v>9292</v>
          </cell>
          <cell r="AD99">
            <v>25310</v>
          </cell>
          <cell r="AE99">
            <v>84599</v>
          </cell>
          <cell r="AF99">
            <v>71647</v>
          </cell>
          <cell r="AG99">
            <v>6087</v>
          </cell>
          <cell r="AH99">
            <v>412</v>
          </cell>
          <cell r="AI99">
            <v>2543</v>
          </cell>
          <cell r="AJ99">
            <v>157</v>
          </cell>
          <cell r="AK99">
            <v>28</v>
          </cell>
          <cell r="AL99">
            <v>9227</v>
          </cell>
          <cell r="AM99">
            <v>80875</v>
          </cell>
          <cell r="AN99">
            <v>1758</v>
          </cell>
          <cell r="AO99">
            <v>1354</v>
          </cell>
          <cell r="AP99">
            <v>3112</v>
          </cell>
          <cell r="AQ99">
            <v>83987</v>
          </cell>
          <cell r="AR99">
            <v>11543</v>
          </cell>
          <cell r="AS99">
            <v>13688</v>
          </cell>
          <cell r="AT99">
            <v>8677</v>
          </cell>
          <cell r="AU99">
            <v>2356</v>
          </cell>
          <cell r="AV99">
            <v>36265</v>
          </cell>
          <cell r="AW99">
            <v>36265</v>
          </cell>
          <cell r="AX99">
            <v>11380</v>
          </cell>
          <cell r="AY99">
            <v>192</v>
          </cell>
          <cell r="AZ99">
            <v>11572</v>
          </cell>
          <cell r="BA99">
            <v>1923</v>
          </cell>
          <cell r="BB99">
            <v>164</v>
          </cell>
          <cell r="BC99">
            <v>1119</v>
          </cell>
          <cell r="BD99">
            <v>14778</v>
          </cell>
          <cell r="BE99">
            <v>51043</v>
          </cell>
          <cell r="BF99">
            <v>32944</v>
          </cell>
          <cell r="BG99">
            <v>7644</v>
          </cell>
          <cell r="BH99">
            <v>25299</v>
          </cell>
          <cell r="BI99">
            <v>83987</v>
          </cell>
          <cell r="BJ99">
            <v>74420</v>
          </cell>
          <cell r="BK99">
            <v>6089</v>
          </cell>
          <cell r="BL99">
            <v>340</v>
          </cell>
          <cell r="BM99">
            <v>2543</v>
          </cell>
          <cell r="BN99">
            <v>157</v>
          </cell>
          <cell r="BO99">
            <v>28</v>
          </cell>
          <cell r="BP99">
            <v>9157</v>
          </cell>
          <cell r="BQ99">
            <v>83576</v>
          </cell>
          <cell r="BR99">
            <v>1741</v>
          </cell>
          <cell r="BS99">
            <v>1199</v>
          </cell>
          <cell r="BT99">
            <v>2940</v>
          </cell>
          <cell r="BU99">
            <v>86516</v>
          </cell>
          <cell r="BV99">
            <v>11531</v>
          </cell>
          <cell r="BW99">
            <v>21669</v>
          </cell>
          <cell r="BX99">
            <v>8983</v>
          </cell>
          <cell r="BY99">
            <v>2545</v>
          </cell>
          <cell r="BZ99">
            <v>44728</v>
          </cell>
          <cell r="CA99">
            <v>44728</v>
          </cell>
          <cell r="CB99">
            <v>12244</v>
          </cell>
          <cell r="CC99">
            <v>190</v>
          </cell>
          <cell r="CD99">
            <v>12434</v>
          </cell>
          <cell r="CE99">
            <v>1923</v>
          </cell>
          <cell r="CF99">
            <v>151</v>
          </cell>
          <cell r="CG99">
            <v>975</v>
          </cell>
          <cell r="CH99">
            <v>15483</v>
          </cell>
          <cell r="CI99">
            <v>60211</v>
          </cell>
          <cell r="CJ99">
            <v>26306</v>
          </cell>
          <cell r="CK99">
            <v>1006</v>
          </cell>
          <cell r="CL99">
            <v>25299</v>
          </cell>
          <cell r="CM99">
            <v>86516</v>
          </cell>
        </row>
        <row r="100">
          <cell r="B100">
            <v>72078</v>
          </cell>
          <cell r="C100">
            <v>6659</v>
          </cell>
          <cell r="D100">
            <v>357</v>
          </cell>
          <cell r="E100">
            <v>2432</v>
          </cell>
          <cell r="F100">
            <v>159</v>
          </cell>
          <cell r="G100">
            <v>28</v>
          </cell>
          <cell r="H100">
            <v>9634</v>
          </cell>
          <cell r="I100">
            <v>81712</v>
          </cell>
          <cell r="J100">
            <v>1945</v>
          </cell>
          <cell r="K100">
            <v>1221</v>
          </cell>
          <cell r="L100">
            <v>3166</v>
          </cell>
          <cell r="M100">
            <v>84879</v>
          </cell>
          <cell r="N100">
            <v>11870</v>
          </cell>
          <cell r="O100">
            <v>14513</v>
          </cell>
          <cell r="P100">
            <v>7682</v>
          </cell>
          <cell r="Q100">
            <v>2418</v>
          </cell>
          <cell r="R100">
            <v>36483</v>
          </cell>
          <cell r="S100">
            <v>36483</v>
          </cell>
          <cell r="T100">
            <v>11817</v>
          </cell>
          <cell r="U100">
            <v>199</v>
          </cell>
          <cell r="V100">
            <v>12016</v>
          </cell>
          <cell r="W100">
            <v>1943</v>
          </cell>
          <cell r="X100">
            <v>167</v>
          </cell>
          <cell r="Y100">
            <v>1123</v>
          </cell>
          <cell r="Z100">
            <v>15249</v>
          </cell>
          <cell r="AA100">
            <v>51732</v>
          </cell>
          <cell r="AB100">
            <v>33147</v>
          </cell>
          <cell r="AC100">
            <v>7558</v>
          </cell>
          <cell r="AD100">
            <v>25589</v>
          </cell>
          <cell r="AE100">
            <v>84879</v>
          </cell>
          <cell r="AF100">
            <v>74032</v>
          </cell>
          <cell r="AG100">
            <v>6884</v>
          </cell>
          <cell r="AH100">
            <v>349</v>
          </cell>
          <cell r="AI100">
            <v>2413</v>
          </cell>
          <cell r="AJ100">
            <v>160</v>
          </cell>
          <cell r="AK100">
            <v>26</v>
          </cell>
          <cell r="AL100">
            <v>9830</v>
          </cell>
          <cell r="AM100">
            <v>83862</v>
          </cell>
          <cell r="AN100">
            <v>2453</v>
          </cell>
          <cell r="AO100">
            <v>1230</v>
          </cell>
          <cell r="AP100">
            <v>3683</v>
          </cell>
          <cell r="AQ100">
            <v>87545</v>
          </cell>
          <cell r="AR100">
            <v>12090</v>
          </cell>
          <cell r="AS100">
            <v>14766</v>
          </cell>
          <cell r="AT100">
            <v>7431</v>
          </cell>
          <cell r="AU100">
            <v>2380</v>
          </cell>
          <cell r="AV100">
            <v>36667</v>
          </cell>
          <cell r="AW100">
            <v>36667</v>
          </cell>
          <cell r="AX100">
            <v>11824</v>
          </cell>
          <cell r="AY100">
            <v>204</v>
          </cell>
          <cell r="AZ100">
            <v>12028</v>
          </cell>
          <cell r="BA100">
            <v>1943</v>
          </cell>
          <cell r="BB100">
            <v>164</v>
          </cell>
          <cell r="BC100">
            <v>1132</v>
          </cell>
          <cell r="BD100">
            <v>15266</v>
          </cell>
          <cell r="BE100">
            <v>51933</v>
          </cell>
          <cell r="BF100">
            <v>35611</v>
          </cell>
          <cell r="BG100">
            <v>10033</v>
          </cell>
          <cell r="BH100">
            <v>25578</v>
          </cell>
          <cell r="BI100">
            <v>87545</v>
          </cell>
          <cell r="BJ100">
            <v>79285</v>
          </cell>
          <cell r="BK100">
            <v>6882</v>
          </cell>
          <cell r="BL100">
            <v>373</v>
          </cell>
          <cell r="BM100">
            <v>2413</v>
          </cell>
          <cell r="BN100">
            <v>160</v>
          </cell>
          <cell r="BO100">
            <v>24</v>
          </cell>
          <cell r="BP100">
            <v>9851</v>
          </cell>
          <cell r="BQ100">
            <v>89137</v>
          </cell>
          <cell r="BR100">
            <v>2455</v>
          </cell>
          <cell r="BS100">
            <v>1118</v>
          </cell>
          <cell r="BT100">
            <v>3574</v>
          </cell>
          <cell r="BU100">
            <v>92710</v>
          </cell>
          <cell r="BV100">
            <v>12093</v>
          </cell>
          <cell r="BW100">
            <v>6705</v>
          </cell>
          <cell r="BX100">
            <v>7316</v>
          </cell>
          <cell r="BY100">
            <v>2342</v>
          </cell>
          <cell r="BZ100">
            <v>28456</v>
          </cell>
          <cell r="CA100">
            <v>28456</v>
          </cell>
          <cell r="CB100">
            <v>12937</v>
          </cell>
          <cell r="CC100">
            <v>201</v>
          </cell>
          <cell r="CD100">
            <v>13138</v>
          </cell>
          <cell r="CE100">
            <v>1943</v>
          </cell>
          <cell r="CF100">
            <v>176</v>
          </cell>
          <cell r="CG100">
            <v>1103</v>
          </cell>
          <cell r="CH100">
            <v>16361</v>
          </cell>
          <cell r="CI100">
            <v>44816</v>
          </cell>
          <cell r="CJ100">
            <v>47894</v>
          </cell>
          <cell r="CK100">
            <v>22316</v>
          </cell>
          <cell r="CL100">
            <v>25578</v>
          </cell>
          <cell r="CM100">
            <v>92710</v>
          </cell>
        </row>
        <row r="101">
          <cell r="B101">
            <v>73207</v>
          </cell>
          <cell r="C101">
            <v>6891</v>
          </cell>
          <cell r="D101">
            <v>340</v>
          </cell>
          <cell r="E101">
            <v>1955</v>
          </cell>
          <cell r="F101">
            <v>159</v>
          </cell>
          <cell r="G101">
            <v>27</v>
          </cell>
          <cell r="H101">
            <v>9372</v>
          </cell>
          <cell r="I101">
            <v>82579</v>
          </cell>
          <cell r="J101">
            <v>1941</v>
          </cell>
          <cell r="K101">
            <v>1170</v>
          </cell>
          <cell r="L101">
            <v>3111</v>
          </cell>
          <cell r="M101">
            <v>85690</v>
          </cell>
          <cell r="N101">
            <v>11922</v>
          </cell>
          <cell r="O101">
            <v>15150</v>
          </cell>
          <cell r="P101">
            <v>7311</v>
          </cell>
          <cell r="Q101">
            <v>2556</v>
          </cell>
          <cell r="R101">
            <v>36940</v>
          </cell>
          <cell r="S101">
            <v>36940</v>
          </cell>
          <cell r="T101">
            <v>12295</v>
          </cell>
          <cell r="U101">
            <v>202</v>
          </cell>
          <cell r="V101">
            <v>12497</v>
          </cell>
          <cell r="W101">
            <v>1946</v>
          </cell>
          <cell r="X101">
            <v>150</v>
          </cell>
          <cell r="Y101">
            <v>1053</v>
          </cell>
          <cell r="Z101">
            <v>15645</v>
          </cell>
          <cell r="AA101">
            <v>52586</v>
          </cell>
          <cell r="AB101">
            <v>33104</v>
          </cell>
          <cell r="AC101">
            <v>7181</v>
          </cell>
          <cell r="AD101">
            <v>25923</v>
          </cell>
          <cell r="AE101">
            <v>85690</v>
          </cell>
          <cell r="AF101">
            <v>70337</v>
          </cell>
          <cell r="AG101">
            <v>6826</v>
          </cell>
          <cell r="AH101">
            <v>329</v>
          </cell>
          <cell r="AI101">
            <v>2156</v>
          </cell>
          <cell r="AJ101">
            <v>159</v>
          </cell>
          <cell r="AK101">
            <v>28</v>
          </cell>
          <cell r="AL101">
            <v>9498</v>
          </cell>
          <cell r="AM101">
            <v>79835</v>
          </cell>
          <cell r="AN101">
            <v>2392</v>
          </cell>
          <cell r="AO101">
            <v>1109</v>
          </cell>
          <cell r="AP101">
            <v>3501</v>
          </cell>
          <cell r="AQ101">
            <v>83337</v>
          </cell>
          <cell r="AR101">
            <v>11776</v>
          </cell>
          <cell r="AS101">
            <v>14899</v>
          </cell>
          <cell r="AT101">
            <v>6628</v>
          </cell>
          <cell r="AU101">
            <v>2372</v>
          </cell>
          <cell r="AV101">
            <v>35675</v>
          </cell>
          <cell r="AW101">
            <v>35675</v>
          </cell>
          <cell r="AX101">
            <v>12032</v>
          </cell>
          <cell r="AY101">
            <v>201</v>
          </cell>
          <cell r="AZ101">
            <v>12232</v>
          </cell>
          <cell r="BA101">
            <v>1949</v>
          </cell>
          <cell r="BB101">
            <v>166</v>
          </cell>
          <cell r="BC101">
            <v>1068</v>
          </cell>
          <cell r="BD101">
            <v>15415</v>
          </cell>
          <cell r="BE101">
            <v>51090</v>
          </cell>
          <cell r="BF101">
            <v>32247</v>
          </cell>
          <cell r="BG101">
            <v>6331</v>
          </cell>
          <cell r="BH101">
            <v>25916</v>
          </cell>
          <cell r="BI101">
            <v>83337</v>
          </cell>
          <cell r="BJ101">
            <v>64519</v>
          </cell>
          <cell r="BK101">
            <v>6818</v>
          </cell>
          <cell r="BL101">
            <v>262</v>
          </cell>
          <cell r="BM101">
            <v>2156</v>
          </cell>
          <cell r="BN101">
            <v>159</v>
          </cell>
          <cell r="BO101">
            <v>28</v>
          </cell>
          <cell r="BP101">
            <v>9422</v>
          </cell>
          <cell r="BQ101">
            <v>73940</v>
          </cell>
          <cell r="BR101">
            <v>2387</v>
          </cell>
          <cell r="BS101">
            <v>1069</v>
          </cell>
          <cell r="BT101">
            <v>3457</v>
          </cell>
          <cell r="BU101">
            <v>77397</v>
          </cell>
          <cell r="BV101">
            <v>11757</v>
          </cell>
          <cell r="BW101">
            <v>23157</v>
          </cell>
          <cell r="BX101">
            <v>5556</v>
          </cell>
          <cell r="BY101">
            <v>2200</v>
          </cell>
          <cell r="BZ101">
            <v>42670</v>
          </cell>
          <cell r="CA101">
            <v>42670</v>
          </cell>
          <cell r="CB101">
            <v>10296</v>
          </cell>
          <cell r="CC101">
            <v>201</v>
          </cell>
          <cell r="CD101">
            <v>10497</v>
          </cell>
          <cell r="CE101">
            <v>1949</v>
          </cell>
          <cell r="CF101">
            <v>155</v>
          </cell>
          <cell r="CG101">
            <v>1023</v>
          </cell>
          <cell r="CH101">
            <v>13624</v>
          </cell>
          <cell r="CI101">
            <v>56293</v>
          </cell>
          <cell r="CJ101">
            <v>21104</v>
          </cell>
          <cell r="CK101">
            <v>-4812</v>
          </cell>
          <cell r="CL101">
            <v>25916</v>
          </cell>
          <cell r="CM101">
            <v>77397</v>
          </cell>
        </row>
        <row r="102">
          <cell r="B102">
            <v>76000</v>
          </cell>
          <cell r="C102">
            <v>6964</v>
          </cell>
          <cell r="D102">
            <v>351</v>
          </cell>
          <cell r="E102">
            <v>1707</v>
          </cell>
          <cell r="F102">
            <v>154</v>
          </cell>
          <cell r="G102">
            <v>24</v>
          </cell>
          <cell r="H102">
            <v>9200</v>
          </cell>
          <cell r="I102">
            <v>85200</v>
          </cell>
          <cell r="J102">
            <v>1653</v>
          </cell>
          <cell r="K102">
            <v>1262</v>
          </cell>
          <cell r="L102">
            <v>2915</v>
          </cell>
          <cell r="M102">
            <v>88115</v>
          </cell>
          <cell r="N102">
            <v>11897</v>
          </cell>
          <cell r="O102">
            <v>15379</v>
          </cell>
          <cell r="P102">
            <v>6955</v>
          </cell>
          <cell r="Q102">
            <v>2752</v>
          </cell>
          <cell r="R102">
            <v>36983</v>
          </cell>
          <cell r="S102">
            <v>36983</v>
          </cell>
          <cell r="T102">
            <v>12859</v>
          </cell>
          <cell r="U102">
            <v>209</v>
          </cell>
          <cell r="V102">
            <v>13068</v>
          </cell>
          <cell r="W102">
            <v>1932</v>
          </cell>
          <cell r="X102">
            <v>139</v>
          </cell>
          <cell r="Y102">
            <v>1011</v>
          </cell>
          <cell r="Z102">
            <v>16150</v>
          </cell>
          <cell r="AA102">
            <v>53133</v>
          </cell>
          <cell r="AB102">
            <v>34983</v>
          </cell>
          <cell r="AC102">
            <v>8680</v>
          </cell>
          <cell r="AD102">
            <v>26302</v>
          </cell>
          <cell r="AE102">
            <v>88115</v>
          </cell>
          <cell r="AF102">
            <v>76191</v>
          </cell>
          <cell r="AG102">
            <v>6931</v>
          </cell>
          <cell r="AH102">
            <v>307</v>
          </cell>
          <cell r="AI102">
            <v>1497</v>
          </cell>
          <cell r="AJ102">
            <v>155</v>
          </cell>
          <cell r="AK102">
            <v>27</v>
          </cell>
          <cell r="AL102">
            <v>8917</v>
          </cell>
          <cell r="AM102">
            <v>85108</v>
          </cell>
          <cell r="AN102">
            <v>1726</v>
          </cell>
          <cell r="AO102">
            <v>1356</v>
          </cell>
          <cell r="AP102">
            <v>3083</v>
          </cell>
          <cell r="AQ102">
            <v>88190</v>
          </cell>
          <cell r="AR102">
            <v>11877</v>
          </cell>
          <cell r="AS102">
            <v>15782</v>
          </cell>
          <cell r="AT102">
            <v>7497</v>
          </cell>
          <cell r="AU102">
            <v>2971</v>
          </cell>
          <cell r="AV102">
            <v>38127</v>
          </cell>
          <cell r="AW102">
            <v>38127</v>
          </cell>
          <cell r="AX102">
            <v>12945</v>
          </cell>
          <cell r="AY102">
            <v>207</v>
          </cell>
          <cell r="AZ102">
            <v>13152</v>
          </cell>
          <cell r="BA102">
            <v>1941</v>
          </cell>
          <cell r="BB102">
            <v>121</v>
          </cell>
          <cell r="BC102">
            <v>969</v>
          </cell>
          <cell r="BD102">
            <v>16183</v>
          </cell>
          <cell r="BE102">
            <v>54311</v>
          </cell>
          <cell r="BF102">
            <v>33880</v>
          </cell>
          <cell r="BG102">
            <v>7566</v>
          </cell>
          <cell r="BH102">
            <v>26314</v>
          </cell>
          <cell r="BI102">
            <v>88190</v>
          </cell>
          <cell r="BJ102">
            <v>74073</v>
          </cell>
          <cell r="BK102">
            <v>6941</v>
          </cell>
          <cell r="BL102">
            <v>402</v>
          </cell>
          <cell r="BM102">
            <v>1497</v>
          </cell>
          <cell r="BN102">
            <v>155</v>
          </cell>
          <cell r="BO102">
            <v>29</v>
          </cell>
          <cell r="BP102">
            <v>9023</v>
          </cell>
          <cell r="BQ102">
            <v>83096</v>
          </cell>
          <cell r="BR102">
            <v>1739</v>
          </cell>
          <cell r="BS102">
            <v>1681</v>
          </cell>
          <cell r="BT102">
            <v>3420</v>
          </cell>
          <cell r="BU102">
            <v>86516</v>
          </cell>
          <cell r="BV102">
            <v>11911</v>
          </cell>
          <cell r="BW102">
            <v>6907</v>
          </cell>
          <cell r="BX102">
            <v>8291</v>
          </cell>
          <cell r="BY102">
            <v>3013</v>
          </cell>
          <cell r="BZ102">
            <v>30122</v>
          </cell>
          <cell r="CA102">
            <v>30122</v>
          </cell>
          <cell r="CB102">
            <v>12612</v>
          </cell>
          <cell r="CC102">
            <v>212</v>
          </cell>
          <cell r="CD102">
            <v>12824</v>
          </cell>
          <cell r="CE102">
            <v>1941</v>
          </cell>
          <cell r="CF102">
            <v>130</v>
          </cell>
          <cell r="CG102">
            <v>1162</v>
          </cell>
          <cell r="CH102">
            <v>16056</v>
          </cell>
          <cell r="CI102">
            <v>46178</v>
          </cell>
          <cell r="CJ102">
            <v>40338</v>
          </cell>
          <cell r="CK102">
            <v>14024</v>
          </cell>
          <cell r="CL102">
            <v>26314</v>
          </cell>
          <cell r="CM102">
            <v>86516</v>
          </cell>
        </row>
        <row r="103">
          <cell r="B103">
            <v>78522</v>
          </cell>
          <cell r="C103">
            <v>6911</v>
          </cell>
          <cell r="D103">
            <v>353</v>
          </cell>
          <cell r="E103">
            <v>1932</v>
          </cell>
          <cell r="F103">
            <v>149</v>
          </cell>
          <cell r="G103">
            <v>20</v>
          </cell>
          <cell r="H103">
            <v>9364</v>
          </cell>
          <cell r="I103">
            <v>87886</v>
          </cell>
          <cell r="J103">
            <v>1277</v>
          </cell>
          <cell r="K103">
            <v>1400</v>
          </cell>
          <cell r="L103">
            <v>2678</v>
          </cell>
          <cell r="M103">
            <v>90563</v>
          </cell>
          <cell r="N103">
            <v>11777</v>
          </cell>
          <cell r="O103">
            <v>15536</v>
          </cell>
          <cell r="P103">
            <v>6770</v>
          </cell>
          <cell r="Q103">
            <v>2788</v>
          </cell>
          <cell r="R103">
            <v>36871</v>
          </cell>
          <cell r="S103">
            <v>36871</v>
          </cell>
          <cell r="T103">
            <v>12987</v>
          </cell>
          <cell r="U103">
            <v>213</v>
          </cell>
          <cell r="V103">
            <v>13200</v>
          </cell>
          <cell r="W103">
            <v>1908</v>
          </cell>
          <cell r="X103">
            <v>140</v>
          </cell>
          <cell r="Y103">
            <v>992</v>
          </cell>
          <cell r="Z103">
            <v>16241</v>
          </cell>
          <cell r="AA103">
            <v>53111</v>
          </cell>
          <cell r="AB103">
            <v>37452</v>
          </cell>
          <cell r="AC103">
            <v>10753</v>
          </cell>
          <cell r="AD103">
            <v>26699</v>
          </cell>
          <cell r="AE103">
            <v>90563</v>
          </cell>
          <cell r="AF103">
            <v>80240</v>
          </cell>
          <cell r="AG103">
            <v>6995</v>
          </cell>
          <cell r="AH103">
            <v>398</v>
          </cell>
          <cell r="AI103">
            <v>1445</v>
          </cell>
          <cell r="AJ103">
            <v>147</v>
          </cell>
          <cell r="AK103">
            <v>16</v>
          </cell>
          <cell r="AL103">
            <v>9001</v>
          </cell>
          <cell r="AM103">
            <v>89241</v>
          </cell>
          <cell r="AN103">
            <v>1181</v>
          </cell>
          <cell r="AO103">
            <v>1320</v>
          </cell>
          <cell r="AP103">
            <v>2502</v>
          </cell>
          <cell r="AQ103">
            <v>91742</v>
          </cell>
          <cell r="AR103">
            <v>11922</v>
          </cell>
          <cell r="AS103">
            <v>14925</v>
          </cell>
          <cell r="AT103">
            <v>6653</v>
          </cell>
          <cell r="AU103">
            <v>2820</v>
          </cell>
          <cell r="AV103">
            <v>36321</v>
          </cell>
          <cell r="AW103">
            <v>36321</v>
          </cell>
          <cell r="AX103">
            <v>13274</v>
          </cell>
          <cell r="AY103">
            <v>220</v>
          </cell>
          <cell r="AZ103">
            <v>13493</v>
          </cell>
          <cell r="BA103">
            <v>1900</v>
          </cell>
          <cell r="BB103">
            <v>139</v>
          </cell>
          <cell r="BC103">
            <v>1031</v>
          </cell>
          <cell r="BD103">
            <v>16564</v>
          </cell>
          <cell r="BE103">
            <v>52884</v>
          </cell>
          <cell r="BF103">
            <v>38858</v>
          </cell>
          <cell r="BG103">
            <v>12149</v>
          </cell>
          <cell r="BH103">
            <v>26709</v>
          </cell>
          <cell r="BI103">
            <v>91742</v>
          </cell>
          <cell r="BJ103">
            <v>83547</v>
          </cell>
          <cell r="BK103">
            <v>6996</v>
          </cell>
          <cell r="BL103">
            <v>326</v>
          </cell>
          <cell r="BM103">
            <v>1445</v>
          </cell>
          <cell r="BN103">
            <v>147</v>
          </cell>
          <cell r="BO103">
            <v>16</v>
          </cell>
          <cell r="BP103">
            <v>8930</v>
          </cell>
          <cell r="BQ103">
            <v>92477</v>
          </cell>
          <cell r="BR103">
            <v>1178</v>
          </cell>
          <cell r="BS103">
            <v>1195</v>
          </cell>
          <cell r="BT103">
            <v>2373</v>
          </cell>
          <cell r="BU103">
            <v>94849</v>
          </cell>
          <cell r="BV103">
            <v>11907</v>
          </cell>
          <cell r="BW103">
            <v>23574</v>
          </cell>
          <cell r="BX103">
            <v>6987</v>
          </cell>
          <cell r="BY103">
            <v>3024</v>
          </cell>
          <cell r="BZ103">
            <v>45492</v>
          </cell>
          <cell r="CA103">
            <v>45492</v>
          </cell>
          <cell r="CB103">
            <v>14298</v>
          </cell>
          <cell r="CC103">
            <v>216</v>
          </cell>
          <cell r="CD103">
            <v>14514</v>
          </cell>
          <cell r="CE103">
            <v>1900</v>
          </cell>
          <cell r="CF103">
            <v>127</v>
          </cell>
          <cell r="CG103">
            <v>898</v>
          </cell>
          <cell r="CH103">
            <v>17440</v>
          </cell>
          <cell r="CI103">
            <v>62931</v>
          </cell>
          <cell r="CJ103">
            <v>31918</v>
          </cell>
          <cell r="CK103">
            <v>5209</v>
          </cell>
          <cell r="CL103">
            <v>26709</v>
          </cell>
          <cell r="CM103">
            <v>94849</v>
          </cell>
        </row>
        <row r="104">
          <cell r="B104">
            <v>78890</v>
          </cell>
          <cell r="C104">
            <v>6816</v>
          </cell>
          <cell r="D104">
            <v>336</v>
          </cell>
          <cell r="E104">
            <v>2204</v>
          </cell>
          <cell r="F104">
            <v>143</v>
          </cell>
          <cell r="G104">
            <v>15</v>
          </cell>
          <cell r="H104">
            <v>9514</v>
          </cell>
          <cell r="I104">
            <v>88404</v>
          </cell>
          <cell r="J104">
            <v>977</v>
          </cell>
          <cell r="K104">
            <v>1507</v>
          </cell>
          <cell r="L104">
            <v>2484</v>
          </cell>
          <cell r="M104">
            <v>90888</v>
          </cell>
          <cell r="N104">
            <v>11590</v>
          </cell>
          <cell r="O104">
            <v>15505</v>
          </cell>
          <cell r="P104">
            <v>6374</v>
          </cell>
          <cell r="Q104">
            <v>2672</v>
          </cell>
          <cell r="R104">
            <v>36142</v>
          </cell>
          <cell r="S104">
            <v>36142</v>
          </cell>
          <cell r="T104">
            <v>12615</v>
          </cell>
          <cell r="U104">
            <v>215</v>
          </cell>
          <cell r="V104">
            <v>12830</v>
          </cell>
          <cell r="W104">
            <v>1893</v>
          </cell>
          <cell r="X104">
            <v>150</v>
          </cell>
          <cell r="Y104">
            <v>1024</v>
          </cell>
          <cell r="Z104">
            <v>15897</v>
          </cell>
          <cell r="AA104">
            <v>52039</v>
          </cell>
          <cell r="AB104">
            <v>38849</v>
          </cell>
          <cell r="AC104">
            <v>11731</v>
          </cell>
          <cell r="AD104">
            <v>27118</v>
          </cell>
          <cell r="AE104">
            <v>90888</v>
          </cell>
          <cell r="AF104">
            <v>79183</v>
          </cell>
          <cell r="AG104">
            <v>6697</v>
          </cell>
          <cell r="AH104">
            <v>317</v>
          </cell>
          <cell r="AI104">
            <v>2923</v>
          </cell>
          <cell r="AJ104">
            <v>143</v>
          </cell>
          <cell r="AK104">
            <v>16</v>
          </cell>
          <cell r="AL104">
            <v>10096</v>
          </cell>
          <cell r="AM104">
            <v>89280</v>
          </cell>
          <cell r="AN104">
            <v>1035</v>
          </cell>
          <cell r="AO104">
            <v>1525</v>
          </cell>
          <cell r="AP104">
            <v>2560</v>
          </cell>
          <cell r="AQ104">
            <v>91839</v>
          </cell>
          <cell r="AR104">
            <v>11439</v>
          </cell>
          <cell r="AS104">
            <v>15904</v>
          </cell>
          <cell r="AT104">
            <v>6367</v>
          </cell>
          <cell r="AU104">
            <v>2598</v>
          </cell>
          <cell r="AV104">
            <v>36308</v>
          </cell>
          <cell r="AW104">
            <v>36308</v>
          </cell>
          <cell r="AX104">
            <v>12635</v>
          </cell>
          <cell r="AY104">
            <v>210</v>
          </cell>
          <cell r="AZ104">
            <v>12845</v>
          </cell>
          <cell r="BA104">
            <v>1892</v>
          </cell>
          <cell r="BB104">
            <v>157</v>
          </cell>
          <cell r="BC104">
            <v>987</v>
          </cell>
          <cell r="BD104">
            <v>15881</v>
          </cell>
          <cell r="BE104">
            <v>52189</v>
          </cell>
          <cell r="BF104">
            <v>39650</v>
          </cell>
          <cell r="BG104">
            <v>12544</v>
          </cell>
          <cell r="BH104">
            <v>27107</v>
          </cell>
          <cell r="BI104">
            <v>91839</v>
          </cell>
          <cell r="BJ104">
            <v>84573</v>
          </cell>
          <cell r="BK104">
            <v>6692</v>
          </cell>
          <cell r="BL104">
            <v>344</v>
          </cell>
          <cell r="BM104">
            <v>2923</v>
          </cell>
          <cell r="BN104">
            <v>143</v>
          </cell>
          <cell r="BO104">
            <v>15</v>
          </cell>
          <cell r="BP104">
            <v>10118</v>
          </cell>
          <cell r="BQ104">
            <v>94691</v>
          </cell>
          <cell r="BR104">
            <v>1032</v>
          </cell>
          <cell r="BS104">
            <v>1383</v>
          </cell>
          <cell r="BT104">
            <v>2414</v>
          </cell>
          <cell r="BU104">
            <v>97105</v>
          </cell>
          <cell r="BV104">
            <v>11440</v>
          </cell>
          <cell r="BW104">
            <v>7357</v>
          </cell>
          <cell r="BX104">
            <v>6336</v>
          </cell>
          <cell r="BY104">
            <v>2547</v>
          </cell>
          <cell r="BZ104">
            <v>27681</v>
          </cell>
          <cell r="CA104">
            <v>27681</v>
          </cell>
          <cell r="CB104">
            <v>13759</v>
          </cell>
          <cell r="CC104">
            <v>208</v>
          </cell>
          <cell r="CD104">
            <v>13967</v>
          </cell>
          <cell r="CE104">
            <v>1892</v>
          </cell>
          <cell r="CF104">
            <v>171</v>
          </cell>
          <cell r="CG104">
            <v>960</v>
          </cell>
          <cell r="CH104">
            <v>16990</v>
          </cell>
          <cell r="CI104">
            <v>44671</v>
          </cell>
          <cell r="CJ104">
            <v>52435</v>
          </cell>
          <cell r="CK104">
            <v>25328</v>
          </cell>
          <cell r="CL104">
            <v>27107</v>
          </cell>
          <cell r="CM104">
            <v>97105</v>
          </cell>
        </row>
        <row r="105">
          <cell r="B105">
            <v>77101</v>
          </cell>
          <cell r="C105">
            <v>6608</v>
          </cell>
          <cell r="D105">
            <v>319</v>
          </cell>
          <cell r="E105">
            <v>2251</v>
          </cell>
          <cell r="F105">
            <v>139</v>
          </cell>
          <cell r="G105">
            <v>15</v>
          </cell>
          <cell r="H105">
            <v>9333</v>
          </cell>
          <cell r="I105">
            <v>86434</v>
          </cell>
          <cell r="J105">
            <v>860</v>
          </cell>
          <cell r="K105">
            <v>1485</v>
          </cell>
          <cell r="L105">
            <v>2344</v>
          </cell>
          <cell r="M105">
            <v>88778</v>
          </cell>
          <cell r="N105">
            <v>11275</v>
          </cell>
          <cell r="O105">
            <v>15176</v>
          </cell>
          <cell r="P105">
            <v>6006</v>
          </cell>
          <cell r="Q105">
            <v>2538</v>
          </cell>
          <cell r="R105">
            <v>34995</v>
          </cell>
          <cell r="S105">
            <v>34995</v>
          </cell>
          <cell r="T105">
            <v>12032</v>
          </cell>
          <cell r="U105">
            <v>214</v>
          </cell>
          <cell r="V105">
            <v>12246</v>
          </cell>
          <cell r="W105">
            <v>1905</v>
          </cell>
          <cell r="X105">
            <v>154</v>
          </cell>
          <cell r="Y105">
            <v>1082</v>
          </cell>
          <cell r="Z105">
            <v>15387</v>
          </cell>
          <cell r="AA105">
            <v>50383</v>
          </cell>
          <cell r="AB105">
            <v>38395</v>
          </cell>
          <cell r="AC105">
            <v>10818</v>
          </cell>
          <cell r="AD105">
            <v>27578</v>
          </cell>
          <cell r="AE105">
            <v>88778</v>
          </cell>
          <cell r="AF105">
            <v>75794</v>
          </cell>
          <cell r="AG105">
            <v>6724</v>
          </cell>
          <cell r="AH105">
            <v>297</v>
          </cell>
          <cell r="AI105">
            <v>2244</v>
          </cell>
          <cell r="AJ105">
            <v>139</v>
          </cell>
          <cell r="AK105">
            <v>15</v>
          </cell>
          <cell r="AL105">
            <v>9420</v>
          </cell>
          <cell r="AM105">
            <v>85215</v>
          </cell>
          <cell r="AN105">
            <v>873</v>
          </cell>
          <cell r="AO105">
            <v>1595</v>
          </cell>
          <cell r="AP105">
            <v>2468</v>
          </cell>
          <cell r="AQ105">
            <v>87683</v>
          </cell>
          <cell r="AR105">
            <v>11365</v>
          </cell>
          <cell r="AS105">
            <v>15374</v>
          </cell>
          <cell r="AT105">
            <v>5789</v>
          </cell>
          <cell r="AU105">
            <v>2482</v>
          </cell>
          <cell r="AV105">
            <v>35010</v>
          </cell>
          <cell r="AW105">
            <v>35010</v>
          </cell>
          <cell r="AX105">
            <v>11625</v>
          </cell>
          <cell r="AY105">
            <v>214</v>
          </cell>
          <cell r="AZ105">
            <v>11839</v>
          </cell>
          <cell r="BA105">
            <v>1903</v>
          </cell>
          <cell r="BB105">
            <v>162</v>
          </cell>
          <cell r="BC105">
            <v>1087</v>
          </cell>
          <cell r="BD105">
            <v>14991</v>
          </cell>
          <cell r="BE105">
            <v>50001</v>
          </cell>
          <cell r="BF105">
            <v>37682</v>
          </cell>
          <cell r="BG105">
            <v>10115</v>
          </cell>
          <cell r="BH105">
            <v>27567</v>
          </cell>
          <cell r="BI105">
            <v>87683</v>
          </cell>
          <cell r="BJ105">
            <v>70039</v>
          </cell>
          <cell r="BK105">
            <v>6720</v>
          </cell>
          <cell r="BL105">
            <v>238</v>
          </cell>
          <cell r="BM105">
            <v>2244</v>
          </cell>
          <cell r="BN105">
            <v>139</v>
          </cell>
          <cell r="BO105">
            <v>15</v>
          </cell>
          <cell r="BP105">
            <v>9357</v>
          </cell>
          <cell r="BQ105">
            <v>79396</v>
          </cell>
          <cell r="BR105">
            <v>874</v>
          </cell>
          <cell r="BS105">
            <v>1506</v>
          </cell>
          <cell r="BT105">
            <v>2380</v>
          </cell>
          <cell r="BU105">
            <v>81775</v>
          </cell>
          <cell r="BV105">
            <v>11340</v>
          </cell>
          <cell r="BW105">
            <v>22432</v>
          </cell>
          <cell r="BX105">
            <v>4844</v>
          </cell>
          <cell r="BY105">
            <v>2333</v>
          </cell>
          <cell r="BZ105">
            <v>40950</v>
          </cell>
          <cell r="CA105">
            <v>40950</v>
          </cell>
          <cell r="CB105">
            <v>10059</v>
          </cell>
          <cell r="CC105">
            <v>214</v>
          </cell>
          <cell r="CD105">
            <v>10273</v>
          </cell>
          <cell r="CE105">
            <v>1903</v>
          </cell>
          <cell r="CF105">
            <v>152</v>
          </cell>
          <cell r="CG105">
            <v>1039</v>
          </cell>
          <cell r="CH105">
            <v>13368</v>
          </cell>
          <cell r="CI105">
            <v>54317</v>
          </cell>
          <cell r="CJ105">
            <v>27458</v>
          </cell>
          <cell r="CK105">
            <v>-109</v>
          </cell>
          <cell r="CL105">
            <v>27567</v>
          </cell>
          <cell r="CM105">
            <v>81775</v>
          </cell>
        </row>
        <row r="106">
          <cell r="B106">
            <v>75441</v>
          </cell>
          <cell r="C106">
            <v>6317</v>
          </cell>
          <cell r="D106">
            <v>325</v>
          </cell>
          <cell r="E106">
            <v>1864</v>
          </cell>
          <cell r="F106">
            <v>134</v>
          </cell>
          <cell r="G106">
            <v>19</v>
          </cell>
          <cell r="H106">
            <v>8659</v>
          </cell>
          <cell r="I106">
            <v>84100</v>
          </cell>
          <cell r="J106">
            <v>885</v>
          </cell>
          <cell r="K106">
            <v>1377</v>
          </cell>
          <cell r="L106">
            <v>2262</v>
          </cell>
          <cell r="M106">
            <v>86362</v>
          </cell>
          <cell r="N106">
            <v>10885</v>
          </cell>
          <cell r="O106">
            <v>14815</v>
          </cell>
          <cell r="P106">
            <v>5514</v>
          </cell>
          <cell r="Q106">
            <v>2484</v>
          </cell>
          <cell r="R106">
            <v>33699</v>
          </cell>
          <cell r="S106">
            <v>33699</v>
          </cell>
          <cell r="T106">
            <v>11549</v>
          </cell>
          <cell r="U106">
            <v>213</v>
          </cell>
          <cell r="V106">
            <v>11762</v>
          </cell>
          <cell r="W106">
            <v>1945</v>
          </cell>
          <cell r="X106">
            <v>152</v>
          </cell>
          <cell r="Y106">
            <v>1131</v>
          </cell>
          <cell r="Z106">
            <v>14991</v>
          </cell>
          <cell r="AA106">
            <v>48690</v>
          </cell>
          <cell r="AB106">
            <v>37672</v>
          </cell>
          <cell r="AC106">
            <v>9595</v>
          </cell>
          <cell r="AD106">
            <v>28077</v>
          </cell>
          <cell r="AE106">
            <v>86362</v>
          </cell>
          <cell r="AF106">
            <v>75821</v>
          </cell>
          <cell r="AG106">
            <v>6284</v>
          </cell>
          <cell r="AH106">
            <v>346</v>
          </cell>
          <cell r="AI106">
            <v>1342</v>
          </cell>
          <cell r="AJ106">
            <v>135</v>
          </cell>
          <cell r="AK106">
            <v>17</v>
          </cell>
          <cell r="AL106">
            <v>8124</v>
          </cell>
          <cell r="AM106">
            <v>83946</v>
          </cell>
          <cell r="AN106">
            <v>853</v>
          </cell>
          <cell r="AO106">
            <v>1315</v>
          </cell>
          <cell r="AP106">
            <v>2169</v>
          </cell>
          <cell r="AQ106">
            <v>86114</v>
          </cell>
          <cell r="AR106">
            <v>10878</v>
          </cell>
          <cell r="AS106">
            <v>14449</v>
          </cell>
          <cell r="AT106">
            <v>1798</v>
          </cell>
          <cell r="AU106">
            <v>2577</v>
          </cell>
          <cell r="AV106">
            <v>29703</v>
          </cell>
          <cell r="AW106">
            <v>29703</v>
          </cell>
          <cell r="AX106">
            <v>11872</v>
          </cell>
          <cell r="AY106">
            <v>218</v>
          </cell>
          <cell r="AZ106">
            <v>12090</v>
          </cell>
          <cell r="BA106">
            <v>1934</v>
          </cell>
          <cell r="BB106">
            <v>144</v>
          </cell>
          <cell r="BC106">
            <v>1157</v>
          </cell>
          <cell r="BD106">
            <v>15324</v>
          </cell>
          <cell r="BE106">
            <v>45027</v>
          </cell>
          <cell r="BF106">
            <v>41087</v>
          </cell>
          <cell r="BG106">
            <v>12998</v>
          </cell>
          <cell r="BH106">
            <v>28089</v>
          </cell>
          <cell r="BI106">
            <v>86114</v>
          </cell>
          <cell r="BJ106">
            <v>73369</v>
          </cell>
          <cell r="BK106">
            <v>6292</v>
          </cell>
          <cell r="BL106">
            <v>447</v>
          </cell>
          <cell r="BM106">
            <v>1342</v>
          </cell>
          <cell r="BN106">
            <v>135</v>
          </cell>
          <cell r="BO106">
            <v>17</v>
          </cell>
          <cell r="BP106">
            <v>8233</v>
          </cell>
          <cell r="BQ106">
            <v>81603</v>
          </cell>
          <cell r="BR106">
            <v>857</v>
          </cell>
          <cell r="BS106">
            <v>1612</v>
          </cell>
          <cell r="BT106">
            <v>2469</v>
          </cell>
          <cell r="BU106">
            <v>84072</v>
          </cell>
          <cell r="BV106">
            <v>10920</v>
          </cell>
          <cell r="BW106">
            <v>7553</v>
          </cell>
          <cell r="BX106">
            <v>2333</v>
          </cell>
          <cell r="BY106">
            <v>2605</v>
          </cell>
          <cell r="BZ106">
            <v>23411</v>
          </cell>
          <cell r="CA106">
            <v>23411</v>
          </cell>
          <cell r="CB106">
            <v>11467</v>
          </cell>
          <cell r="CC106">
            <v>223</v>
          </cell>
          <cell r="CD106">
            <v>11690</v>
          </cell>
          <cell r="CE106">
            <v>1934</v>
          </cell>
          <cell r="CF106">
            <v>151</v>
          </cell>
          <cell r="CG106">
            <v>1385</v>
          </cell>
          <cell r="CH106">
            <v>15159</v>
          </cell>
          <cell r="CI106">
            <v>38571</v>
          </cell>
          <cell r="CJ106">
            <v>45501</v>
          </cell>
          <cell r="CK106">
            <v>17412</v>
          </cell>
          <cell r="CL106">
            <v>28089</v>
          </cell>
          <cell r="CM106">
            <v>84072</v>
          </cell>
        </row>
        <row r="107">
          <cell r="B107">
            <v>74581</v>
          </cell>
          <cell r="C107">
            <v>6004</v>
          </cell>
          <cell r="D107">
            <v>355</v>
          </cell>
          <cell r="E107">
            <v>1492</v>
          </cell>
          <cell r="F107">
            <v>129</v>
          </cell>
          <cell r="G107">
            <v>24</v>
          </cell>
          <cell r="H107">
            <v>8004</v>
          </cell>
          <cell r="I107">
            <v>82585</v>
          </cell>
          <cell r="J107">
            <v>945</v>
          </cell>
          <cell r="K107">
            <v>684</v>
          </cell>
          <cell r="L107">
            <v>1629</v>
          </cell>
          <cell r="M107">
            <v>84213</v>
          </cell>
          <cell r="N107">
            <v>10430</v>
          </cell>
          <cell r="O107">
            <v>14576</v>
          </cell>
          <cell r="P107">
            <v>4805</v>
          </cell>
          <cell r="Q107">
            <v>2449</v>
          </cell>
          <cell r="R107">
            <v>32260</v>
          </cell>
          <cell r="S107">
            <v>32260</v>
          </cell>
          <cell r="T107">
            <v>11308</v>
          </cell>
          <cell r="U107">
            <v>214</v>
          </cell>
          <cell r="V107">
            <v>11522</v>
          </cell>
          <cell r="W107">
            <v>1996</v>
          </cell>
          <cell r="X107">
            <v>157</v>
          </cell>
          <cell r="Y107">
            <v>1167</v>
          </cell>
          <cell r="Z107">
            <v>14842</v>
          </cell>
          <cell r="AA107">
            <v>47102</v>
          </cell>
          <cell r="AB107">
            <v>37111</v>
          </cell>
          <cell r="AC107">
            <v>8512</v>
          </cell>
          <cell r="AD107">
            <v>28599</v>
          </cell>
          <cell r="AE107">
            <v>84213</v>
          </cell>
          <cell r="AF107">
            <v>75003</v>
          </cell>
          <cell r="AG107">
            <v>5994</v>
          </cell>
          <cell r="AH107">
            <v>337</v>
          </cell>
          <cell r="AI107">
            <v>2146</v>
          </cell>
          <cell r="AJ107">
            <v>129</v>
          </cell>
          <cell r="AK107">
            <v>25</v>
          </cell>
          <cell r="AL107">
            <v>8632</v>
          </cell>
          <cell r="AM107">
            <v>83635</v>
          </cell>
          <cell r="AN107">
            <v>986</v>
          </cell>
          <cell r="AO107">
            <v>684</v>
          </cell>
          <cell r="AP107">
            <v>1670</v>
          </cell>
          <cell r="AQ107">
            <v>85306</v>
          </cell>
          <cell r="AR107">
            <v>10448</v>
          </cell>
          <cell r="AS107">
            <v>14600</v>
          </cell>
          <cell r="AT107">
            <v>5088</v>
          </cell>
          <cell r="AU107">
            <v>2424</v>
          </cell>
          <cell r="AV107">
            <v>32561</v>
          </cell>
          <cell r="AW107">
            <v>32561</v>
          </cell>
          <cell r="AX107">
            <v>11273</v>
          </cell>
          <cell r="AY107">
            <v>208</v>
          </cell>
          <cell r="AZ107">
            <v>11481</v>
          </cell>
          <cell r="BA107">
            <v>2007</v>
          </cell>
          <cell r="BB107">
            <v>145</v>
          </cell>
          <cell r="BC107">
            <v>1156</v>
          </cell>
          <cell r="BD107">
            <v>14789</v>
          </cell>
          <cell r="BE107">
            <v>47350</v>
          </cell>
          <cell r="BF107">
            <v>37955</v>
          </cell>
          <cell r="BG107">
            <v>9346</v>
          </cell>
          <cell r="BH107">
            <v>28609</v>
          </cell>
          <cell r="BI107">
            <v>85306</v>
          </cell>
          <cell r="BJ107">
            <v>78178</v>
          </cell>
          <cell r="BK107">
            <v>5994</v>
          </cell>
          <cell r="BL107">
            <v>274</v>
          </cell>
          <cell r="BM107">
            <v>2146</v>
          </cell>
          <cell r="BN107">
            <v>129</v>
          </cell>
          <cell r="BO107">
            <v>26</v>
          </cell>
          <cell r="BP107">
            <v>8569</v>
          </cell>
          <cell r="BQ107">
            <v>86747</v>
          </cell>
          <cell r="BR107">
            <v>985</v>
          </cell>
          <cell r="BS107">
            <v>642</v>
          </cell>
          <cell r="BT107">
            <v>1627</v>
          </cell>
          <cell r="BU107">
            <v>88374</v>
          </cell>
          <cell r="BV107">
            <v>10431</v>
          </cell>
          <cell r="BW107">
            <v>22123</v>
          </cell>
          <cell r="BX107">
            <v>5427</v>
          </cell>
          <cell r="BY107">
            <v>2571</v>
          </cell>
          <cell r="BZ107">
            <v>40552</v>
          </cell>
          <cell r="CA107">
            <v>40552</v>
          </cell>
          <cell r="CB107">
            <v>12155</v>
          </cell>
          <cell r="CC107">
            <v>205</v>
          </cell>
          <cell r="CD107">
            <v>12360</v>
          </cell>
          <cell r="CE107">
            <v>2007</v>
          </cell>
          <cell r="CF107">
            <v>132</v>
          </cell>
          <cell r="CG107">
            <v>1014</v>
          </cell>
          <cell r="CH107">
            <v>15514</v>
          </cell>
          <cell r="CI107">
            <v>56066</v>
          </cell>
          <cell r="CJ107">
            <v>32309</v>
          </cell>
          <cell r="CK107">
            <v>3699</v>
          </cell>
          <cell r="CL107">
            <v>28609</v>
          </cell>
          <cell r="CM107">
            <v>88374</v>
          </cell>
        </row>
        <row r="108">
          <cell r="B108">
            <v>74618</v>
          </cell>
          <cell r="C108">
            <v>5731</v>
          </cell>
          <cell r="D108">
            <v>349</v>
          </cell>
          <cell r="E108">
            <v>1533</v>
          </cell>
          <cell r="F108">
            <v>125</v>
          </cell>
          <cell r="G108">
            <v>27</v>
          </cell>
          <cell r="H108">
            <v>7765</v>
          </cell>
          <cell r="I108">
            <v>82383</v>
          </cell>
          <cell r="J108">
            <v>995</v>
          </cell>
          <cell r="K108">
            <v>687</v>
          </cell>
          <cell r="L108">
            <v>1683</v>
          </cell>
          <cell r="M108">
            <v>84066</v>
          </cell>
          <cell r="N108">
            <v>9977</v>
          </cell>
          <cell r="O108">
            <v>14971</v>
          </cell>
          <cell r="P108">
            <v>4209</v>
          </cell>
          <cell r="Q108">
            <v>2418</v>
          </cell>
          <cell r="R108">
            <v>31575</v>
          </cell>
          <cell r="S108">
            <v>31575</v>
          </cell>
          <cell r="T108">
            <v>11245</v>
          </cell>
          <cell r="U108">
            <v>218</v>
          </cell>
          <cell r="V108">
            <v>11463</v>
          </cell>
          <cell r="W108">
            <v>2036</v>
          </cell>
          <cell r="X108">
            <v>160</v>
          </cell>
          <cell r="Y108">
            <v>1143</v>
          </cell>
          <cell r="Z108">
            <v>14802</v>
          </cell>
          <cell r="AA108">
            <v>46377</v>
          </cell>
          <cell r="AB108">
            <v>37689</v>
          </cell>
          <cell r="AC108">
            <v>8553</v>
          </cell>
          <cell r="AD108">
            <v>29136</v>
          </cell>
          <cell r="AE108">
            <v>84066</v>
          </cell>
          <cell r="AF108">
            <v>73892</v>
          </cell>
          <cell r="AG108">
            <v>5693</v>
          </cell>
          <cell r="AH108">
            <v>364</v>
          </cell>
          <cell r="AI108">
            <v>860</v>
          </cell>
          <cell r="AJ108">
            <v>125</v>
          </cell>
          <cell r="AK108">
            <v>29</v>
          </cell>
          <cell r="AL108">
            <v>7071</v>
          </cell>
          <cell r="AM108">
            <v>80963</v>
          </cell>
          <cell r="AN108">
            <v>998</v>
          </cell>
          <cell r="AO108">
            <v>708</v>
          </cell>
          <cell r="AP108">
            <v>1706</v>
          </cell>
          <cell r="AQ108">
            <v>82669</v>
          </cell>
          <cell r="AR108">
            <v>9958</v>
          </cell>
          <cell r="AS108">
            <v>15103</v>
          </cell>
          <cell r="AT108">
            <v>3459</v>
          </cell>
          <cell r="AU108">
            <v>2390</v>
          </cell>
          <cell r="AV108">
            <v>30910</v>
          </cell>
          <cell r="AW108">
            <v>30910</v>
          </cell>
          <cell r="AX108">
            <v>10952</v>
          </cell>
          <cell r="AY108">
            <v>217</v>
          </cell>
          <cell r="AZ108">
            <v>11169</v>
          </cell>
          <cell r="BA108">
            <v>2037</v>
          </cell>
          <cell r="BB108">
            <v>181</v>
          </cell>
          <cell r="BC108">
            <v>1435</v>
          </cell>
          <cell r="BD108">
            <v>14822</v>
          </cell>
          <cell r="BE108">
            <v>45732</v>
          </cell>
          <cell r="BF108">
            <v>36937</v>
          </cell>
          <cell r="BG108">
            <v>7805</v>
          </cell>
          <cell r="BH108">
            <v>29132</v>
          </cell>
          <cell r="BI108">
            <v>82669</v>
          </cell>
          <cell r="BJ108">
            <v>78749</v>
          </cell>
          <cell r="BK108">
            <v>5688</v>
          </cell>
          <cell r="BL108">
            <v>400</v>
          </cell>
          <cell r="BM108">
            <v>860</v>
          </cell>
          <cell r="BN108">
            <v>125</v>
          </cell>
          <cell r="BO108">
            <v>28</v>
          </cell>
          <cell r="BP108">
            <v>7100</v>
          </cell>
          <cell r="BQ108">
            <v>85849</v>
          </cell>
          <cell r="BR108">
            <v>994</v>
          </cell>
          <cell r="BS108">
            <v>619</v>
          </cell>
          <cell r="BT108">
            <v>1614</v>
          </cell>
          <cell r="BU108">
            <v>87463</v>
          </cell>
          <cell r="BV108">
            <v>9958</v>
          </cell>
          <cell r="BW108">
            <v>7705</v>
          </cell>
          <cell r="BX108">
            <v>3592</v>
          </cell>
          <cell r="BY108">
            <v>2354</v>
          </cell>
          <cell r="BZ108">
            <v>23609</v>
          </cell>
          <cell r="CA108">
            <v>23609</v>
          </cell>
          <cell r="CB108">
            <v>11918</v>
          </cell>
          <cell r="CC108">
            <v>216</v>
          </cell>
          <cell r="CD108">
            <v>12134</v>
          </cell>
          <cell r="CE108">
            <v>2037</v>
          </cell>
          <cell r="CF108">
            <v>199</v>
          </cell>
          <cell r="CG108">
            <v>1414</v>
          </cell>
          <cell r="CH108">
            <v>15784</v>
          </cell>
          <cell r="CI108">
            <v>39393</v>
          </cell>
          <cell r="CJ108">
            <v>48070</v>
          </cell>
          <cell r="CK108">
            <v>18937</v>
          </cell>
          <cell r="CL108">
            <v>29132</v>
          </cell>
          <cell r="CM108">
            <v>87463</v>
          </cell>
        </row>
        <row r="109">
          <cell r="B109">
            <v>75229</v>
          </cell>
          <cell r="C109">
            <v>5546</v>
          </cell>
          <cell r="D109">
            <v>316</v>
          </cell>
          <cell r="E109">
            <v>1735</v>
          </cell>
          <cell r="F109">
            <v>124</v>
          </cell>
          <cell r="G109">
            <v>28</v>
          </cell>
          <cell r="H109">
            <v>7749</v>
          </cell>
          <cell r="I109">
            <v>82977</v>
          </cell>
          <cell r="J109">
            <v>1007</v>
          </cell>
          <cell r="K109">
            <v>810</v>
          </cell>
          <cell r="L109">
            <v>1816</v>
          </cell>
          <cell r="M109">
            <v>84793</v>
          </cell>
          <cell r="N109">
            <v>9688</v>
          </cell>
          <cell r="O109">
            <v>15664</v>
          </cell>
          <cell r="P109">
            <v>3882</v>
          </cell>
          <cell r="Q109">
            <v>2469</v>
          </cell>
          <cell r="R109">
            <v>31703</v>
          </cell>
          <cell r="S109">
            <v>31703</v>
          </cell>
          <cell r="T109">
            <v>11279</v>
          </cell>
          <cell r="U109">
            <v>225</v>
          </cell>
          <cell r="V109">
            <v>11504</v>
          </cell>
          <cell r="W109">
            <v>2042</v>
          </cell>
          <cell r="X109">
            <v>157</v>
          </cell>
          <cell r="Y109">
            <v>1161</v>
          </cell>
          <cell r="Z109">
            <v>14864</v>
          </cell>
          <cell r="AA109">
            <v>46567</v>
          </cell>
          <cell r="AB109">
            <v>38227</v>
          </cell>
          <cell r="AC109">
            <v>8496</v>
          </cell>
          <cell r="AD109">
            <v>29731</v>
          </cell>
          <cell r="AE109">
            <v>84793</v>
          </cell>
          <cell r="AF109">
            <v>75081</v>
          </cell>
          <cell r="AG109">
            <v>5581</v>
          </cell>
          <cell r="AH109">
            <v>359</v>
          </cell>
          <cell r="AI109">
            <v>1992</v>
          </cell>
          <cell r="AJ109">
            <v>123</v>
          </cell>
          <cell r="AK109">
            <v>28</v>
          </cell>
          <cell r="AL109">
            <v>8084</v>
          </cell>
          <cell r="AM109">
            <v>83165</v>
          </cell>
          <cell r="AN109">
            <v>1125</v>
          </cell>
          <cell r="AO109">
            <v>690</v>
          </cell>
          <cell r="AP109">
            <v>1815</v>
          </cell>
          <cell r="AQ109">
            <v>84979</v>
          </cell>
          <cell r="AR109">
            <v>9635</v>
          </cell>
          <cell r="AS109">
            <v>15231</v>
          </cell>
          <cell r="AT109">
            <v>4376</v>
          </cell>
          <cell r="AU109">
            <v>2504</v>
          </cell>
          <cell r="AV109">
            <v>31747</v>
          </cell>
          <cell r="AW109">
            <v>31747</v>
          </cell>
          <cell r="AX109">
            <v>11572</v>
          </cell>
          <cell r="AY109">
            <v>227</v>
          </cell>
          <cell r="AZ109">
            <v>11799</v>
          </cell>
          <cell r="BA109">
            <v>2043</v>
          </cell>
          <cell r="BB109">
            <v>157</v>
          </cell>
          <cell r="BC109">
            <v>1199</v>
          </cell>
          <cell r="BD109">
            <v>15198</v>
          </cell>
          <cell r="BE109">
            <v>46945</v>
          </cell>
          <cell r="BF109">
            <v>38034</v>
          </cell>
          <cell r="BG109">
            <v>8315</v>
          </cell>
          <cell r="BH109">
            <v>29720</v>
          </cell>
          <cell r="BI109">
            <v>84979</v>
          </cell>
          <cell r="BJ109">
            <v>69432</v>
          </cell>
          <cell r="BK109">
            <v>5582</v>
          </cell>
          <cell r="BL109">
            <v>291</v>
          </cell>
          <cell r="BM109">
            <v>1992</v>
          </cell>
          <cell r="BN109">
            <v>123</v>
          </cell>
          <cell r="BO109">
            <v>28</v>
          </cell>
          <cell r="BP109">
            <v>8016</v>
          </cell>
          <cell r="BQ109">
            <v>77448</v>
          </cell>
          <cell r="BR109">
            <v>1128</v>
          </cell>
          <cell r="BS109">
            <v>642</v>
          </cell>
          <cell r="BT109">
            <v>1770</v>
          </cell>
          <cell r="BU109">
            <v>79218</v>
          </cell>
          <cell r="BV109">
            <v>9610</v>
          </cell>
          <cell r="BW109">
            <v>21987</v>
          </cell>
          <cell r="BX109">
            <v>3551</v>
          </cell>
          <cell r="BY109">
            <v>2392</v>
          </cell>
          <cell r="BZ109">
            <v>37539</v>
          </cell>
          <cell r="CA109">
            <v>37539</v>
          </cell>
          <cell r="CB109">
            <v>10120</v>
          </cell>
          <cell r="CC109">
            <v>227</v>
          </cell>
          <cell r="CD109">
            <v>10347</v>
          </cell>
          <cell r="CE109">
            <v>2043</v>
          </cell>
          <cell r="CF109">
            <v>148</v>
          </cell>
          <cell r="CG109">
            <v>1134</v>
          </cell>
          <cell r="CH109">
            <v>13672</v>
          </cell>
          <cell r="CI109">
            <v>51211</v>
          </cell>
          <cell r="CJ109">
            <v>28007</v>
          </cell>
          <cell r="CK109">
            <v>-1713</v>
          </cell>
          <cell r="CL109">
            <v>29720</v>
          </cell>
          <cell r="CM109">
            <v>79218</v>
          </cell>
        </row>
        <row r="110">
          <cell r="B110">
            <v>76462</v>
          </cell>
          <cell r="C110">
            <v>5398</v>
          </cell>
          <cell r="D110">
            <v>301</v>
          </cell>
          <cell r="E110">
            <v>1822</v>
          </cell>
          <cell r="F110">
            <v>125</v>
          </cell>
          <cell r="G110">
            <v>27</v>
          </cell>
          <cell r="H110">
            <v>7673</v>
          </cell>
          <cell r="I110">
            <v>84136</v>
          </cell>
          <cell r="J110">
            <v>993</v>
          </cell>
          <cell r="K110">
            <v>978</v>
          </cell>
          <cell r="L110">
            <v>1971</v>
          </cell>
          <cell r="M110">
            <v>86107</v>
          </cell>
          <cell r="N110">
            <v>9568</v>
          </cell>
          <cell r="O110">
            <v>16256</v>
          </cell>
          <cell r="P110">
            <v>3979</v>
          </cell>
          <cell r="Q110">
            <v>2655</v>
          </cell>
          <cell r="R110">
            <v>32458</v>
          </cell>
          <cell r="S110">
            <v>32458</v>
          </cell>
          <cell r="T110">
            <v>11347</v>
          </cell>
          <cell r="U110">
            <v>231</v>
          </cell>
          <cell r="V110">
            <v>11578</v>
          </cell>
          <cell r="W110">
            <v>2014</v>
          </cell>
          <cell r="X110">
            <v>149</v>
          </cell>
          <cell r="Y110">
            <v>1282</v>
          </cell>
          <cell r="Z110">
            <v>15022</v>
          </cell>
          <cell r="AA110">
            <v>47480</v>
          </cell>
          <cell r="AB110">
            <v>38627</v>
          </cell>
          <cell r="AC110">
            <v>8221</v>
          </cell>
          <cell r="AD110">
            <v>30406</v>
          </cell>
          <cell r="AE110">
            <v>86107</v>
          </cell>
          <cell r="AF110">
            <v>77418</v>
          </cell>
          <cell r="AG110">
            <v>5387</v>
          </cell>
          <cell r="AH110">
            <v>340</v>
          </cell>
          <cell r="AI110">
            <v>2007</v>
          </cell>
          <cell r="AJ110">
            <v>124</v>
          </cell>
          <cell r="AK110">
            <v>26</v>
          </cell>
          <cell r="AL110">
            <v>7884</v>
          </cell>
          <cell r="AM110">
            <v>85302</v>
          </cell>
          <cell r="AN110">
            <v>1008</v>
          </cell>
          <cell r="AO110">
            <v>1107</v>
          </cell>
          <cell r="AP110">
            <v>2115</v>
          </cell>
          <cell r="AQ110">
            <v>87417</v>
          </cell>
          <cell r="AR110">
            <v>9570</v>
          </cell>
          <cell r="AS110">
            <v>16877</v>
          </cell>
          <cell r="AT110">
            <v>3986</v>
          </cell>
          <cell r="AU110">
            <v>2562</v>
          </cell>
          <cell r="AV110">
            <v>32994</v>
          </cell>
          <cell r="AW110">
            <v>32994</v>
          </cell>
          <cell r="AX110">
            <v>11353</v>
          </cell>
          <cell r="AY110">
            <v>234</v>
          </cell>
          <cell r="AZ110">
            <v>11587</v>
          </cell>
          <cell r="BA110">
            <v>2026</v>
          </cell>
          <cell r="BB110">
            <v>126</v>
          </cell>
          <cell r="BC110">
            <v>1103</v>
          </cell>
          <cell r="BD110">
            <v>14842</v>
          </cell>
          <cell r="BE110">
            <v>47836</v>
          </cell>
          <cell r="BF110">
            <v>39580</v>
          </cell>
          <cell r="BG110">
            <v>9208</v>
          </cell>
          <cell r="BH110">
            <v>30372</v>
          </cell>
          <cell r="BI110">
            <v>87417</v>
          </cell>
          <cell r="BJ110">
            <v>74579</v>
          </cell>
          <cell r="BK110">
            <v>5392</v>
          </cell>
          <cell r="BL110">
            <v>434</v>
          </cell>
          <cell r="BM110">
            <v>2007</v>
          </cell>
          <cell r="BN110">
            <v>124</v>
          </cell>
          <cell r="BO110">
            <v>26</v>
          </cell>
          <cell r="BP110">
            <v>7983</v>
          </cell>
          <cell r="BQ110">
            <v>82562</v>
          </cell>
          <cell r="BR110">
            <v>1007</v>
          </cell>
          <cell r="BS110">
            <v>1362</v>
          </cell>
          <cell r="BT110">
            <v>2368</v>
          </cell>
          <cell r="BU110">
            <v>84930</v>
          </cell>
          <cell r="BV110">
            <v>9621</v>
          </cell>
          <cell r="BW110">
            <v>9026</v>
          </cell>
          <cell r="BX110">
            <v>4184</v>
          </cell>
          <cell r="BY110">
            <v>2564</v>
          </cell>
          <cell r="BZ110">
            <v>25396</v>
          </cell>
          <cell r="CA110">
            <v>25396</v>
          </cell>
          <cell r="CB110">
            <v>10852</v>
          </cell>
          <cell r="CC110">
            <v>238</v>
          </cell>
          <cell r="CD110">
            <v>11090</v>
          </cell>
          <cell r="CE110">
            <v>2026</v>
          </cell>
          <cell r="CF110">
            <v>132</v>
          </cell>
          <cell r="CG110">
            <v>1309</v>
          </cell>
          <cell r="CH110">
            <v>14557</v>
          </cell>
          <cell r="CI110">
            <v>39953</v>
          </cell>
          <cell r="CJ110">
            <v>44977</v>
          </cell>
          <cell r="CK110">
            <v>14605</v>
          </cell>
          <cell r="CL110">
            <v>30372</v>
          </cell>
          <cell r="CM110">
            <v>84930</v>
          </cell>
        </row>
        <row r="111">
          <cell r="B111">
            <v>77755</v>
          </cell>
          <cell r="C111">
            <v>5262</v>
          </cell>
          <cell r="D111">
            <v>327</v>
          </cell>
          <cell r="E111">
            <v>1764</v>
          </cell>
          <cell r="F111">
            <v>127</v>
          </cell>
          <cell r="G111">
            <v>28</v>
          </cell>
          <cell r="H111">
            <v>7508</v>
          </cell>
          <cell r="I111">
            <v>85263</v>
          </cell>
          <cell r="J111">
            <v>984</v>
          </cell>
          <cell r="K111">
            <v>1125</v>
          </cell>
          <cell r="L111">
            <v>2109</v>
          </cell>
          <cell r="M111">
            <v>87372</v>
          </cell>
          <cell r="N111">
            <v>9557</v>
          </cell>
          <cell r="O111">
            <v>16603</v>
          </cell>
          <cell r="P111">
            <v>4588</v>
          </cell>
          <cell r="Q111">
            <v>2891</v>
          </cell>
          <cell r="R111">
            <v>33639</v>
          </cell>
          <cell r="S111">
            <v>33639</v>
          </cell>
          <cell r="T111">
            <v>11483</v>
          </cell>
          <cell r="U111">
            <v>234</v>
          </cell>
          <cell r="V111">
            <v>11717</v>
          </cell>
          <cell r="W111">
            <v>1976</v>
          </cell>
          <cell r="X111">
            <v>140</v>
          </cell>
          <cell r="Y111">
            <v>1434</v>
          </cell>
          <cell r="Z111">
            <v>15267</v>
          </cell>
          <cell r="AA111">
            <v>48906</v>
          </cell>
          <cell r="AB111">
            <v>38466</v>
          </cell>
          <cell r="AC111">
            <v>7347</v>
          </cell>
          <cell r="AD111">
            <v>31119</v>
          </cell>
          <cell r="AE111">
            <v>87372</v>
          </cell>
          <cell r="AF111">
            <v>76582</v>
          </cell>
          <cell r="AG111">
            <v>5255</v>
          </cell>
          <cell r="AH111">
            <v>365</v>
          </cell>
          <cell r="AI111">
            <v>1738</v>
          </cell>
          <cell r="AJ111">
            <v>128</v>
          </cell>
          <cell r="AK111">
            <v>28</v>
          </cell>
          <cell r="AL111">
            <v>7515</v>
          </cell>
          <cell r="AM111">
            <v>84097</v>
          </cell>
          <cell r="AN111">
            <v>970</v>
          </cell>
          <cell r="AO111">
            <v>1074</v>
          </cell>
          <cell r="AP111">
            <v>2044</v>
          </cell>
          <cell r="AQ111">
            <v>86141</v>
          </cell>
          <cell r="AR111">
            <v>9594</v>
          </cell>
          <cell r="AS111">
            <v>16317</v>
          </cell>
          <cell r="AT111">
            <v>3953</v>
          </cell>
          <cell r="AU111">
            <v>2932</v>
          </cell>
          <cell r="AV111">
            <v>32796</v>
          </cell>
          <cell r="AW111">
            <v>32796</v>
          </cell>
          <cell r="AX111">
            <v>11310</v>
          </cell>
          <cell r="AY111">
            <v>231</v>
          </cell>
          <cell r="AZ111">
            <v>11541</v>
          </cell>
          <cell r="BA111">
            <v>1964</v>
          </cell>
          <cell r="BB111">
            <v>167</v>
          </cell>
          <cell r="BC111">
            <v>1596</v>
          </cell>
          <cell r="BD111">
            <v>15267</v>
          </cell>
          <cell r="BE111">
            <v>48063</v>
          </cell>
          <cell r="BF111">
            <v>38078</v>
          </cell>
          <cell r="BG111">
            <v>6925</v>
          </cell>
          <cell r="BH111">
            <v>31153</v>
          </cell>
          <cell r="BI111">
            <v>86141</v>
          </cell>
          <cell r="BJ111">
            <v>80146</v>
          </cell>
          <cell r="BK111">
            <v>5255</v>
          </cell>
          <cell r="BL111">
            <v>291</v>
          </cell>
          <cell r="BM111">
            <v>1738</v>
          </cell>
          <cell r="BN111">
            <v>128</v>
          </cell>
          <cell r="BO111">
            <v>30</v>
          </cell>
          <cell r="BP111">
            <v>7442</v>
          </cell>
          <cell r="BQ111">
            <v>87588</v>
          </cell>
          <cell r="BR111">
            <v>972</v>
          </cell>
          <cell r="BS111">
            <v>1057</v>
          </cell>
          <cell r="BT111">
            <v>2029</v>
          </cell>
          <cell r="BU111">
            <v>89617</v>
          </cell>
          <cell r="BV111">
            <v>9571</v>
          </cell>
          <cell r="BW111">
            <v>24678</v>
          </cell>
          <cell r="BX111">
            <v>4361</v>
          </cell>
          <cell r="BY111">
            <v>3069</v>
          </cell>
          <cell r="BZ111">
            <v>41679</v>
          </cell>
          <cell r="CA111">
            <v>41679</v>
          </cell>
          <cell r="CB111">
            <v>12196</v>
          </cell>
          <cell r="CC111">
            <v>227</v>
          </cell>
          <cell r="CD111">
            <v>12423</v>
          </cell>
          <cell r="CE111">
            <v>1964</v>
          </cell>
          <cell r="CF111">
            <v>153</v>
          </cell>
          <cell r="CG111">
            <v>1407</v>
          </cell>
          <cell r="CH111">
            <v>15947</v>
          </cell>
          <cell r="CI111">
            <v>57626</v>
          </cell>
          <cell r="CJ111">
            <v>31990</v>
          </cell>
          <cell r="CK111">
            <v>837</v>
          </cell>
          <cell r="CL111">
            <v>31153</v>
          </cell>
          <cell r="CM111">
            <v>89617</v>
          </cell>
        </row>
        <row r="112">
          <cell r="B112">
            <v>78445</v>
          </cell>
          <cell r="C112">
            <v>5124</v>
          </cell>
          <cell r="D112">
            <v>366</v>
          </cell>
          <cell r="E112">
            <v>1558</v>
          </cell>
          <cell r="F112">
            <v>129</v>
          </cell>
          <cell r="G112">
            <v>29</v>
          </cell>
          <cell r="H112">
            <v>7206</v>
          </cell>
          <cell r="I112">
            <v>85650</v>
          </cell>
          <cell r="J112">
            <v>987</v>
          </cell>
          <cell r="K112">
            <v>1137</v>
          </cell>
          <cell r="L112">
            <v>2123</v>
          </cell>
          <cell r="M112">
            <v>87773</v>
          </cell>
          <cell r="N112">
            <v>9566</v>
          </cell>
          <cell r="O112">
            <v>16629</v>
          </cell>
          <cell r="P112">
            <v>4771</v>
          </cell>
          <cell r="Q112">
            <v>3054</v>
          </cell>
          <cell r="R112">
            <v>34020</v>
          </cell>
          <cell r="S112">
            <v>34020</v>
          </cell>
          <cell r="T112">
            <v>11624</v>
          </cell>
          <cell r="U112">
            <v>236</v>
          </cell>
          <cell r="V112">
            <v>11861</v>
          </cell>
          <cell r="W112">
            <v>1949</v>
          </cell>
          <cell r="X112">
            <v>141</v>
          </cell>
          <cell r="Y112">
            <v>1532</v>
          </cell>
          <cell r="Z112">
            <v>15482</v>
          </cell>
          <cell r="AA112">
            <v>49501</v>
          </cell>
          <cell r="AB112">
            <v>38272</v>
          </cell>
          <cell r="AC112">
            <v>6473</v>
          </cell>
          <cell r="AD112">
            <v>31799</v>
          </cell>
          <cell r="AE112">
            <v>87773</v>
          </cell>
          <cell r="AF112">
            <v>78993</v>
          </cell>
          <cell r="AG112">
            <v>5154</v>
          </cell>
          <cell r="AH112">
            <v>381</v>
          </cell>
          <cell r="AI112">
            <v>1337</v>
          </cell>
          <cell r="AJ112">
            <v>129</v>
          </cell>
          <cell r="AK112">
            <v>29</v>
          </cell>
          <cell r="AL112">
            <v>7029</v>
          </cell>
          <cell r="AM112">
            <v>86022</v>
          </cell>
          <cell r="AN112">
            <v>998</v>
          </cell>
          <cell r="AO112">
            <v>1157</v>
          </cell>
          <cell r="AP112">
            <v>2155</v>
          </cell>
          <cell r="AQ112">
            <v>88177</v>
          </cell>
          <cell r="AR112">
            <v>9555</v>
          </cell>
          <cell r="AS112">
            <v>16681</v>
          </cell>
          <cell r="AT112">
            <v>5133</v>
          </cell>
          <cell r="AU112">
            <v>3097</v>
          </cell>
          <cell r="AV112">
            <v>34465</v>
          </cell>
          <cell r="AW112">
            <v>34465</v>
          </cell>
          <cell r="AX112">
            <v>11508</v>
          </cell>
          <cell r="AY112">
            <v>239</v>
          </cell>
          <cell r="AZ112">
            <v>11747</v>
          </cell>
          <cell r="BA112">
            <v>1946</v>
          </cell>
          <cell r="BB112">
            <v>126</v>
          </cell>
          <cell r="BC112">
            <v>1532</v>
          </cell>
          <cell r="BD112">
            <v>15351</v>
          </cell>
          <cell r="BE112">
            <v>49816</v>
          </cell>
          <cell r="BF112">
            <v>38361</v>
          </cell>
          <cell r="BG112">
            <v>6555</v>
          </cell>
          <cell r="BH112">
            <v>31806</v>
          </cell>
          <cell r="BI112">
            <v>88177</v>
          </cell>
          <cell r="BJ112">
            <v>84179</v>
          </cell>
          <cell r="BK112">
            <v>5149</v>
          </cell>
          <cell r="BL112">
            <v>425</v>
          </cell>
          <cell r="BM112">
            <v>1337</v>
          </cell>
          <cell r="BN112">
            <v>129</v>
          </cell>
          <cell r="BO112">
            <v>28</v>
          </cell>
          <cell r="BP112">
            <v>7067</v>
          </cell>
          <cell r="BQ112">
            <v>91246</v>
          </cell>
          <cell r="BR112">
            <v>995</v>
          </cell>
          <cell r="BS112">
            <v>1004</v>
          </cell>
          <cell r="BT112">
            <v>1999</v>
          </cell>
          <cell r="BU112">
            <v>93245</v>
          </cell>
          <cell r="BV112">
            <v>9551</v>
          </cell>
          <cell r="BW112">
            <v>8093</v>
          </cell>
          <cell r="BX112">
            <v>5411</v>
          </cell>
          <cell r="BY112">
            <v>3076</v>
          </cell>
          <cell r="BZ112">
            <v>26131</v>
          </cell>
          <cell r="CA112">
            <v>26131</v>
          </cell>
          <cell r="CB112">
            <v>12545</v>
          </cell>
          <cell r="CC112">
            <v>239</v>
          </cell>
          <cell r="CD112">
            <v>12784</v>
          </cell>
          <cell r="CE112">
            <v>1946</v>
          </cell>
          <cell r="CF112">
            <v>138</v>
          </cell>
          <cell r="CG112">
            <v>1513</v>
          </cell>
          <cell r="CH112">
            <v>16381</v>
          </cell>
          <cell r="CI112">
            <v>42512</v>
          </cell>
          <cell r="CJ112">
            <v>50733</v>
          </cell>
          <cell r="CK112">
            <v>18927</v>
          </cell>
          <cell r="CL112">
            <v>31806</v>
          </cell>
          <cell r="CM112">
            <v>93245</v>
          </cell>
        </row>
        <row r="113">
          <cell r="B113">
            <v>77745</v>
          </cell>
          <cell r="C113">
            <v>5003</v>
          </cell>
          <cell r="D113">
            <v>404</v>
          </cell>
          <cell r="E113">
            <v>1638</v>
          </cell>
          <cell r="F113">
            <v>129</v>
          </cell>
          <cell r="G113">
            <v>28</v>
          </cell>
          <cell r="H113">
            <v>7203</v>
          </cell>
          <cell r="I113">
            <v>84948</v>
          </cell>
          <cell r="J113">
            <v>1031</v>
          </cell>
          <cell r="K113">
            <v>1047</v>
          </cell>
          <cell r="L113">
            <v>2078</v>
          </cell>
          <cell r="M113">
            <v>87026</v>
          </cell>
          <cell r="N113">
            <v>9549</v>
          </cell>
          <cell r="O113">
            <v>16668</v>
          </cell>
          <cell r="P113">
            <v>4183</v>
          </cell>
          <cell r="Q113">
            <v>3021</v>
          </cell>
          <cell r="R113">
            <v>33421</v>
          </cell>
          <cell r="S113">
            <v>33421</v>
          </cell>
          <cell r="T113">
            <v>11669</v>
          </cell>
          <cell r="U113">
            <v>245</v>
          </cell>
          <cell r="V113">
            <v>11914</v>
          </cell>
          <cell r="W113">
            <v>1951</v>
          </cell>
          <cell r="X113">
            <v>146</v>
          </cell>
          <cell r="Y113">
            <v>1491</v>
          </cell>
          <cell r="Z113">
            <v>15501</v>
          </cell>
          <cell r="AA113">
            <v>48923</v>
          </cell>
          <cell r="AB113">
            <v>38103</v>
          </cell>
          <cell r="AC113">
            <v>5712</v>
          </cell>
          <cell r="AD113">
            <v>32391</v>
          </cell>
          <cell r="AE113">
            <v>87026</v>
          </cell>
          <cell r="AF113">
            <v>78290</v>
          </cell>
          <cell r="AG113">
            <v>4975</v>
          </cell>
          <cell r="AH113">
            <v>406</v>
          </cell>
          <cell r="AI113">
            <v>1774</v>
          </cell>
          <cell r="AJ113">
            <v>129</v>
          </cell>
          <cell r="AK113">
            <v>29</v>
          </cell>
          <cell r="AL113">
            <v>7314</v>
          </cell>
          <cell r="AM113">
            <v>85604</v>
          </cell>
          <cell r="AN113">
            <v>1018</v>
          </cell>
          <cell r="AO113">
            <v>1125</v>
          </cell>
          <cell r="AP113">
            <v>2143</v>
          </cell>
          <cell r="AQ113">
            <v>87747</v>
          </cell>
          <cell r="AR113">
            <v>9543</v>
          </cell>
          <cell r="AS113">
            <v>16721</v>
          </cell>
          <cell r="AT113">
            <v>5413</v>
          </cell>
          <cell r="AU113">
            <v>3042</v>
          </cell>
          <cell r="AV113">
            <v>34719</v>
          </cell>
          <cell r="AW113">
            <v>34719</v>
          </cell>
          <cell r="AX113">
            <v>12176</v>
          </cell>
          <cell r="AY113">
            <v>242</v>
          </cell>
          <cell r="AZ113">
            <v>12419</v>
          </cell>
          <cell r="BA113">
            <v>1950</v>
          </cell>
          <cell r="BB113">
            <v>137</v>
          </cell>
          <cell r="BC113">
            <v>1434</v>
          </cell>
          <cell r="BD113">
            <v>15940</v>
          </cell>
          <cell r="BE113">
            <v>50659</v>
          </cell>
          <cell r="BF113">
            <v>37088</v>
          </cell>
          <cell r="BG113">
            <v>4694</v>
          </cell>
          <cell r="BH113">
            <v>32394</v>
          </cell>
          <cell r="BI113">
            <v>87747</v>
          </cell>
          <cell r="BJ113">
            <v>72650</v>
          </cell>
          <cell r="BK113">
            <v>4978</v>
          </cell>
          <cell r="BL113">
            <v>333</v>
          </cell>
          <cell r="BM113">
            <v>1774</v>
          </cell>
          <cell r="BN113">
            <v>129</v>
          </cell>
          <cell r="BO113">
            <v>28</v>
          </cell>
          <cell r="BP113">
            <v>7242</v>
          </cell>
          <cell r="BQ113">
            <v>79892</v>
          </cell>
          <cell r="BR113">
            <v>1022</v>
          </cell>
          <cell r="BS113">
            <v>1029</v>
          </cell>
          <cell r="BT113">
            <v>2051</v>
          </cell>
          <cell r="BU113">
            <v>81943</v>
          </cell>
          <cell r="BV113">
            <v>9521</v>
          </cell>
          <cell r="BW113">
            <v>24352</v>
          </cell>
          <cell r="BX113">
            <v>4707</v>
          </cell>
          <cell r="BY113">
            <v>2969</v>
          </cell>
          <cell r="BZ113">
            <v>41548</v>
          </cell>
          <cell r="CA113">
            <v>41548</v>
          </cell>
          <cell r="CB113">
            <v>10794</v>
          </cell>
          <cell r="CC113">
            <v>242</v>
          </cell>
          <cell r="CD113">
            <v>11036</v>
          </cell>
          <cell r="CE113">
            <v>1950</v>
          </cell>
          <cell r="CF113">
            <v>129</v>
          </cell>
          <cell r="CG113">
            <v>1350</v>
          </cell>
          <cell r="CH113">
            <v>14465</v>
          </cell>
          <cell r="CI113">
            <v>56014</v>
          </cell>
          <cell r="CJ113">
            <v>25929</v>
          </cell>
          <cell r="CK113">
            <v>-6465</v>
          </cell>
          <cell r="CL113">
            <v>32394</v>
          </cell>
          <cell r="CM113">
            <v>81943</v>
          </cell>
        </row>
        <row r="114">
          <cell r="B114">
            <v>75544</v>
          </cell>
          <cell r="C114">
            <v>4916</v>
          </cell>
          <cell r="D114">
            <v>413</v>
          </cell>
          <cell r="E114">
            <v>1949</v>
          </cell>
          <cell r="F114">
            <v>129</v>
          </cell>
          <cell r="G114">
            <v>25</v>
          </cell>
          <cell r="H114">
            <v>7433</v>
          </cell>
          <cell r="I114">
            <v>82977</v>
          </cell>
          <cell r="J114">
            <v>1124</v>
          </cell>
          <cell r="K114">
            <v>967</v>
          </cell>
          <cell r="L114">
            <v>2091</v>
          </cell>
          <cell r="M114">
            <v>85067</v>
          </cell>
          <cell r="N114">
            <v>9524</v>
          </cell>
          <cell r="O114">
            <v>16879</v>
          </cell>
          <cell r="P114">
            <v>3134</v>
          </cell>
          <cell r="Q114">
            <v>2791</v>
          </cell>
          <cell r="R114">
            <v>32328</v>
          </cell>
          <cell r="S114">
            <v>32328</v>
          </cell>
          <cell r="T114">
            <v>11438</v>
          </cell>
          <cell r="U114">
            <v>257</v>
          </cell>
          <cell r="V114">
            <v>11695</v>
          </cell>
          <cell r="W114">
            <v>1977</v>
          </cell>
          <cell r="X114">
            <v>154</v>
          </cell>
          <cell r="Y114">
            <v>1355</v>
          </cell>
          <cell r="Z114">
            <v>15180</v>
          </cell>
          <cell r="AA114">
            <v>47508</v>
          </cell>
          <cell r="AB114">
            <v>37559</v>
          </cell>
          <cell r="AC114">
            <v>4653</v>
          </cell>
          <cell r="AD114">
            <v>32906</v>
          </cell>
          <cell r="AE114">
            <v>85067</v>
          </cell>
          <cell r="AF114">
            <v>75747</v>
          </cell>
          <cell r="AG114">
            <v>4912</v>
          </cell>
          <cell r="AH114">
            <v>361</v>
          </cell>
          <cell r="AI114">
            <v>1801</v>
          </cell>
          <cell r="AJ114">
            <v>129</v>
          </cell>
          <cell r="AK114">
            <v>28</v>
          </cell>
          <cell r="AL114">
            <v>7230</v>
          </cell>
          <cell r="AM114">
            <v>82978</v>
          </cell>
          <cell r="AN114">
            <v>1105</v>
          </cell>
          <cell r="AO114">
            <v>815</v>
          </cell>
          <cell r="AP114">
            <v>1920</v>
          </cell>
          <cell r="AQ114">
            <v>84898</v>
          </cell>
          <cell r="AR114">
            <v>9543</v>
          </cell>
          <cell r="AS114">
            <v>16599</v>
          </cell>
          <cell r="AT114">
            <v>1582</v>
          </cell>
          <cell r="AU114">
            <v>2818</v>
          </cell>
          <cell r="AV114">
            <v>30542</v>
          </cell>
          <cell r="AW114">
            <v>30542</v>
          </cell>
          <cell r="AX114">
            <v>11054</v>
          </cell>
          <cell r="AY114">
            <v>251</v>
          </cell>
          <cell r="AZ114">
            <v>11306</v>
          </cell>
          <cell r="BA114">
            <v>1974</v>
          </cell>
          <cell r="BB114">
            <v>170</v>
          </cell>
          <cell r="BC114">
            <v>1442</v>
          </cell>
          <cell r="BD114">
            <v>14892</v>
          </cell>
          <cell r="BE114">
            <v>45434</v>
          </cell>
          <cell r="BF114">
            <v>39464</v>
          </cell>
          <cell r="BG114">
            <v>6545</v>
          </cell>
          <cell r="BH114">
            <v>32919</v>
          </cell>
          <cell r="BI114">
            <v>84898</v>
          </cell>
          <cell r="BJ114">
            <v>72822</v>
          </cell>
          <cell r="BK114">
            <v>4915</v>
          </cell>
          <cell r="BL114">
            <v>457</v>
          </cell>
          <cell r="BM114">
            <v>1801</v>
          </cell>
          <cell r="BN114">
            <v>129</v>
          </cell>
          <cell r="BO114">
            <v>27</v>
          </cell>
          <cell r="BP114">
            <v>7329</v>
          </cell>
          <cell r="BQ114">
            <v>80150</v>
          </cell>
          <cell r="BR114">
            <v>1103</v>
          </cell>
          <cell r="BS114">
            <v>1007</v>
          </cell>
          <cell r="BT114">
            <v>2110</v>
          </cell>
          <cell r="BU114">
            <v>82261</v>
          </cell>
          <cell r="BV114">
            <v>9593</v>
          </cell>
          <cell r="BW114">
            <v>8482</v>
          </cell>
          <cell r="BX114">
            <v>1470</v>
          </cell>
          <cell r="BY114">
            <v>2768</v>
          </cell>
          <cell r="BZ114">
            <v>22313</v>
          </cell>
          <cell r="CA114">
            <v>22313</v>
          </cell>
          <cell r="CB114">
            <v>10415</v>
          </cell>
          <cell r="CC114">
            <v>255</v>
          </cell>
          <cell r="CD114">
            <v>10670</v>
          </cell>
          <cell r="CE114">
            <v>1974</v>
          </cell>
          <cell r="CF114">
            <v>178</v>
          </cell>
          <cell r="CG114">
            <v>1697</v>
          </cell>
          <cell r="CH114">
            <v>14519</v>
          </cell>
          <cell r="CI114">
            <v>36832</v>
          </cell>
          <cell r="CJ114">
            <v>45429</v>
          </cell>
          <cell r="CK114">
            <v>12510</v>
          </cell>
          <cell r="CL114">
            <v>32919</v>
          </cell>
          <cell r="CM114">
            <v>82261</v>
          </cell>
        </row>
        <row r="115">
          <cell r="B115">
            <v>72821</v>
          </cell>
          <cell r="C115">
            <v>4850</v>
          </cell>
          <cell r="D115">
            <v>419</v>
          </cell>
          <cell r="E115">
            <v>2144</v>
          </cell>
          <cell r="F115">
            <v>130</v>
          </cell>
          <cell r="G115">
            <v>22</v>
          </cell>
          <cell r="H115">
            <v>7564</v>
          </cell>
          <cell r="I115">
            <v>80385</v>
          </cell>
          <cell r="J115">
            <v>1249</v>
          </cell>
          <cell r="K115">
            <v>925</v>
          </cell>
          <cell r="L115">
            <v>2174</v>
          </cell>
          <cell r="M115">
            <v>82558</v>
          </cell>
          <cell r="N115">
            <v>9457</v>
          </cell>
          <cell r="O115">
            <v>17205</v>
          </cell>
          <cell r="P115">
            <v>2559</v>
          </cell>
          <cell r="Q115">
            <v>2570</v>
          </cell>
          <cell r="R115">
            <v>31790</v>
          </cell>
          <cell r="S115">
            <v>31790</v>
          </cell>
          <cell r="T115">
            <v>11060</v>
          </cell>
          <cell r="U115">
            <v>269</v>
          </cell>
          <cell r="V115">
            <v>11328</v>
          </cell>
          <cell r="W115">
            <v>2010</v>
          </cell>
          <cell r="X115">
            <v>158</v>
          </cell>
          <cell r="Y115">
            <v>1274</v>
          </cell>
          <cell r="Z115">
            <v>14771</v>
          </cell>
          <cell r="AA115">
            <v>46561</v>
          </cell>
          <cell r="AB115">
            <v>35998</v>
          </cell>
          <cell r="AC115">
            <v>2600</v>
          </cell>
          <cell r="AD115">
            <v>33398</v>
          </cell>
          <cell r="AE115">
            <v>82558</v>
          </cell>
          <cell r="AF115">
            <v>71850</v>
          </cell>
          <cell r="AG115">
            <v>4846</v>
          </cell>
          <cell r="AH115">
            <v>509</v>
          </cell>
          <cell r="AI115">
            <v>2249</v>
          </cell>
          <cell r="AJ115">
            <v>130</v>
          </cell>
          <cell r="AK115">
            <v>19</v>
          </cell>
          <cell r="AL115">
            <v>7752</v>
          </cell>
          <cell r="AM115">
            <v>79602</v>
          </cell>
          <cell r="AN115">
            <v>1270</v>
          </cell>
          <cell r="AO115">
            <v>1005</v>
          </cell>
          <cell r="AP115">
            <v>2275</v>
          </cell>
          <cell r="AQ115">
            <v>81877</v>
          </cell>
          <cell r="AR115">
            <v>9423</v>
          </cell>
          <cell r="AS115">
            <v>17515</v>
          </cell>
          <cell r="AT115">
            <v>2864</v>
          </cell>
          <cell r="AU115">
            <v>2497</v>
          </cell>
          <cell r="AV115">
            <v>32298</v>
          </cell>
          <cell r="AW115">
            <v>32298</v>
          </cell>
          <cell r="AX115">
            <v>11201</v>
          </cell>
          <cell r="AY115">
            <v>665</v>
          </cell>
          <cell r="AZ115">
            <v>11867</v>
          </cell>
          <cell r="BA115">
            <v>2017</v>
          </cell>
          <cell r="BB115">
            <v>155</v>
          </cell>
          <cell r="BC115">
            <v>1181</v>
          </cell>
          <cell r="BD115">
            <v>15220</v>
          </cell>
          <cell r="BE115">
            <v>47518</v>
          </cell>
          <cell r="BF115">
            <v>34359</v>
          </cell>
          <cell r="BG115">
            <v>985</v>
          </cell>
          <cell r="BH115">
            <v>33374</v>
          </cell>
          <cell r="BI115">
            <v>81877</v>
          </cell>
          <cell r="BJ115">
            <v>75060</v>
          </cell>
          <cell r="BK115">
            <v>4845</v>
          </cell>
          <cell r="BL115">
            <v>400</v>
          </cell>
          <cell r="BM115">
            <v>2249</v>
          </cell>
          <cell r="BN115">
            <v>130</v>
          </cell>
          <cell r="BO115">
            <v>20</v>
          </cell>
          <cell r="BP115">
            <v>7645</v>
          </cell>
          <cell r="BQ115">
            <v>82705</v>
          </cell>
          <cell r="BR115">
            <v>1268</v>
          </cell>
          <cell r="BS115">
            <v>1012</v>
          </cell>
          <cell r="BT115">
            <v>2281</v>
          </cell>
          <cell r="BU115">
            <v>84985</v>
          </cell>
          <cell r="BV115">
            <v>9400</v>
          </cell>
          <cell r="BW115">
            <v>27052</v>
          </cell>
          <cell r="BX115">
            <v>3283</v>
          </cell>
          <cell r="BY115">
            <v>2586</v>
          </cell>
          <cell r="BZ115">
            <v>42322</v>
          </cell>
          <cell r="CA115">
            <v>42322</v>
          </cell>
          <cell r="CB115">
            <v>12031</v>
          </cell>
          <cell r="CC115">
            <v>661</v>
          </cell>
          <cell r="CD115">
            <v>12692</v>
          </cell>
          <cell r="CE115">
            <v>2017</v>
          </cell>
          <cell r="CF115">
            <v>144</v>
          </cell>
          <cell r="CG115">
            <v>1049</v>
          </cell>
          <cell r="CH115">
            <v>15903</v>
          </cell>
          <cell r="CI115">
            <v>58224</v>
          </cell>
          <cell r="CJ115">
            <v>26761</v>
          </cell>
          <cell r="CK115">
            <v>-6613</v>
          </cell>
          <cell r="CL115">
            <v>33374</v>
          </cell>
          <cell r="CM115">
            <v>84985</v>
          </cell>
        </row>
        <row r="116">
          <cell r="B116">
            <v>70900</v>
          </cell>
          <cell r="C116">
            <v>4767</v>
          </cell>
          <cell r="D116">
            <v>418</v>
          </cell>
          <cell r="E116">
            <v>2054</v>
          </cell>
          <cell r="F116">
            <v>129</v>
          </cell>
          <cell r="G116">
            <v>20</v>
          </cell>
          <cell r="H116">
            <v>7388</v>
          </cell>
          <cell r="I116">
            <v>78289</v>
          </cell>
          <cell r="J116">
            <v>1362</v>
          </cell>
          <cell r="K116">
            <v>909</v>
          </cell>
          <cell r="L116">
            <v>2271</v>
          </cell>
          <cell r="M116">
            <v>80560</v>
          </cell>
          <cell r="N116">
            <v>9304</v>
          </cell>
          <cell r="O116">
            <v>17315</v>
          </cell>
          <cell r="P116">
            <v>2935</v>
          </cell>
          <cell r="Q116">
            <v>2428</v>
          </cell>
          <cell r="R116">
            <v>31983</v>
          </cell>
          <cell r="S116">
            <v>31983</v>
          </cell>
          <cell r="T116">
            <v>10860</v>
          </cell>
          <cell r="U116">
            <v>274</v>
          </cell>
          <cell r="V116">
            <v>11134</v>
          </cell>
          <cell r="W116">
            <v>2042</v>
          </cell>
          <cell r="X116">
            <v>153</v>
          </cell>
          <cell r="Y116">
            <v>1243</v>
          </cell>
          <cell r="Z116">
            <v>14571</v>
          </cell>
          <cell r="AA116">
            <v>46554</v>
          </cell>
          <cell r="AB116">
            <v>34006</v>
          </cell>
          <cell r="AC116">
            <v>115</v>
          </cell>
          <cell r="AD116">
            <v>33891</v>
          </cell>
          <cell r="AE116">
            <v>80560</v>
          </cell>
          <cell r="AF116">
            <v>71091</v>
          </cell>
          <cell r="AG116">
            <v>4815</v>
          </cell>
          <cell r="AH116">
            <v>342</v>
          </cell>
          <cell r="AI116">
            <v>2255</v>
          </cell>
          <cell r="AJ116">
            <v>129</v>
          </cell>
          <cell r="AK116">
            <v>21</v>
          </cell>
          <cell r="AL116">
            <v>7562</v>
          </cell>
          <cell r="AM116">
            <v>78654</v>
          </cell>
          <cell r="AN116">
            <v>1514</v>
          </cell>
          <cell r="AO116">
            <v>913</v>
          </cell>
          <cell r="AP116">
            <v>2428</v>
          </cell>
          <cell r="AQ116">
            <v>81081</v>
          </cell>
          <cell r="AR116">
            <v>9411</v>
          </cell>
          <cell r="AS116">
            <v>17041</v>
          </cell>
          <cell r="AT116">
            <v>3216</v>
          </cell>
          <cell r="AU116">
            <v>2370</v>
          </cell>
          <cell r="AV116">
            <v>32038</v>
          </cell>
          <cell r="AW116">
            <v>32038</v>
          </cell>
          <cell r="AX116">
            <v>10839</v>
          </cell>
          <cell r="AY116">
            <v>267</v>
          </cell>
          <cell r="AZ116">
            <v>11105</v>
          </cell>
          <cell r="BA116">
            <v>2042</v>
          </cell>
          <cell r="BB116">
            <v>150</v>
          </cell>
          <cell r="BC116">
            <v>1244</v>
          </cell>
          <cell r="BD116">
            <v>14541</v>
          </cell>
          <cell r="BE116">
            <v>46579</v>
          </cell>
          <cell r="BF116">
            <v>34502</v>
          </cell>
          <cell r="BG116">
            <v>603</v>
          </cell>
          <cell r="BH116">
            <v>33899</v>
          </cell>
          <cell r="BI116">
            <v>81081</v>
          </cell>
          <cell r="BJ116">
            <v>75699</v>
          </cell>
          <cell r="BK116">
            <v>4810</v>
          </cell>
          <cell r="BL116">
            <v>387</v>
          </cell>
          <cell r="BM116">
            <v>2255</v>
          </cell>
          <cell r="BN116">
            <v>129</v>
          </cell>
          <cell r="BO116">
            <v>21</v>
          </cell>
          <cell r="BP116">
            <v>7602</v>
          </cell>
          <cell r="BQ116">
            <v>83301</v>
          </cell>
          <cell r="BR116">
            <v>1516</v>
          </cell>
          <cell r="BS116">
            <v>778</v>
          </cell>
          <cell r="BT116">
            <v>2294</v>
          </cell>
          <cell r="BU116">
            <v>85596</v>
          </cell>
          <cell r="BV116">
            <v>9405</v>
          </cell>
          <cell r="BW116">
            <v>7990</v>
          </cell>
          <cell r="BX116">
            <v>3700</v>
          </cell>
          <cell r="BY116">
            <v>2380</v>
          </cell>
          <cell r="BZ116">
            <v>23476</v>
          </cell>
          <cell r="CA116">
            <v>23476</v>
          </cell>
          <cell r="CB116">
            <v>11899</v>
          </cell>
          <cell r="CC116">
            <v>268</v>
          </cell>
          <cell r="CD116">
            <v>12167</v>
          </cell>
          <cell r="CE116">
            <v>2042</v>
          </cell>
          <cell r="CF116">
            <v>161</v>
          </cell>
          <cell r="CG116">
            <v>1233</v>
          </cell>
          <cell r="CH116">
            <v>15603</v>
          </cell>
          <cell r="CI116">
            <v>39079</v>
          </cell>
          <cell r="CJ116">
            <v>46517</v>
          </cell>
          <cell r="CK116">
            <v>12618</v>
          </cell>
          <cell r="CL116">
            <v>33899</v>
          </cell>
          <cell r="CM116">
            <v>85596</v>
          </cell>
        </row>
        <row r="117">
          <cell r="B117">
            <v>69799</v>
          </cell>
          <cell r="C117">
            <v>4660</v>
          </cell>
          <cell r="D117">
            <v>415</v>
          </cell>
          <cell r="E117">
            <v>1776</v>
          </cell>
          <cell r="F117">
            <v>128</v>
          </cell>
          <cell r="G117">
            <v>21</v>
          </cell>
          <cell r="H117">
            <v>7000</v>
          </cell>
          <cell r="I117">
            <v>76799</v>
          </cell>
          <cell r="J117">
            <v>1403</v>
          </cell>
          <cell r="K117">
            <v>916</v>
          </cell>
          <cell r="L117">
            <v>2319</v>
          </cell>
          <cell r="M117">
            <v>79117</v>
          </cell>
          <cell r="N117">
            <v>9154</v>
          </cell>
          <cell r="O117">
            <v>17111</v>
          </cell>
          <cell r="P117">
            <v>3829</v>
          </cell>
          <cell r="Q117">
            <v>2354</v>
          </cell>
          <cell r="R117">
            <v>32448</v>
          </cell>
          <cell r="S117">
            <v>32448</v>
          </cell>
          <cell r="T117">
            <v>11037</v>
          </cell>
          <cell r="U117">
            <v>275</v>
          </cell>
          <cell r="V117">
            <v>11312</v>
          </cell>
          <cell r="W117">
            <v>2069</v>
          </cell>
          <cell r="X117">
            <v>149</v>
          </cell>
          <cell r="Y117">
            <v>1266</v>
          </cell>
          <cell r="Z117">
            <v>14796</v>
          </cell>
          <cell r="AA117">
            <v>47244</v>
          </cell>
          <cell r="AB117">
            <v>31873</v>
          </cell>
          <cell r="AC117">
            <v>-2554</v>
          </cell>
          <cell r="AD117">
            <v>34427</v>
          </cell>
          <cell r="AE117">
            <v>79117</v>
          </cell>
          <cell r="AF117">
            <v>70190</v>
          </cell>
          <cell r="AG117">
            <v>4627</v>
          </cell>
          <cell r="AH117">
            <v>441</v>
          </cell>
          <cell r="AI117">
            <v>1439</v>
          </cell>
          <cell r="AJ117">
            <v>128</v>
          </cell>
          <cell r="AK117">
            <v>21</v>
          </cell>
          <cell r="AL117">
            <v>6657</v>
          </cell>
          <cell r="AM117">
            <v>76847</v>
          </cell>
          <cell r="AN117">
            <v>1444</v>
          </cell>
          <cell r="AO117">
            <v>915</v>
          </cell>
          <cell r="AP117">
            <v>2359</v>
          </cell>
          <cell r="AQ117">
            <v>79206</v>
          </cell>
          <cell r="AR117">
            <v>9097</v>
          </cell>
          <cell r="AS117">
            <v>17822</v>
          </cell>
          <cell r="AT117">
            <v>3541</v>
          </cell>
          <cell r="AU117">
            <v>2513</v>
          </cell>
          <cell r="AV117">
            <v>32973</v>
          </cell>
          <cell r="AW117">
            <v>32973</v>
          </cell>
          <cell r="AX117">
            <v>10848</v>
          </cell>
          <cell r="AY117">
            <v>279</v>
          </cell>
          <cell r="AZ117">
            <v>11126</v>
          </cell>
          <cell r="BA117">
            <v>2067</v>
          </cell>
          <cell r="BB117">
            <v>147</v>
          </cell>
          <cell r="BC117">
            <v>1328</v>
          </cell>
          <cell r="BD117">
            <v>14670</v>
          </cell>
          <cell r="BE117">
            <v>47643</v>
          </cell>
          <cell r="BF117">
            <v>31564</v>
          </cell>
          <cell r="BG117">
            <v>-2867</v>
          </cell>
          <cell r="BH117">
            <v>34430</v>
          </cell>
          <cell r="BI117">
            <v>79206</v>
          </cell>
          <cell r="BJ117">
            <v>65489</v>
          </cell>
          <cell r="BK117">
            <v>4630</v>
          </cell>
          <cell r="BL117">
            <v>363</v>
          </cell>
          <cell r="BM117">
            <v>1439</v>
          </cell>
          <cell r="BN117">
            <v>128</v>
          </cell>
          <cell r="BO117">
            <v>20</v>
          </cell>
          <cell r="BP117">
            <v>6581</v>
          </cell>
          <cell r="BQ117">
            <v>72070</v>
          </cell>
          <cell r="BR117">
            <v>1449</v>
          </cell>
          <cell r="BS117">
            <v>825</v>
          </cell>
          <cell r="BT117">
            <v>2274</v>
          </cell>
          <cell r="BU117">
            <v>74344</v>
          </cell>
          <cell r="BV117">
            <v>9084</v>
          </cell>
          <cell r="BW117">
            <v>28049</v>
          </cell>
          <cell r="BX117">
            <v>2901</v>
          </cell>
          <cell r="BY117">
            <v>2492</v>
          </cell>
          <cell r="BZ117">
            <v>42526</v>
          </cell>
          <cell r="CA117">
            <v>42526</v>
          </cell>
          <cell r="CB117">
            <v>9701</v>
          </cell>
          <cell r="CC117">
            <v>278</v>
          </cell>
          <cell r="CD117">
            <v>9979</v>
          </cell>
          <cell r="CE117">
            <v>2067</v>
          </cell>
          <cell r="CF117">
            <v>138</v>
          </cell>
          <cell r="CG117">
            <v>1251</v>
          </cell>
          <cell r="CH117">
            <v>13436</v>
          </cell>
          <cell r="CI117">
            <v>55962</v>
          </cell>
          <cell r="CJ117">
            <v>18382</v>
          </cell>
          <cell r="CK117">
            <v>-16048</v>
          </cell>
          <cell r="CL117">
            <v>34430</v>
          </cell>
          <cell r="CM117">
            <v>74344</v>
          </cell>
        </row>
        <row r="118">
          <cell r="B118">
            <v>69151</v>
          </cell>
          <cell r="C118">
            <v>4581</v>
          </cell>
          <cell r="D118">
            <v>416</v>
          </cell>
          <cell r="E118">
            <v>1108</v>
          </cell>
          <cell r="F118">
            <v>126</v>
          </cell>
          <cell r="G118">
            <v>24</v>
          </cell>
          <cell r="H118">
            <v>6255</v>
          </cell>
          <cell r="I118">
            <v>75405</v>
          </cell>
          <cell r="J118">
            <v>1382</v>
          </cell>
          <cell r="K118">
            <v>904</v>
          </cell>
          <cell r="L118">
            <v>2286</v>
          </cell>
          <cell r="M118">
            <v>77692</v>
          </cell>
          <cell r="N118">
            <v>9155</v>
          </cell>
          <cell r="O118">
            <v>17084</v>
          </cell>
          <cell r="P118">
            <v>4396</v>
          </cell>
          <cell r="Q118">
            <v>2332</v>
          </cell>
          <cell r="R118">
            <v>32967</v>
          </cell>
          <cell r="S118">
            <v>32967</v>
          </cell>
          <cell r="T118">
            <v>11362</v>
          </cell>
          <cell r="U118">
            <v>280</v>
          </cell>
          <cell r="V118">
            <v>11642</v>
          </cell>
          <cell r="W118">
            <v>2094</v>
          </cell>
          <cell r="X118">
            <v>146</v>
          </cell>
          <cell r="Y118">
            <v>1335</v>
          </cell>
          <cell r="Z118">
            <v>15217</v>
          </cell>
          <cell r="AA118">
            <v>48184</v>
          </cell>
          <cell r="AB118">
            <v>29507</v>
          </cell>
          <cell r="AC118">
            <v>-5515</v>
          </cell>
          <cell r="AD118">
            <v>35022</v>
          </cell>
          <cell r="AE118">
            <v>77692</v>
          </cell>
          <cell r="AF118">
            <v>68655</v>
          </cell>
          <cell r="AG118">
            <v>4559</v>
          </cell>
          <cell r="AH118">
            <v>420</v>
          </cell>
          <cell r="AI118">
            <v>1457</v>
          </cell>
          <cell r="AJ118">
            <v>127</v>
          </cell>
          <cell r="AK118">
            <v>23</v>
          </cell>
          <cell r="AL118">
            <v>6586</v>
          </cell>
          <cell r="AM118">
            <v>75241</v>
          </cell>
          <cell r="AN118">
            <v>1574</v>
          </cell>
          <cell r="AO118">
            <v>1449</v>
          </cell>
          <cell r="AP118">
            <v>3023</v>
          </cell>
          <cell r="AQ118">
            <v>78265</v>
          </cell>
          <cell r="AR118">
            <v>9045</v>
          </cell>
          <cell r="AS118">
            <v>16195</v>
          </cell>
          <cell r="AT118">
            <v>4367</v>
          </cell>
          <cell r="AU118">
            <v>2187</v>
          </cell>
          <cell r="AV118">
            <v>31794</v>
          </cell>
          <cell r="AW118">
            <v>31794</v>
          </cell>
          <cell r="AX118">
            <v>11382</v>
          </cell>
          <cell r="AY118">
            <v>272</v>
          </cell>
          <cell r="AZ118">
            <v>11654</v>
          </cell>
          <cell r="BA118">
            <v>2094</v>
          </cell>
          <cell r="BB118">
            <v>153</v>
          </cell>
          <cell r="BC118">
            <v>1272</v>
          </cell>
          <cell r="BD118">
            <v>15174</v>
          </cell>
          <cell r="BE118">
            <v>46968</v>
          </cell>
          <cell r="BF118">
            <v>31297</v>
          </cell>
          <cell r="BG118">
            <v>-3671</v>
          </cell>
          <cell r="BH118">
            <v>34968</v>
          </cell>
          <cell r="BI118">
            <v>78265</v>
          </cell>
          <cell r="BJ118">
            <v>65664</v>
          </cell>
          <cell r="BK118">
            <v>4561</v>
          </cell>
          <cell r="BL118">
            <v>528</v>
          </cell>
          <cell r="BM118">
            <v>1457</v>
          </cell>
          <cell r="BN118">
            <v>127</v>
          </cell>
          <cell r="BO118">
            <v>22</v>
          </cell>
          <cell r="BP118">
            <v>6695</v>
          </cell>
          <cell r="BQ118">
            <v>72359</v>
          </cell>
          <cell r="BR118">
            <v>1570</v>
          </cell>
          <cell r="BS118">
            <v>1641</v>
          </cell>
          <cell r="BT118">
            <v>3211</v>
          </cell>
          <cell r="BU118">
            <v>75569</v>
          </cell>
          <cell r="BV118">
            <v>9082</v>
          </cell>
          <cell r="BW118">
            <v>7324</v>
          </cell>
          <cell r="BX118">
            <v>3978</v>
          </cell>
          <cell r="BY118">
            <v>2115</v>
          </cell>
          <cell r="BZ118">
            <v>22499</v>
          </cell>
          <cell r="CA118">
            <v>22499</v>
          </cell>
          <cell r="CB118">
            <v>10590</v>
          </cell>
          <cell r="CC118">
            <v>275</v>
          </cell>
          <cell r="CD118">
            <v>10865</v>
          </cell>
          <cell r="CE118">
            <v>2094</v>
          </cell>
          <cell r="CF118">
            <v>161</v>
          </cell>
          <cell r="CG118">
            <v>1498</v>
          </cell>
          <cell r="CH118">
            <v>14618</v>
          </cell>
          <cell r="CI118">
            <v>37117</v>
          </cell>
          <cell r="CJ118">
            <v>38452</v>
          </cell>
          <cell r="CK118">
            <v>3484</v>
          </cell>
          <cell r="CL118">
            <v>34968</v>
          </cell>
          <cell r="CM118">
            <v>75569</v>
          </cell>
        </row>
        <row r="119">
          <cell r="B119">
            <v>68464</v>
          </cell>
          <cell r="C119">
            <v>4528</v>
          </cell>
          <cell r="D119">
            <v>422</v>
          </cell>
          <cell r="E119">
            <v>588</v>
          </cell>
          <cell r="F119">
            <v>123</v>
          </cell>
          <cell r="G119">
            <v>28</v>
          </cell>
          <cell r="H119">
            <v>5688</v>
          </cell>
          <cell r="I119">
            <v>74152</v>
          </cell>
          <cell r="J119">
            <v>1339</v>
          </cell>
          <cell r="K119">
            <v>920</v>
          </cell>
          <cell r="L119">
            <v>2258</v>
          </cell>
          <cell r="M119">
            <v>76410</v>
          </cell>
          <cell r="N119">
            <v>9335</v>
          </cell>
          <cell r="O119">
            <v>17506</v>
          </cell>
          <cell r="P119">
            <v>4625</v>
          </cell>
          <cell r="Q119">
            <v>2293</v>
          </cell>
          <cell r="R119">
            <v>33759</v>
          </cell>
          <cell r="S119">
            <v>33759</v>
          </cell>
          <cell r="T119">
            <v>11460</v>
          </cell>
          <cell r="U119">
            <v>290</v>
          </cell>
          <cell r="V119">
            <v>11750</v>
          </cell>
          <cell r="W119">
            <v>2121</v>
          </cell>
          <cell r="X119">
            <v>141</v>
          </cell>
          <cell r="Y119">
            <v>1387</v>
          </cell>
          <cell r="Z119">
            <v>15399</v>
          </cell>
          <cell r="AA119">
            <v>49158</v>
          </cell>
          <cell r="AB119">
            <v>27253</v>
          </cell>
          <cell r="AC119">
            <v>-8381</v>
          </cell>
          <cell r="AD119">
            <v>35634</v>
          </cell>
          <cell r="AE119">
            <v>76410</v>
          </cell>
          <cell r="AF119">
            <v>68649</v>
          </cell>
          <cell r="AG119">
            <v>4533</v>
          </cell>
          <cell r="AH119">
            <v>415</v>
          </cell>
          <cell r="AI119">
            <v>787</v>
          </cell>
          <cell r="AJ119">
            <v>122</v>
          </cell>
          <cell r="AK119">
            <v>28</v>
          </cell>
          <cell r="AL119">
            <v>5885</v>
          </cell>
          <cell r="AM119">
            <v>74534</v>
          </cell>
          <cell r="AN119">
            <v>1303</v>
          </cell>
          <cell r="AO119">
            <v>1054</v>
          </cell>
          <cell r="AP119">
            <v>2357</v>
          </cell>
          <cell r="AQ119">
            <v>76892</v>
          </cell>
          <cell r="AR119">
            <v>9356</v>
          </cell>
          <cell r="AS119">
            <v>17682</v>
          </cell>
          <cell r="AT119">
            <v>5187</v>
          </cell>
          <cell r="AU119">
            <v>2314</v>
          </cell>
          <cell r="AV119">
            <v>34539</v>
          </cell>
          <cell r="AW119">
            <v>34539</v>
          </cell>
          <cell r="AX119">
            <v>11760</v>
          </cell>
          <cell r="AY119">
            <v>293</v>
          </cell>
          <cell r="AZ119">
            <v>12053</v>
          </cell>
          <cell r="BA119">
            <v>2122</v>
          </cell>
          <cell r="BB119">
            <v>138</v>
          </cell>
          <cell r="BC119">
            <v>1413</v>
          </cell>
          <cell r="BD119">
            <v>15726</v>
          </cell>
          <cell r="BE119">
            <v>50265</v>
          </cell>
          <cell r="BF119">
            <v>26627</v>
          </cell>
          <cell r="BG119">
            <v>-9035</v>
          </cell>
          <cell r="BH119">
            <v>35662</v>
          </cell>
          <cell r="BI119">
            <v>76892</v>
          </cell>
          <cell r="BJ119">
            <v>71694</v>
          </cell>
          <cell r="BK119">
            <v>4533</v>
          </cell>
          <cell r="BL119">
            <v>322</v>
          </cell>
          <cell r="BM119">
            <v>787</v>
          </cell>
          <cell r="BN119">
            <v>122</v>
          </cell>
          <cell r="BO119">
            <v>30</v>
          </cell>
          <cell r="BP119">
            <v>5795</v>
          </cell>
          <cell r="BQ119">
            <v>77488</v>
          </cell>
          <cell r="BR119">
            <v>1300</v>
          </cell>
          <cell r="BS119">
            <v>1087</v>
          </cell>
          <cell r="BT119">
            <v>2387</v>
          </cell>
          <cell r="BU119">
            <v>79876</v>
          </cell>
          <cell r="BV119">
            <v>9337</v>
          </cell>
          <cell r="BW119">
            <v>28409</v>
          </cell>
          <cell r="BX119">
            <v>5640</v>
          </cell>
          <cell r="BY119">
            <v>2375</v>
          </cell>
          <cell r="BZ119">
            <v>45762</v>
          </cell>
          <cell r="CA119">
            <v>45762</v>
          </cell>
          <cell r="CB119">
            <v>12579</v>
          </cell>
          <cell r="CC119">
            <v>289</v>
          </cell>
          <cell r="CD119">
            <v>12868</v>
          </cell>
          <cell r="CE119">
            <v>2122</v>
          </cell>
          <cell r="CF119">
            <v>130</v>
          </cell>
          <cell r="CG119">
            <v>1260</v>
          </cell>
          <cell r="CH119">
            <v>16380</v>
          </cell>
          <cell r="CI119">
            <v>62142</v>
          </cell>
          <cell r="CJ119">
            <v>17734</v>
          </cell>
          <cell r="CK119">
            <v>-17928</v>
          </cell>
          <cell r="CL119">
            <v>35662</v>
          </cell>
          <cell r="CM119">
            <v>79876</v>
          </cell>
        </row>
        <row r="120">
          <cell r="B120">
            <v>67631</v>
          </cell>
          <cell r="C120">
            <v>4457</v>
          </cell>
          <cell r="D120">
            <v>408</v>
          </cell>
          <cell r="E120">
            <v>831</v>
          </cell>
          <cell r="F120">
            <v>121</v>
          </cell>
          <cell r="G120">
            <v>30</v>
          </cell>
          <cell r="H120">
            <v>5846</v>
          </cell>
          <cell r="I120">
            <v>73478</v>
          </cell>
          <cell r="J120">
            <v>1313</v>
          </cell>
          <cell r="K120">
            <v>961</v>
          </cell>
          <cell r="L120">
            <v>2275</v>
          </cell>
          <cell r="M120">
            <v>75753</v>
          </cell>
          <cell r="N120">
            <v>9505</v>
          </cell>
          <cell r="O120">
            <v>18336</v>
          </cell>
          <cell r="P120">
            <v>4312</v>
          </cell>
          <cell r="Q120">
            <v>2196</v>
          </cell>
          <cell r="R120">
            <v>34350</v>
          </cell>
          <cell r="S120">
            <v>34350</v>
          </cell>
          <cell r="T120">
            <v>11252</v>
          </cell>
          <cell r="U120">
            <v>297</v>
          </cell>
          <cell r="V120">
            <v>11549</v>
          </cell>
          <cell r="W120">
            <v>2149</v>
          </cell>
          <cell r="X120">
            <v>136</v>
          </cell>
          <cell r="Y120">
            <v>1469</v>
          </cell>
          <cell r="Z120">
            <v>15303</v>
          </cell>
          <cell r="AA120">
            <v>49653</v>
          </cell>
          <cell r="AB120">
            <v>26100</v>
          </cell>
          <cell r="AC120">
            <v>-10087</v>
          </cell>
          <cell r="AD120">
            <v>36186</v>
          </cell>
          <cell r="AE120">
            <v>75753</v>
          </cell>
          <cell r="AF120">
            <v>68246</v>
          </cell>
          <cell r="AG120">
            <v>4505</v>
          </cell>
          <cell r="AH120">
            <v>409</v>
          </cell>
          <cell r="AI120">
            <v>-323</v>
          </cell>
          <cell r="AJ120">
            <v>120</v>
          </cell>
          <cell r="AK120">
            <v>31</v>
          </cell>
          <cell r="AL120">
            <v>4743</v>
          </cell>
          <cell r="AM120">
            <v>72989</v>
          </cell>
          <cell r="AN120">
            <v>1343</v>
          </cell>
          <cell r="AO120">
            <v>820</v>
          </cell>
          <cell r="AP120">
            <v>2163</v>
          </cell>
          <cell r="AQ120">
            <v>75152</v>
          </cell>
          <cell r="AR120">
            <v>9587</v>
          </cell>
          <cell r="AS120">
            <v>18656</v>
          </cell>
          <cell r="AT120">
            <v>4068</v>
          </cell>
          <cell r="AU120">
            <v>2348</v>
          </cell>
          <cell r="AV120">
            <v>34659</v>
          </cell>
          <cell r="AW120">
            <v>34659</v>
          </cell>
          <cell r="AX120">
            <v>11303</v>
          </cell>
          <cell r="AY120">
            <v>763</v>
          </cell>
          <cell r="AZ120">
            <v>12066</v>
          </cell>
          <cell r="BA120">
            <v>2149</v>
          </cell>
          <cell r="BB120">
            <v>134</v>
          </cell>
          <cell r="BC120">
            <v>1515</v>
          </cell>
          <cell r="BD120">
            <v>15864</v>
          </cell>
          <cell r="BE120">
            <v>50522</v>
          </cell>
          <cell r="BF120">
            <v>24629</v>
          </cell>
          <cell r="BG120">
            <v>-11570</v>
          </cell>
          <cell r="BH120">
            <v>36200</v>
          </cell>
          <cell r="BI120">
            <v>75152</v>
          </cell>
          <cell r="BJ120">
            <v>72691</v>
          </cell>
          <cell r="BK120">
            <v>4500</v>
          </cell>
          <cell r="BL120">
            <v>469</v>
          </cell>
          <cell r="BM120">
            <v>-323</v>
          </cell>
          <cell r="BN120">
            <v>120</v>
          </cell>
          <cell r="BO120">
            <v>31</v>
          </cell>
          <cell r="BP120">
            <v>4797</v>
          </cell>
          <cell r="BQ120">
            <v>77488</v>
          </cell>
          <cell r="BR120">
            <v>1348</v>
          </cell>
          <cell r="BS120">
            <v>681</v>
          </cell>
          <cell r="BT120">
            <v>2029</v>
          </cell>
          <cell r="BU120">
            <v>79517</v>
          </cell>
          <cell r="BV120">
            <v>9578</v>
          </cell>
          <cell r="BW120">
            <v>8390</v>
          </cell>
          <cell r="BX120">
            <v>4728</v>
          </cell>
          <cell r="BY120">
            <v>2379</v>
          </cell>
          <cell r="BZ120">
            <v>25076</v>
          </cell>
          <cell r="CA120">
            <v>25076</v>
          </cell>
          <cell r="CB120">
            <v>12513</v>
          </cell>
          <cell r="CC120">
            <v>765</v>
          </cell>
          <cell r="CD120">
            <v>13278</v>
          </cell>
          <cell r="CE120">
            <v>2149</v>
          </cell>
          <cell r="CF120">
            <v>142</v>
          </cell>
          <cell r="CG120">
            <v>1501</v>
          </cell>
          <cell r="CH120">
            <v>17070</v>
          </cell>
          <cell r="CI120">
            <v>42146</v>
          </cell>
          <cell r="CJ120">
            <v>37371</v>
          </cell>
          <cell r="CK120">
            <v>1171</v>
          </cell>
          <cell r="CL120">
            <v>36200</v>
          </cell>
          <cell r="CM120">
            <v>79517</v>
          </cell>
        </row>
        <row r="121">
          <cell r="B121">
            <v>67235</v>
          </cell>
          <cell r="C121">
            <v>4332</v>
          </cell>
          <cell r="D121">
            <v>390</v>
          </cell>
          <cell r="E121">
            <v>1534</v>
          </cell>
          <cell r="F121">
            <v>120</v>
          </cell>
          <cell r="G121">
            <v>30</v>
          </cell>
          <cell r="H121">
            <v>6406</v>
          </cell>
          <cell r="I121">
            <v>73641</v>
          </cell>
          <cell r="J121">
            <v>1333</v>
          </cell>
          <cell r="K121">
            <v>1010</v>
          </cell>
          <cell r="L121">
            <v>2343</v>
          </cell>
          <cell r="M121">
            <v>75984</v>
          </cell>
          <cell r="N121">
            <v>9442</v>
          </cell>
          <cell r="O121">
            <v>19139</v>
          </cell>
          <cell r="P121">
            <v>3987</v>
          </cell>
          <cell r="Q121">
            <v>2100</v>
          </cell>
          <cell r="R121">
            <v>34668</v>
          </cell>
          <cell r="S121">
            <v>34668</v>
          </cell>
          <cell r="T121">
            <v>10903</v>
          </cell>
          <cell r="U121">
            <v>299</v>
          </cell>
          <cell r="V121">
            <v>11202</v>
          </cell>
          <cell r="W121">
            <v>2177</v>
          </cell>
          <cell r="X121">
            <v>141</v>
          </cell>
          <cell r="Y121">
            <v>1620</v>
          </cell>
          <cell r="Z121">
            <v>15139</v>
          </cell>
          <cell r="AA121">
            <v>49807</v>
          </cell>
          <cell r="AB121">
            <v>26178</v>
          </cell>
          <cell r="AC121">
            <v>-10392</v>
          </cell>
          <cell r="AD121">
            <v>36569</v>
          </cell>
          <cell r="AE121">
            <v>75984</v>
          </cell>
          <cell r="AF121">
            <v>66695</v>
          </cell>
          <cell r="AG121">
            <v>4320</v>
          </cell>
          <cell r="AH121">
            <v>393</v>
          </cell>
          <cell r="AI121">
            <v>2183</v>
          </cell>
          <cell r="AJ121">
            <v>120</v>
          </cell>
          <cell r="AK121">
            <v>29</v>
          </cell>
          <cell r="AL121">
            <v>7045</v>
          </cell>
          <cell r="AM121">
            <v>73740</v>
          </cell>
          <cell r="AN121">
            <v>1306</v>
          </cell>
          <cell r="AO121">
            <v>1049</v>
          </cell>
          <cell r="AP121">
            <v>2355</v>
          </cell>
          <cell r="AQ121">
            <v>76094</v>
          </cell>
          <cell r="AR121">
            <v>9525</v>
          </cell>
          <cell r="AS121">
            <v>18620</v>
          </cell>
          <cell r="AT121">
            <v>3894</v>
          </cell>
          <cell r="AU121">
            <v>2007</v>
          </cell>
          <cell r="AV121">
            <v>34046</v>
          </cell>
          <cell r="AW121">
            <v>34046</v>
          </cell>
          <cell r="AX121">
            <v>10497</v>
          </cell>
          <cell r="AY121">
            <v>295</v>
          </cell>
          <cell r="AZ121">
            <v>10792</v>
          </cell>
          <cell r="BA121">
            <v>2177</v>
          </cell>
          <cell r="BB121">
            <v>148</v>
          </cell>
          <cell r="BC121">
            <v>1492</v>
          </cell>
          <cell r="BD121">
            <v>14609</v>
          </cell>
          <cell r="BE121">
            <v>48655</v>
          </cell>
          <cell r="BF121">
            <v>27439</v>
          </cell>
          <cell r="BG121">
            <v>-9147</v>
          </cell>
          <cell r="BH121">
            <v>36586</v>
          </cell>
          <cell r="BI121">
            <v>76094</v>
          </cell>
          <cell r="BJ121">
            <v>62473</v>
          </cell>
          <cell r="BK121">
            <v>4324</v>
          </cell>
          <cell r="BL121">
            <v>323</v>
          </cell>
          <cell r="BM121">
            <v>2183</v>
          </cell>
          <cell r="BN121">
            <v>120</v>
          </cell>
          <cell r="BO121">
            <v>28</v>
          </cell>
          <cell r="BP121">
            <v>6979</v>
          </cell>
          <cell r="BQ121">
            <v>69452</v>
          </cell>
          <cell r="BR121">
            <v>1309</v>
          </cell>
          <cell r="BS121">
            <v>950</v>
          </cell>
          <cell r="BT121">
            <v>2260</v>
          </cell>
          <cell r="BU121">
            <v>71711</v>
          </cell>
          <cell r="BV121">
            <v>9519</v>
          </cell>
          <cell r="BW121">
            <v>27540</v>
          </cell>
          <cell r="BX121">
            <v>3254</v>
          </cell>
          <cell r="BY121">
            <v>2014</v>
          </cell>
          <cell r="BZ121">
            <v>42328</v>
          </cell>
          <cell r="CA121">
            <v>42328</v>
          </cell>
          <cell r="CB121">
            <v>9435</v>
          </cell>
          <cell r="CC121">
            <v>294</v>
          </cell>
          <cell r="CD121">
            <v>9729</v>
          </cell>
          <cell r="CE121">
            <v>2177</v>
          </cell>
          <cell r="CF121">
            <v>139</v>
          </cell>
          <cell r="CG121">
            <v>1404</v>
          </cell>
          <cell r="CH121">
            <v>13449</v>
          </cell>
          <cell r="CI121">
            <v>55776</v>
          </cell>
          <cell r="CJ121">
            <v>15935</v>
          </cell>
          <cell r="CK121">
            <v>-20651</v>
          </cell>
          <cell r="CL121">
            <v>36586</v>
          </cell>
          <cell r="CM121">
            <v>71711</v>
          </cell>
        </row>
        <row r="122">
          <cell r="B122">
            <v>67560</v>
          </cell>
          <cell r="C122">
            <v>4236</v>
          </cell>
          <cell r="D122">
            <v>359</v>
          </cell>
          <cell r="E122">
            <v>1857</v>
          </cell>
          <cell r="F122">
            <v>122</v>
          </cell>
          <cell r="G122">
            <v>27</v>
          </cell>
          <cell r="H122">
            <v>6600</v>
          </cell>
          <cell r="I122">
            <v>74161</v>
          </cell>
          <cell r="J122">
            <v>1376</v>
          </cell>
          <cell r="K122">
            <v>1007</v>
          </cell>
          <cell r="L122">
            <v>2384</v>
          </cell>
          <cell r="M122">
            <v>76544</v>
          </cell>
          <cell r="N122">
            <v>9249</v>
          </cell>
          <cell r="O122">
            <v>18989</v>
          </cell>
          <cell r="P122">
            <v>4378</v>
          </cell>
          <cell r="Q122">
            <v>2122</v>
          </cell>
          <cell r="R122">
            <v>34738</v>
          </cell>
          <cell r="S122">
            <v>34738</v>
          </cell>
          <cell r="T122">
            <v>10992</v>
          </cell>
          <cell r="U122">
            <v>296</v>
          </cell>
          <cell r="V122">
            <v>11288</v>
          </cell>
          <cell r="W122">
            <v>2205</v>
          </cell>
          <cell r="X122">
            <v>162</v>
          </cell>
          <cell r="Y122">
            <v>1768</v>
          </cell>
          <cell r="Z122">
            <v>15423</v>
          </cell>
          <cell r="AA122">
            <v>50160</v>
          </cell>
          <cell r="AB122">
            <v>26384</v>
          </cell>
          <cell r="AC122">
            <v>-10386</v>
          </cell>
          <cell r="AD122">
            <v>36770</v>
          </cell>
          <cell r="AE122">
            <v>76544</v>
          </cell>
          <cell r="AF122">
            <v>66958</v>
          </cell>
          <cell r="AG122">
            <v>4217</v>
          </cell>
          <cell r="AH122">
            <v>367</v>
          </cell>
          <cell r="AI122">
            <v>2555</v>
          </cell>
          <cell r="AJ122">
            <v>121</v>
          </cell>
          <cell r="AK122">
            <v>26</v>
          </cell>
          <cell r="AL122">
            <v>7286</v>
          </cell>
          <cell r="AM122">
            <v>74244</v>
          </cell>
          <cell r="AN122">
            <v>1381</v>
          </cell>
          <cell r="AO122">
            <v>1070</v>
          </cell>
          <cell r="AP122">
            <v>2451</v>
          </cell>
          <cell r="AQ122">
            <v>76695</v>
          </cell>
          <cell r="AR122">
            <v>9167</v>
          </cell>
          <cell r="AS122">
            <v>19834</v>
          </cell>
          <cell r="AT122">
            <v>4088</v>
          </cell>
          <cell r="AU122">
            <v>2045</v>
          </cell>
          <cell r="AV122">
            <v>35133</v>
          </cell>
          <cell r="AW122">
            <v>35133</v>
          </cell>
          <cell r="AX122">
            <v>11441</v>
          </cell>
          <cell r="AY122">
            <v>297</v>
          </cell>
          <cell r="AZ122">
            <v>11738</v>
          </cell>
          <cell r="BA122">
            <v>2205</v>
          </cell>
          <cell r="BB122">
            <v>147</v>
          </cell>
          <cell r="BC122">
            <v>1836</v>
          </cell>
          <cell r="BD122">
            <v>15927</v>
          </cell>
          <cell r="BE122">
            <v>51060</v>
          </cell>
          <cell r="BF122">
            <v>25635</v>
          </cell>
          <cell r="BG122">
            <v>-11187</v>
          </cell>
          <cell r="BH122">
            <v>36822</v>
          </cell>
          <cell r="BI122">
            <v>76695</v>
          </cell>
          <cell r="BJ122">
            <v>63878</v>
          </cell>
          <cell r="BK122">
            <v>4218</v>
          </cell>
          <cell r="BL122">
            <v>459</v>
          </cell>
          <cell r="BM122">
            <v>2555</v>
          </cell>
          <cell r="BN122">
            <v>121</v>
          </cell>
          <cell r="BO122">
            <v>25</v>
          </cell>
          <cell r="BP122">
            <v>7379</v>
          </cell>
          <cell r="BQ122">
            <v>71257</v>
          </cell>
          <cell r="BR122">
            <v>1379</v>
          </cell>
          <cell r="BS122">
            <v>1315</v>
          </cell>
          <cell r="BT122">
            <v>2693</v>
          </cell>
          <cell r="BU122">
            <v>73951</v>
          </cell>
          <cell r="BV122">
            <v>9194</v>
          </cell>
          <cell r="BW122">
            <v>9478</v>
          </cell>
          <cell r="BX122">
            <v>3539</v>
          </cell>
          <cell r="BY122">
            <v>1955</v>
          </cell>
          <cell r="BZ122">
            <v>24167</v>
          </cell>
          <cell r="CA122">
            <v>24167</v>
          </cell>
          <cell r="CB122">
            <v>10544</v>
          </cell>
          <cell r="CC122">
            <v>299</v>
          </cell>
          <cell r="CD122">
            <v>10843</v>
          </cell>
          <cell r="CE122">
            <v>2205</v>
          </cell>
          <cell r="CF122">
            <v>155</v>
          </cell>
          <cell r="CG122">
            <v>2161</v>
          </cell>
          <cell r="CH122">
            <v>15365</v>
          </cell>
          <cell r="CI122">
            <v>39532</v>
          </cell>
          <cell r="CJ122">
            <v>34419</v>
          </cell>
          <cell r="CK122">
            <v>-2403</v>
          </cell>
          <cell r="CL122">
            <v>36822</v>
          </cell>
          <cell r="CM122">
            <v>73951</v>
          </cell>
        </row>
        <row r="123">
          <cell r="B123">
            <v>69263</v>
          </cell>
          <cell r="C123">
            <v>4230</v>
          </cell>
          <cell r="D123">
            <v>319</v>
          </cell>
          <cell r="E123">
            <v>1563</v>
          </cell>
          <cell r="F123">
            <v>124</v>
          </cell>
          <cell r="G123">
            <v>23</v>
          </cell>
          <cell r="H123">
            <v>6259</v>
          </cell>
          <cell r="I123">
            <v>75522</v>
          </cell>
          <cell r="J123">
            <v>1426</v>
          </cell>
          <cell r="K123">
            <v>914</v>
          </cell>
          <cell r="L123">
            <v>2340</v>
          </cell>
          <cell r="M123">
            <v>77863</v>
          </cell>
          <cell r="N123">
            <v>9152</v>
          </cell>
          <cell r="O123">
            <v>18627</v>
          </cell>
          <cell r="P123">
            <v>5406</v>
          </cell>
          <cell r="Q123">
            <v>2438</v>
          </cell>
          <cell r="R123">
            <v>35623</v>
          </cell>
          <cell r="S123">
            <v>35623</v>
          </cell>
          <cell r="T123">
            <v>11886</v>
          </cell>
          <cell r="U123">
            <v>293</v>
          </cell>
          <cell r="V123">
            <v>12179</v>
          </cell>
          <cell r="W123">
            <v>2234</v>
          </cell>
          <cell r="X123">
            <v>192</v>
          </cell>
          <cell r="Y123">
            <v>1868</v>
          </cell>
          <cell r="Z123">
            <v>16473</v>
          </cell>
          <cell r="AA123">
            <v>52096</v>
          </cell>
          <cell r="AB123">
            <v>25767</v>
          </cell>
          <cell r="AC123">
            <v>-11134</v>
          </cell>
          <cell r="AD123">
            <v>36901</v>
          </cell>
          <cell r="AE123">
            <v>77863</v>
          </cell>
          <cell r="AF123">
            <v>70142</v>
          </cell>
          <cell r="AG123">
            <v>4179</v>
          </cell>
          <cell r="AH123">
            <v>308</v>
          </cell>
          <cell r="AI123">
            <v>1013</v>
          </cell>
          <cell r="AJ123">
            <v>124</v>
          </cell>
          <cell r="AK123">
            <v>26</v>
          </cell>
          <cell r="AL123">
            <v>5650</v>
          </cell>
          <cell r="AM123">
            <v>75792</v>
          </cell>
          <cell r="AN123">
            <v>1439</v>
          </cell>
          <cell r="AO123">
            <v>897</v>
          </cell>
          <cell r="AP123">
            <v>2337</v>
          </cell>
          <cell r="AQ123">
            <v>78129</v>
          </cell>
          <cell r="AR123">
            <v>9045</v>
          </cell>
          <cell r="AS123">
            <v>18594</v>
          </cell>
          <cell r="AT123">
            <v>5481</v>
          </cell>
          <cell r="AU123">
            <v>2432</v>
          </cell>
          <cell r="AV123">
            <v>35551</v>
          </cell>
          <cell r="AW123">
            <v>35551</v>
          </cell>
          <cell r="AX123">
            <v>11097</v>
          </cell>
          <cell r="AY123">
            <v>293</v>
          </cell>
          <cell r="AZ123">
            <v>11390</v>
          </cell>
          <cell r="BA123">
            <v>2234</v>
          </cell>
          <cell r="BB123">
            <v>198</v>
          </cell>
          <cell r="BC123">
            <v>1951</v>
          </cell>
          <cell r="BD123">
            <v>15773</v>
          </cell>
          <cell r="BE123">
            <v>51324</v>
          </cell>
          <cell r="BF123">
            <v>26805</v>
          </cell>
          <cell r="BG123">
            <v>-10030</v>
          </cell>
          <cell r="BH123">
            <v>36835</v>
          </cell>
          <cell r="BI123">
            <v>78129</v>
          </cell>
          <cell r="BJ123">
            <v>73208</v>
          </cell>
          <cell r="BK123">
            <v>4178</v>
          </cell>
          <cell r="BL123">
            <v>238</v>
          </cell>
          <cell r="BM123">
            <v>1013</v>
          </cell>
          <cell r="BN123">
            <v>124</v>
          </cell>
          <cell r="BO123">
            <v>28</v>
          </cell>
          <cell r="BP123">
            <v>5582</v>
          </cell>
          <cell r="BQ123">
            <v>78790</v>
          </cell>
          <cell r="BR123">
            <v>1430</v>
          </cell>
          <cell r="BS123">
            <v>919</v>
          </cell>
          <cell r="BT123">
            <v>2350</v>
          </cell>
          <cell r="BU123">
            <v>81139</v>
          </cell>
          <cell r="BV123">
            <v>9028</v>
          </cell>
          <cell r="BW123">
            <v>29949</v>
          </cell>
          <cell r="BX123">
            <v>5945</v>
          </cell>
          <cell r="BY123">
            <v>2480</v>
          </cell>
          <cell r="BZ123">
            <v>47403</v>
          </cell>
          <cell r="CA123">
            <v>47403</v>
          </cell>
          <cell r="CB123">
            <v>11841</v>
          </cell>
          <cell r="CC123">
            <v>290</v>
          </cell>
          <cell r="CD123">
            <v>12131</v>
          </cell>
          <cell r="CE123">
            <v>2234</v>
          </cell>
          <cell r="CF123">
            <v>190</v>
          </cell>
          <cell r="CG123">
            <v>1742</v>
          </cell>
          <cell r="CH123">
            <v>16296</v>
          </cell>
          <cell r="CI123">
            <v>63699</v>
          </cell>
          <cell r="CJ123">
            <v>17441</v>
          </cell>
          <cell r="CK123">
            <v>-19394</v>
          </cell>
          <cell r="CL123">
            <v>36835</v>
          </cell>
          <cell r="CM123">
            <v>81139</v>
          </cell>
        </row>
        <row r="124">
          <cell r="B124">
            <v>81910</v>
          </cell>
          <cell r="C124">
            <v>4282</v>
          </cell>
          <cell r="D124">
            <v>293</v>
          </cell>
          <cell r="E124">
            <v>1154</v>
          </cell>
          <cell r="F124">
            <v>125</v>
          </cell>
          <cell r="G124">
            <v>19</v>
          </cell>
          <cell r="H124">
            <v>5875</v>
          </cell>
          <cell r="I124">
            <v>87785</v>
          </cell>
          <cell r="J124">
            <v>1472</v>
          </cell>
          <cell r="K124">
            <v>742</v>
          </cell>
          <cell r="L124">
            <v>2215</v>
          </cell>
          <cell r="M124">
            <v>90000</v>
          </cell>
          <cell r="N124">
            <v>9200</v>
          </cell>
          <cell r="O124">
            <v>18790</v>
          </cell>
          <cell r="P124">
            <v>6240</v>
          </cell>
          <cell r="Q124">
            <v>2894</v>
          </cell>
          <cell r="R124">
            <v>37124</v>
          </cell>
          <cell r="S124">
            <v>37124</v>
          </cell>
          <cell r="T124">
            <v>12947</v>
          </cell>
          <cell r="U124">
            <v>294</v>
          </cell>
          <cell r="V124">
            <v>13241</v>
          </cell>
          <cell r="W124">
            <v>2263</v>
          </cell>
          <cell r="X124">
            <v>223</v>
          </cell>
          <cell r="Y124">
            <v>1866</v>
          </cell>
          <cell r="Z124">
            <v>17592</v>
          </cell>
          <cell r="AA124">
            <v>54716</v>
          </cell>
          <cell r="AB124">
            <v>35284</v>
          </cell>
          <cell r="AC124">
            <v>-1795</v>
          </cell>
          <cell r="AD124">
            <v>37079</v>
          </cell>
          <cell r="AE124">
            <v>90000</v>
          </cell>
          <cell r="AF124">
            <v>80556</v>
          </cell>
          <cell r="AG124">
            <v>4353</v>
          </cell>
          <cell r="AH124">
            <v>304</v>
          </cell>
          <cell r="AI124">
            <v>717</v>
          </cell>
          <cell r="AJ124">
            <v>126</v>
          </cell>
          <cell r="AK124">
            <v>16</v>
          </cell>
          <cell r="AL124">
            <v>5515</v>
          </cell>
          <cell r="AM124">
            <v>86071</v>
          </cell>
          <cell r="AN124">
            <v>1467</v>
          </cell>
          <cell r="AO124">
            <v>736</v>
          </cell>
          <cell r="AP124">
            <v>2203</v>
          </cell>
          <cell r="AQ124">
            <v>88274</v>
          </cell>
          <cell r="AR124">
            <v>9291</v>
          </cell>
          <cell r="AS124">
            <v>17495</v>
          </cell>
          <cell r="AT124">
            <v>6557</v>
          </cell>
          <cell r="AU124">
            <v>2867</v>
          </cell>
          <cell r="AV124">
            <v>36211</v>
          </cell>
          <cell r="AW124">
            <v>36211</v>
          </cell>
          <cell r="AX124">
            <v>13314</v>
          </cell>
          <cell r="AY124">
            <v>773</v>
          </cell>
          <cell r="AZ124">
            <v>14087</v>
          </cell>
          <cell r="BA124">
            <v>2263</v>
          </cell>
          <cell r="BB124">
            <v>230</v>
          </cell>
          <cell r="BC124">
            <v>1755</v>
          </cell>
          <cell r="BD124">
            <v>18334</v>
          </cell>
          <cell r="BE124">
            <v>54545</v>
          </cell>
          <cell r="BF124">
            <v>33729</v>
          </cell>
          <cell r="BG124">
            <v>-3342</v>
          </cell>
          <cell r="BH124">
            <v>37070</v>
          </cell>
          <cell r="BI124">
            <v>88274</v>
          </cell>
          <cell r="BJ124">
            <v>86228</v>
          </cell>
          <cell r="BK124">
            <v>4347</v>
          </cell>
          <cell r="BL124">
            <v>351</v>
          </cell>
          <cell r="BM124">
            <v>717</v>
          </cell>
          <cell r="BN124">
            <v>126</v>
          </cell>
          <cell r="BO124">
            <v>16</v>
          </cell>
          <cell r="BP124">
            <v>5556</v>
          </cell>
          <cell r="BQ124">
            <v>91784</v>
          </cell>
          <cell r="BR124">
            <v>1476</v>
          </cell>
          <cell r="BS124">
            <v>630</v>
          </cell>
          <cell r="BT124">
            <v>2106</v>
          </cell>
          <cell r="BU124">
            <v>93890</v>
          </cell>
          <cell r="BV124">
            <v>9282</v>
          </cell>
          <cell r="BW124">
            <v>7813</v>
          </cell>
          <cell r="BX124">
            <v>7344</v>
          </cell>
          <cell r="BY124">
            <v>2927</v>
          </cell>
          <cell r="BZ124">
            <v>27366</v>
          </cell>
          <cell r="CA124">
            <v>27366</v>
          </cell>
          <cell r="CB124">
            <v>14853</v>
          </cell>
          <cell r="CC124">
            <v>776</v>
          </cell>
          <cell r="CD124">
            <v>15629</v>
          </cell>
          <cell r="CE124">
            <v>2263</v>
          </cell>
          <cell r="CF124">
            <v>240</v>
          </cell>
          <cell r="CG124">
            <v>1734</v>
          </cell>
          <cell r="CH124">
            <v>19866</v>
          </cell>
          <cell r="CI124">
            <v>47232</v>
          </cell>
          <cell r="CJ124">
            <v>46658</v>
          </cell>
          <cell r="CK124">
            <v>9588</v>
          </cell>
          <cell r="CL124">
            <v>37070</v>
          </cell>
          <cell r="CM124">
            <v>93890</v>
          </cell>
        </row>
        <row r="125">
          <cell r="B125">
            <v>82925</v>
          </cell>
          <cell r="C125">
            <v>4330</v>
          </cell>
          <cell r="D125">
            <v>293</v>
          </cell>
          <cell r="E125">
            <v>1314</v>
          </cell>
          <cell r="F125">
            <v>126</v>
          </cell>
          <cell r="G125">
            <v>16</v>
          </cell>
          <cell r="H125">
            <v>6079</v>
          </cell>
          <cell r="I125">
            <v>89004</v>
          </cell>
          <cell r="J125">
            <v>1503</v>
          </cell>
          <cell r="K125">
            <v>614</v>
          </cell>
          <cell r="L125">
            <v>2117</v>
          </cell>
          <cell r="M125">
            <v>91121</v>
          </cell>
          <cell r="N125">
            <v>9271</v>
          </cell>
          <cell r="O125">
            <v>19640</v>
          </cell>
          <cell r="P125">
            <v>6319</v>
          </cell>
          <cell r="Q125">
            <v>3158</v>
          </cell>
          <cell r="R125">
            <v>38388</v>
          </cell>
          <cell r="S125">
            <v>38388</v>
          </cell>
          <cell r="T125">
            <v>13366</v>
          </cell>
          <cell r="U125">
            <v>299</v>
          </cell>
          <cell r="V125">
            <v>13665</v>
          </cell>
          <cell r="W125">
            <v>2292</v>
          </cell>
          <cell r="X125">
            <v>245</v>
          </cell>
          <cell r="Y125">
            <v>1787</v>
          </cell>
          <cell r="Z125">
            <v>17989</v>
          </cell>
          <cell r="AA125">
            <v>56378</v>
          </cell>
          <cell r="AB125">
            <v>34744</v>
          </cell>
          <cell r="AC125">
            <v>-2634</v>
          </cell>
          <cell r="AD125">
            <v>37377</v>
          </cell>
          <cell r="AE125">
            <v>91121</v>
          </cell>
          <cell r="AF125">
            <v>85170</v>
          </cell>
          <cell r="AG125">
            <v>4326</v>
          </cell>
          <cell r="AH125">
            <v>269</v>
          </cell>
          <cell r="AI125">
            <v>1925</v>
          </cell>
          <cell r="AJ125">
            <v>126</v>
          </cell>
          <cell r="AK125">
            <v>16</v>
          </cell>
          <cell r="AL125">
            <v>6662</v>
          </cell>
          <cell r="AM125">
            <v>91831</v>
          </cell>
          <cell r="AN125">
            <v>1772</v>
          </cell>
          <cell r="AO125">
            <v>599</v>
          </cell>
          <cell r="AP125">
            <v>2371</v>
          </cell>
          <cell r="AQ125">
            <v>94202</v>
          </cell>
          <cell r="AR125">
            <v>9296</v>
          </cell>
          <cell r="AS125">
            <v>20590</v>
          </cell>
          <cell r="AT125">
            <v>6499</v>
          </cell>
          <cell r="AU125">
            <v>3333</v>
          </cell>
          <cell r="AV125">
            <v>39719</v>
          </cell>
          <cell r="AW125">
            <v>39719</v>
          </cell>
          <cell r="AX125">
            <v>14056</v>
          </cell>
          <cell r="AY125">
            <v>297</v>
          </cell>
          <cell r="AZ125">
            <v>14353</v>
          </cell>
          <cell r="BA125">
            <v>2292</v>
          </cell>
          <cell r="BB125">
            <v>237</v>
          </cell>
          <cell r="BC125">
            <v>1868</v>
          </cell>
          <cell r="BD125">
            <v>18750</v>
          </cell>
          <cell r="BE125">
            <v>58469</v>
          </cell>
          <cell r="BF125">
            <v>35733</v>
          </cell>
          <cell r="BG125">
            <v>-1645</v>
          </cell>
          <cell r="BH125">
            <v>37378</v>
          </cell>
          <cell r="BI125">
            <v>94202</v>
          </cell>
          <cell r="BJ125">
            <v>79268</v>
          </cell>
          <cell r="BK125">
            <v>4330</v>
          </cell>
          <cell r="BL125">
            <v>221</v>
          </cell>
          <cell r="BM125">
            <v>1925</v>
          </cell>
          <cell r="BN125">
            <v>126</v>
          </cell>
          <cell r="BO125">
            <v>14</v>
          </cell>
          <cell r="BP125">
            <v>6617</v>
          </cell>
          <cell r="BQ125">
            <v>85885</v>
          </cell>
          <cell r="BR125">
            <v>1778</v>
          </cell>
          <cell r="BS125">
            <v>538</v>
          </cell>
          <cell r="BT125">
            <v>2316</v>
          </cell>
          <cell r="BU125">
            <v>88201</v>
          </cell>
          <cell r="BV125">
            <v>9294</v>
          </cell>
          <cell r="BW125">
            <v>30516</v>
          </cell>
          <cell r="BX125">
            <v>5829</v>
          </cell>
          <cell r="BY125">
            <v>3357</v>
          </cell>
          <cell r="BZ125">
            <v>48995</v>
          </cell>
          <cell r="CA125">
            <v>48995</v>
          </cell>
          <cell r="CB125">
            <v>12616</v>
          </cell>
          <cell r="CC125">
            <v>295</v>
          </cell>
          <cell r="CD125">
            <v>12911</v>
          </cell>
          <cell r="CE125">
            <v>2292</v>
          </cell>
          <cell r="CF125">
            <v>224</v>
          </cell>
          <cell r="CG125">
            <v>1760</v>
          </cell>
          <cell r="CH125">
            <v>17187</v>
          </cell>
          <cell r="CI125">
            <v>66183</v>
          </cell>
          <cell r="CJ125">
            <v>22018</v>
          </cell>
          <cell r="CK125">
            <v>-15360</v>
          </cell>
          <cell r="CL125">
            <v>37378</v>
          </cell>
          <cell r="CM125">
            <v>88201</v>
          </cell>
        </row>
        <row r="126">
          <cell r="B126">
            <v>82828</v>
          </cell>
          <cell r="C126">
            <v>4361</v>
          </cell>
          <cell r="D126">
            <v>310</v>
          </cell>
          <cell r="E126">
            <v>1578</v>
          </cell>
          <cell r="F126">
            <v>126</v>
          </cell>
          <cell r="G126">
            <v>14</v>
          </cell>
          <cell r="H126">
            <v>6390</v>
          </cell>
          <cell r="I126">
            <v>89218</v>
          </cell>
          <cell r="J126">
            <v>1534</v>
          </cell>
          <cell r="K126">
            <v>611</v>
          </cell>
          <cell r="L126">
            <v>2145</v>
          </cell>
          <cell r="M126">
            <v>91363</v>
          </cell>
          <cell r="N126">
            <v>9278</v>
          </cell>
          <cell r="O126">
            <v>20599</v>
          </cell>
          <cell r="P126">
            <v>6251</v>
          </cell>
          <cell r="Q126">
            <v>3118</v>
          </cell>
          <cell r="R126">
            <v>39245</v>
          </cell>
          <cell r="S126">
            <v>39245</v>
          </cell>
          <cell r="T126">
            <v>13097</v>
          </cell>
          <cell r="U126">
            <v>306</v>
          </cell>
          <cell r="V126">
            <v>13403</v>
          </cell>
          <cell r="W126">
            <v>2322</v>
          </cell>
          <cell r="X126">
            <v>251</v>
          </cell>
          <cell r="Y126">
            <v>1750</v>
          </cell>
          <cell r="Z126">
            <v>17726</v>
          </cell>
          <cell r="AA126">
            <v>56971</v>
          </cell>
          <cell r="AB126">
            <v>34393</v>
          </cell>
          <cell r="AC126">
            <v>-3380</v>
          </cell>
          <cell r="AD126">
            <v>37773</v>
          </cell>
          <cell r="AE126">
            <v>91363</v>
          </cell>
          <cell r="AF126">
            <v>81501</v>
          </cell>
          <cell r="AG126">
            <v>4328</v>
          </cell>
          <cell r="AH126">
            <v>291</v>
          </cell>
          <cell r="AI126">
            <v>1298</v>
          </cell>
          <cell r="AJ126">
            <v>126</v>
          </cell>
          <cell r="AK126">
            <v>16</v>
          </cell>
          <cell r="AL126">
            <v>6059</v>
          </cell>
          <cell r="AM126">
            <v>87560</v>
          </cell>
          <cell r="AN126">
            <v>1537</v>
          </cell>
          <cell r="AO126">
            <v>600</v>
          </cell>
          <cell r="AP126">
            <v>2138</v>
          </cell>
          <cell r="AQ126">
            <v>89698</v>
          </cell>
          <cell r="AR126">
            <v>9255</v>
          </cell>
          <cell r="AS126">
            <v>20628</v>
          </cell>
          <cell r="AT126">
            <v>6021</v>
          </cell>
          <cell r="AU126">
            <v>3121</v>
          </cell>
          <cell r="AV126">
            <v>39025</v>
          </cell>
          <cell r="AW126">
            <v>39025</v>
          </cell>
          <cell r="AX126">
            <v>12617</v>
          </cell>
          <cell r="AY126">
            <v>539</v>
          </cell>
          <cell r="AZ126">
            <v>13155</v>
          </cell>
          <cell r="BA126">
            <v>2322</v>
          </cell>
          <cell r="BB126">
            <v>255</v>
          </cell>
          <cell r="BC126">
            <v>1706</v>
          </cell>
          <cell r="BD126">
            <v>17439</v>
          </cell>
          <cell r="BE126">
            <v>56463</v>
          </cell>
          <cell r="BF126">
            <v>33234</v>
          </cell>
          <cell r="BG126">
            <v>-4523</v>
          </cell>
          <cell r="BH126">
            <v>37757</v>
          </cell>
          <cell r="BI126">
            <v>89698</v>
          </cell>
          <cell r="BJ126">
            <v>77884</v>
          </cell>
          <cell r="BK126">
            <v>4330</v>
          </cell>
          <cell r="BL126">
            <v>365</v>
          </cell>
          <cell r="BM126">
            <v>1298</v>
          </cell>
          <cell r="BN126">
            <v>126</v>
          </cell>
          <cell r="BO126">
            <v>15</v>
          </cell>
          <cell r="BP126">
            <v>6133</v>
          </cell>
          <cell r="BQ126">
            <v>84017</v>
          </cell>
          <cell r="BR126">
            <v>1533</v>
          </cell>
          <cell r="BS126">
            <v>734</v>
          </cell>
          <cell r="BT126">
            <v>2267</v>
          </cell>
          <cell r="BU126">
            <v>86285</v>
          </cell>
          <cell r="BV126">
            <v>9278</v>
          </cell>
          <cell r="BW126">
            <v>9119</v>
          </cell>
          <cell r="BX126">
            <v>5399</v>
          </cell>
          <cell r="BY126">
            <v>2972</v>
          </cell>
          <cell r="BZ126">
            <v>26769</v>
          </cell>
          <cell r="CA126">
            <v>26769</v>
          </cell>
          <cell r="CB126">
            <v>11593</v>
          </cell>
          <cell r="CC126">
            <v>540</v>
          </cell>
          <cell r="CD126">
            <v>12133</v>
          </cell>
          <cell r="CE126">
            <v>2322</v>
          </cell>
          <cell r="CF126">
            <v>270</v>
          </cell>
          <cell r="CG126">
            <v>2004</v>
          </cell>
          <cell r="CH126">
            <v>16728</v>
          </cell>
          <cell r="CI126">
            <v>43497</v>
          </cell>
          <cell r="CJ126">
            <v>42788</v>
          </cell>
          <cell r="CK126">
            <v>5030</v>
          </cell>
          <cell r="CL126">
            <v>37757</v>
          </cell>
          <cell r="CM126">
            <v>86285</v>
          </cell>
        </row>
        <row r="127">
          <cell r="B127">
            <v>82609</v>
          </cell>
          <cell r="C127">
            <v>4398</v>
          </cell>
          <cell r="D127">
            <v>327</v>
          </cell>
          <cell r="E127">
            <v>1586</v>
          </cell>
          <cell r="F127">
            <v>126</v>
          </cell>
          <cell r="G127">
            <v>13</v>
          </cell>
          <cell r="H127">
            <v>6449</v>
          </cell>
          <cell r="I127">
            <v>89058</v>
          </cell>
          <cell r="J127">
            <v>1569</v>
          </cell>
          <cell r="K127">
            <v>687</v>
          </cell>
          <cell r="L127">
            <v>2256</v>
          </cell>
          <cell r="M127">
            <v>91315</v>
          </cell>
          <cell r="N127">
            <v>9273</v>
          </cell>
          <cell r="O127">
            <v>20942</v>
          </cell>
          <cell r="P127">
            <v>6641</v>
          </cell>
          <cell r="Q127">
            <v>2959</v>
          </cell>
          <cell r="R127">
            <v>39816</v>
          </cell>
          <cell r="S127">
            <v>39816</v>
          </cell>
          <cell r="T127">
            <v>12685</v>
          </cell>
          <cell r="U127">
            <v>312</v>
          </cell>
          <cell r="V127">
            <v>12997</v>
          </cell>
          <cell r="W127">
            <v>2352</v>
          </cell>
          <cell r="X127">
            <v>249</v>
          </cell>
          <cell r="Y127">
            <v>1749</v>
          </cell>
          <cell r="Z127">
            <v>17346</v>
          </cell>
          <cell r="AA127">
            <v>57163</v>
          </cell>
          <cell r="AB127">
            <v>34152</v>
          </cell>
          <cell r="AC127">
            <v>-4026</v>
          </cell>
          <cell r="AD127">
            <v>38178</v>
          </cell>
          <cell r="AE127">
            <v>91315</v>
          </cell>
          <cell r="AF127">
            <v>82486</v>
          </cell>
          <cell r="AG127">
            <v>4417</v>
          </cell>
          <cell r="AH127">
            <v>326</v>
          </cell>
          <cell r="AI127">
            <v>1746</v>
          </cell>
          <cell r="AJ127">
            <v>125</v>
          </cell>
          <cell r="AK127">
            <v>12</v>
          </cell>
          <cell r="AL127">
            <v>6627</v>
          </cell>
          <cell r="AM127">
            <v>89112</v>
          </cell>
          <cell r="AN127">
            <v>1561</v>
          </cell>
          <cell r="AO127">
            <v>631</v>
          </cell>
          <cell r="AP127">
            <v>2192</v>
          </cell>
          <cell r="AQ127">
            <v>91304</v>
          </cell>
          <cell r="AR127">
            <v>9251</v>
          </cell>
          <cell r="AS127">
            <v>20830</v>
          </cell>
          <cell r="AT127">
            <v>5943</v>
          </cell>
          <cell r="AU127">
            <v>2858</v>
          </cell>
          <cell r="AV127">
            <v>38882</v>
          </cell>
          <cell r="AW127">
            <v>38882</v>
          </cell>
          <cell r="AX127">
            <v>12427</v>
          </cell>
          <cell r="AY127">
            <v>312</v>
          </cell>
          <cell r="AZ127">
            <v>12739</v>
          </cell>
          <cell r="BA127">
            <v>2352</v>
          </cell>
          <cell r="BB127">
            <v>257</v>
          </cell>
          <cell r="BC127">
            <v>1709</v>
          </cell>
          <cell r="BD127">
            <v>17057</v>
          </cell>
          <cell r="BE127">
            <v>55939</v>
          </cell>
          <cell r="BF127">
            <v>35365</v>
          </cell>
          <cell r="BG127">
            <v>-2836</v>
          </cell>
          <cell r="BH127">
            <v>38201</v>
          </cell>
          <cell r="BI127">
            <v>91304</v>
          </cell>
          <cell r="BJ127">
            <v>86034</v>
          </cell>
          <cell r="BK127">
            <v>4417</v>
          </cell>
          <cell r="BL127">
            <v>251</v>
          </cell>
          <cell r="BM127">
            <v>1746</v>
          </cell>
          <cell r="BN127">
            <v>125</v>
          </cell>
          <cell r="BO127">
            <v>14</v>
          </cell>
          <cell r="BP127">
            <v>6553</v>
          </cell>
          <cell r="BQ127">
            <v>92587</v>
          </cell>
          <cell r="BR127">
            <v>1549</v>
          </cell>
          <cell r="BS127">
            <v>644</v>
          </cell>
          <cell r="BT127">
            <v>2194</v>
          </cell>
          <cell r="BU127">
            <v>94780</v>
          </cell>
          <cell r="BV127">
            <v>9239</v>
          </cell>
          <cell r="BW127">
            <v>33241</v>
          </cell>
          <cell r="BX127">
            <v>6446</v>
          </cell>
          <cell r="BY127">
            <v>2907</v>
          </cell>
          <cell r="BZ127">
            <v>51833</v>
          </cell>
          <cell r="CA127">
            <v>51833</v>
          </cell>
          <cell r="CB127">
            <v>13244</v>
          </cell>
          <cell r="CC127">
            <v>309</v>
          </cell>
          <cell r="CD127">
            <v>13553</v>
          </cell>
          <cell r="CE127">
            <v>2352</v>
          </cell>
          <cell r="CF127">
            <v>247</v>
          </cell>
          <cell r="CG127">
            <v>1531</v>
          </cell>
          <cell r="CH127">
            <v>17683</v>
          </cell>
          <cell r="CI127">
            <v>69516</v>
          </cell>
          <cell r="CJ127">
            <v>25264</v>
          </cell>
          <cell r="CK127">
            <v>-12937</v>
          </cell>
          <cell r="CL127">
            <v>38201</v>
          </cell>
          <cell r="CM127">
            <v>94780</v>
          </cell>
        </row>
        <row r="128">
          <cell r="B128">
            <v>82359</v>
          </cell>
          <cell r="C128">
            <v>4451</v>
          </cell>
          <cell r="D128">
            <v>341</v>
          </cell>
          <cell r="E128">
            <v>1491</v>
          </cell>
          <cell r="F128">
            <v>125</v>
          </cell>
          <cell r="G128">
            <v>11</v>
          </cell>
          <cell r="H128">
            <v>6419</v>
          </cell>
          <cell r="I128">
            <v>88777</v>
          </cell>
          <cell r="J128">
            <v>1603</v>
          </cell>
          <cell r="K128">
            <v>800</v>
          </cell>
          <cell r="L128">
            <v>2403</v>
          </cell>
          <cell r="M128">
            <v>91180</v>
          </cell>
          <cell r="N128">
            <v>9292</v>
          </cell>
          <cell r="O128">
            <v>20834</v>
          </cell>
          <cell r="P128">
            <v>7326</v>
          </cell>
          <cell r="Q128">
            <v>2793</v>
          </cell>
          <cell r="R128">
            <v>40246</v>
          </cell>
          <cell r="S128">
            <v>40246</v>
          </cell>
          <cell r="T128">
            <v>12521</v>
          </cell>
          <cell r="U128">
            <v>315</v>
          </cell>
          <cell r="V128">
            <v>12836</v>
          </cell>
          <cell r="W128">
            <v>2381</v>
          </cell>
          <cell r="X128">
            <v>241</v>
          </cell>
          <cell r="Y128">
            <v>1760</v>
          </cell>
          <cell r="Z128">
            <v>17219</v>
          </cell>
          <cell r="AA128">
            <v>57466</v>
          </cell>
          <cell r="AB128">
            <v>33715</v>
          </cell>
          <cell r="AC128">
            <v>-4867</v>
          </cell>
          <cell r="AD128">
            <v>38582</v>
          </cell>
          <cell r="AE128">
            <v>91180</v>
          </cell>
          <cell r="AF128">
            <v>83010</v>
          </cell>
          <cell r="AG128">
            <v>4451</v>
          </cell>
          <cell r="AH128">
            <v>335</v>
          </cell>
          <cell r="AI128">
            <v>1427</v>
          </cell>
          <cell r="AJ128">
            <v>125</v>
          </cell>
          <cell r="AK128">
            <v>11</v>
          </cell>
          <cell r="AL128">
            <v>6349</v>
          </cell>
          <cell r="AM128">
            <v>89359</v>
          </cell>
          <cell r="AN128">
            <v>1611</v>
          </cell>
          <cell r="AO128">
            <v>887</v>
          </cell>
          <cell r="AP128">
            <v>2498</v>
          </cell>
          <cell r="AQ128">
            <v>91857</v>
          </cell>
          <cell r="AR128">
            <v>9323</v>
          </cell>
          <cell r="AS128">
            <v>20822</v>
          </cell>
          <cell r="AT128">
            <v>8297</v>
          </cell>
          <cell r="AU128">
            <v>2837</v>
          </cell>
          <cell r="AV128">
            <v>41280</v>
          </cell>
          <cell r="AW128">
            <v>41280</v>
          </cell>
          <cell r="AX128">
            <v>12924</v>
          </cell>
          <cell r="AY128">
            <v>313</v>
          </cell>
          <cell r="AZ128">
            <v>13237</v>
          </cell>
          <cell r="BA128">
            <v>2382</v>
          </cell>
          <cell r="BB128">
            <v>229</v>
          </cell>
          <cell r="BC128">
            <v>1825</v>
          </cell>
          <cell r="BD128">
            <v>17673</v>
          </cell>
          <cell r="BE128">
            <v>58953</v>
          </cell>
          <cell r="BF128">
            <v>32904</v>
          </cell>
          <cell r="BG128">
            <v>-5676</v>
          </cell>
          <cell r="BH128">
            <v>38581</v>
          </cell>
          <cell r="BI128">
            <v>91857</v>
          </cell>
          <cell r="BJ128">
            <v>88931</v>
          </cell>
          <cell r="BK128">
            <v>4445</v>
          </cell>
          <cell r="BL128">
            <v>389</v>
          </cell>
          <cell r="BM128">
            <v>1427</v>
          </cell>
          <cell r="BN128">
            <v>125</v>
          </cell>
          <cell r="BO128">
            <v>10</v>
          </cell>
          <cell r="BP128">
            <v>6397</v>
          </cell>
          <cell r="BQ128">
            <v>95328</v>
          </cell>
          <cell r="BR128">
            <v>1622</v>
          </cell>
          <cell r="BS128">
            <v>758</v>
          </cell>
          <cell r="BT128">
            <v>2381</v>
          </cell>
          <cell r="BU128">
            <v>97709</v>
          </cell>
          <cell r="BV128">
            <v>9313</v>
          </cell>
          <cell r="BW128">
            <v>9530</v>
          </cell>
          <cell r="BX128">
            <v>9106</v>
          </cell>
          <cell r="BY128">
            <v>2908</v>
          </cell>
          <cell r="BZ128">
            <v>30857</v>
          </cell>
          <cell r="CA128">
            <v>30857</v>
          </cell>
          <cell r="CB128">
            <v>14479</v>
          </cell>
          <cell r="CC128">
            <v>317</v>
          </cell>
          <cell r="CD128">
            <v>14796</v>
          </cell>
          <cell r="CE128">
            <v>2382</v>
          </cell>
          <cell r="CF128">
            <v>237</v>
          </cell>
          <cell r="CG128">
            <v>1800</v>
          </cell>
          <cell r="CH128">
            <v>19215</v>
          </cell>
          <cell r="CI128">
            <v>50072</v>
          </cell>
          <cell r="CJ128">
            <v>47637</v>
          </cell>
          <cell r="CK128">
            <v>9056</v>
          </cell>
          <cell r="CL128">
            <v>38581</v>
          </cell>
          <cell r="CM128">
            <v>97709</v>
          </cell>
        </row>
      </sheetData>
      <sheetData sheetId="19"/>
      <sheetData sheetId="20"/>
      <sheetData sheetId="21">
        <row r="13">
          <cell r="C13">
            <v>1328.1</v>
          </cell>
        </row>
      </sheetData>
      <sheetData sheetId="22"/>
      <sheetData sheetId="23"/>
      <sheetData sheetId="24">
        <row r="13">
          <cell r="C13">
            <v>590</v>
          </cell>
        </row>
      </sheetData>
      <sheetData sheetId="25">
        <row r="13">
          <cell r="C13">
            <v>56.8</v>
          </cell>
        </row>
      </sheetData>
      <sheetData sheetId="26">
        <row r="13">
          <cell r="C13">
            <v>1014</v>
          </cell>
        </row>
      </sheetData>
      <sheetData sheetId="27"/>
      <sheetData sheetId="28"/>
      <sheetData sheetId="29">
        <row r="14">
          <cell r="B14">
            <v>0</v>
          </cell>
        </row>
      </sheetData>
      <sheetData sheetId="30">
        <row r="14">
          <cell r="B14">
            <v>0</v>
          </cell>
        </row>
      </sheetData>
      <sheetData sheetId="31"/>
      <sheetData sheetId="32"/>
      <sheetData sheetId="33">
        <row r="13">
          <cell r="B13">
            <v>8274</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2">
          <cell r="A12" t="str">
            <v>European Union (current composition)</v>
          </cell>
        </row>
      </sheetData>
      <sheetData sheetId="48">
        <row r="11">
          <cell r="A11" t="str">
            <v>GEO/TIME</v>
          </cell>
        </row>
      </sheetData>
      <sheetData sheetId="49">
        <row r="12">
          <cell r="A12" t="str">
            <v>European Union (current composition)</v>
          </cell>
        </row>
      </sheetData>
      <sheetData sheetId="50">
        <row r="12">
          <cell r="A12" t="str">
            <v>European Union (current composition)</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78">
          <cell r="AM78">
            <v>20941.8</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Index"/>
      <sheetName val="TableC1"/>
      <sheetName val="TableC2"/>
      <sheetName val="TableC3"/>
      <sheetName val="TableC4"/>
      <sheetName val="TableC4b"/>
      <sheetName val="TableC5"/>
      <sheetName val="TableC6"/>
      <sheetName val="TableC6b"/>
      <sheetName val="TableC6c"/>
      <sheetName val="TableC7"/>
      <sheetName val="TableC8"/>
      <sheetName val="TableC9"/>
      <sheetName val="TableC10"/>
      <sheetName val="TableC11"/>
      <sheetName val="TableC12"/>
      <sheetName val="TableC13"/>
      <sheetName val="TableC14"/>
      <sheetName val="DataFoundations"/>
      <sheetName val="kennickell_replic"/>
      <sheetName val="Kopczuk-Saez_mortality"/>
      <sheetName val="StataOutput"/>
      <sheetName val="scf_stata"/>
      <sheetName val="scf_stataagg"/>
      <sheetName val="kincscfcomp_soi"/>
      <sheetName val="estate76"/>
      <sheetName val="mortality_raw"/>
      <sheetName val="topwealthshares"/>
      <sheetName val="wealth_baseline_soideath"/>
      <sheetName val="kinc_kg_soideath"/>
      <sheetName val="kinc_nokg_soideath"/>
      <sheetName val="Kincpassive_soi"/>
      <sheetName val="Kincpassive_soideath"/>
      <sheetName val="found_return_nokg"/>
      <sheetName val="found_return_relkgpos"/>
      <sheetName val="found_return_relkg"/>
      <sheetName val="found_return_allkgbook"/>
      <sheetName val="found_return_allkgmarket"/>
      <sheetName val="found_wealth"/>
      <sheetName val="found_capitmix"/>
      <sheetName val="found_capitnokg"/>
      <sheetName val="found_capitkg"/>
    </sheetNames>
    <sheetDataSet>
      <sheetData sheetId="0"/>
      <sheetData sheetId="1">
        <row r="10">
          <cell r="G10">
            <v>0.85925099999999999</v>
          </cell>
        </row>
      </sheetData>
      <sheetData sheetId="2">
        <row r="11">
          <cell r="B11">
            <v>0.17866389999999999</v>
          </cell>
          <cell r="C11">
            <v>7.4846999999999997E-2</v>
          </cell>
          <cell r="D11">
            <v>0.51369450000000005</v>
          </cell>
          <cell r="E11">
            <v>0.28011809999999998</v>
          </cell>
          <cell r="F11">
            <v>0.1924535</v>
          </cell>
          <cell r="G11">
            <v>8.1740800000000002E-2</v>
          </cell>
          <cell r="H11">
            <v>0.54165169999999996</v>
          </cell>
          <cell r="I11">
            <v>0.29833920000000003</v>
          </cell>
          <cell r="J11">
            <v>0.47200120000000001</v>
          </cell>
          <cell r="K11">
            <v>0.2139382</v>
          </cell>
        </row>
        <row r="14">
          <cell r="B14">
            <v>0.1970182</v>
          </cell>
          <cell r="C14">
            <v>6.6930699999999996E-2</v>
          </cell>
          <cell r="D14">
            <v>0.49508720000000001</v>
          </cell>
          <cell r="E14">
            <v>0.25213639999999998</v>
          </cell>
          <cell r="F14">
            <v>0.2152193</v>
          </cell>
          <cell r="G14">
            <v>7.2734999999999994E-2</v>
          </cell>
          <cell r="H14">
            <v>0.53085530000000003</v>
          </cell>
          <cell r="I14">
            <v>0.26822940000000001</v>
          </cell>
          <cell r="J14">
            <v>0.4969712</v>
          </cell>
          <cell r="K14">
            <v>0.25696330000000001</v>
          </cell>
        </row>
        <row r="17">
          <cell r="B17">
            <v>0.17204169999999999</v>
          </cell>
          <cell r="C17">
            <v>7.0111099999999996E-2</v>
          </cell>
          <cell r="D17">
            <v>0.55766919999999998</v>
          </cell>
          <cell r="E17">
            <v>0.2580808</v>
          </cell>
          <cell r="F17">
            <v>0.18859670000000001</v>
          </cell>
          <cell r="G17">
            <v>7.66323E-2</v>
          </cell>
          <cell r="H17">
            <v>0.59780900000000003</v>
          </cell>
          <cell r="I17">
            <v>0.27790629999999999</v>
          </cell>
          <cell r="J17">
            <v>0.57503389999999999</v>
          </cell>
          <cell r="K17">
            <v>0.27076250000000002</v>
          </cell>
        </row>
        <row r="20">
          <cell r="B20">
            <v>0.1821478</v>
          </cell>
          <cell r="C20">
            <v>6.5729899999999994E-2</v>
          </cell>
          <cell r="D20">
            <v>0.54801239999999996</v>
          </cell>
          <cell r="E20">
            <v>0.2182277</v>
          </cell>
          <cell r="F20">
            <v>0.19938059999999999</v>
          </cell>
          <cell r="G20">
            <v>7.2466600000000006E-2</v>
          </cell>
          <cell r="H20">
            <v>0.58759899999999998</v>
          </cell>
          <cell r="I20">
            <v>0.2418429</v>
          </cell>
          <cell r="J20">
            <v>0.54812470000000002</v>
          </cell>
          <cell r="K20">
            <v>0.21634129999999999</v>
          </cell>
        </row>
        <row r="23">
          <cell r="B23">
            <v>0.2187634</v>
          </cell>
          <cell r="C23">
            <v>8.7617200000000006E-2</v>
          </cell>
          <cell r="D23">
            <v>0.57873779999999997</v>
          </cell>
          <cell r="E23">
            <v>0.29358889999999999</v>
          </cell>
          <cell r="F23">
            <v>0.23729990000000001</v>
          </cell>
          <cell r="G23">
            <v>9.6375199999999994E-2</v>
          </cell>
          <cell r="H23">
            <v>0.61506090000000002</v>
          </cell>
          <cell r="I23">
            <v>0.31762449999999998</v>
          </cell>
          <cell r="J23">
            <v>0.52988710000000006</v>
          </cell>
          <cell r="K23">
            <v>0.2154722</v>
          </cell>
        </row>
        <row r="26">
          <cell r="B26">
            <v>0.178008</v>
          </cell>
          <cell r="C26">
            <v>6.6409700000000002E-2</v>
          </cell>
          <cell r="D26">
            <v>0.54482660000000005</v>
          </cell>
          <cell r="E26">
            <v>0.24508920000000001</v>
          </cell>
          <cell r="F26">
            <v>0.19511120000000001</v>
          </cell>
          <cell r="G26">
            <v>7.4867400000000001E-2</v>
          </cell>
          <cell r="H26">
            <v>0.5848757</v>
          </cell>
          <cell r="I26">
            <v>0.26961210000000002</v>
          </cell>
          <cell r="J26">
            <v>0.53787110000000005</v>
          </cell>
          <cell r="K26">
            <v>0.23963380000000001</v>
          </cell>
        </row>
        <row r="29">
          <cell r="B29">
            <v>0.21964929999999999</v>
          </cell>
          <cell r="C29">
            <v>8.2588099999999998E-2</v>
          </cell>
          <cell r="D29">
            <v>0.56813340000000001</v>
          </cell>
          <cell r="E29">
            <v>0.26471810000000001</v>
          </cell>
          <cell r="F29">
            <v>0.24100079999999999</v>
          </cell>
          <cell r="G29">
            <v>9.2527999999999999E-2</v>
          </cell>
          <cell r="H29">
            <v>0.60816870000000001</v>
          </cell>
          <cell r="I29">
            <v>0.29059239999999997</v>
          </cell>
          <cell r="J29">
            <v>0.52817970000000003</v>
          </cell>
          <cell r="K29">
            <v>0.2357244</v>
          </cell>
        </row>
        <row r="32">
          <cell r="B32">
            <v>0.18455920000000001</v>
          </cell>
          <cell r="C32">
            <v>6.1208400000000003E-2</v>
          </cell>
          <cell r="D32">
            <v>0.53211129999999995</v>
          </cell>
          <cell r="E32">
            <v>0.22935040000000001</v>
          </cell>
          <cell r="F32">
            <v>0.20812249999999999</v>
          </cell>
          <cell r="G32">
            <v>7.0566299999999998E-2</v>
          </cell>
          <cell r="H32">
            <v>0.5760073</v>
          </cell>
          <cell r="I32">
            <v>0.2563955</v>
          </cell>
          <cell r="J32">
            <v>0.51966520000000005</v>
          </cell>
          <cell r="K32">
            <v>0.21694150000000001</v>
          </cell>
        </row>
        <row r="35">
          <cell r="B35">
            <v>0.21135970000000001</v>
          </cell>
          <cell r="C35">
            <v>8.6884000000000003E-2</v>
          </cell>
          <cell r="D35">
            <v>0.61493059999999999</v>
          </cell>
          <cell r="E35">
            <v>0.30260179999999998</v>
          </cell>
          <cell r="F35">
            <v>0.2353055</v>
          </cell>
          <cell r="G35">
            <v>9.5792299999999997E-2</v>
          </cell>
          <cell r="H35">
            <v>0.65796100000000002</v>
          </cell>
          <cell r="I35">
            <v>0.33057249999999999</v>
          </cell>
          <cell r="J35">
            <v>0.59204520000000005</v>
          </cell>
          <cell r="K35">
            <v>0.23977879999999999</v>
          </cell>
        </row>
      </sheetData>
      <sheetData sheetId="3">
        <row r="8">
          <cell r="A8">
            <v>1982</v>
          </cell>
          <cell r="H8">
            <v>8.312323064946104E-3</v>
          </cell>
        </row>
        <row r="9">
          <cell r="H9">
            <v>9.7925878919015007E-3</v>
          </cell>
        </row>
        <row r="10">
          <cell r="H10">
            <v>9.3797484572357079E-3</v>
          </cell>
        </row>
        <row r="11">
          <cell r="H11">
            <v>9.6147586270100231E-3</v>
          </cell>
        </row>
        <row r="12">
          <cell r="H12">
            <v>1.0031690037680058E-2</v>
          </cell>
        </row>
        <row r="13">
          <cell r="H13">
            <v>1.3427684034355351E-2</v>
          </cell>
        </row>
        <row r="14">
          <cell r="H14">
            <v>1.2527804050658179E-2</v>
          </cell>
        </row>
        <row r="15">
          <cell r="H15">
            <v>1.410520664348632E-2</v>
          </cell>
        </row>
        <row r="16">
          <cell r="H16">
            <v>1.3793520542827413E-2</v>
          </cell>
        </row>
        <row r="17">
          <cell r="H17">
            <v>1.3874909210196646E-2</v>
          </cell>
        </row>
        <row r="18">
          <cell r="H18">
            <v>1.385583216355896E-2</v>
          </cell>
        </row>
        <row r="19">
          <cell r="H19">
            <v>1.4337699044053406E-2</v>
          </cell>
        </row>
        <row r="20">
          <cell r="H20">
            <v>1.466580339096289E-2</v>
          </cell>
        </row>
        <row r="21">
          <cell r="H21">
            <v>1.562274865872083E-2</v>
          </cell>
        </row>
        <row r="22">
          <cell r="H22">
            <v>1.6896020574447643E-2</v>
          </cell>
        </row>
        <row r="23">
          <cell r="H23">
            <v>2.088431025287283E-2</v>
          </cell>
        </row>
        <row r="24">
          <cell r="H24">
            <v>2.2314235305637444E-2</v>
          </cell>
        </row>
        <row r="25">
          <cell r="H25">
            <v>2.6840513390548073E-2</v>
          </cell>
        </row>
        <row r="26">
          <cell r="H26">
            <v>3.0406457670343407E-2</v>
          </cell>
        </row>
        <row r="27">
          <cell r="H27">
            <v>2.4425063497449075E-2</v>
          </cell>
        </row>
        <row r="28">
          <cell r="H28">
            <v>2.3638708356264613E-2</v>
          </cell>
        </row>
        <row r="29">
          <cell r="H29">
            <v>2.3815290714831266E-2</v>
          </cell>
        </row>
        <row r="30">
          <cell r="H30">
            <v>2.1755165197257377E-2</v>
          </cell>
        </row>
        <row r="31">
          <cell r="H31">
            <v>2.1677064771759871E-2</v>
          </cell>
        </row>
        <row r="32">
          <cell r="H32">
            <v>2.2177850113469486E-2</v>
          </cell>
        </row>
        <row r="33">
          <cell r="H33">
            <v>2.6217916977764041E-2</v>
          </cell>
        </row>
        <row r="34">
          <cell r="H34">
            <v>3.0068218491170359E-2</v>
          </cell>
        </row>
        <row r="35">
          <cell r="H35">
            <v>2.6883572361702242E-2</v>
          </cell>
        </row>
        <row r="36">
          <cell r="H36">
            <v>2.7348957571298141E-2</v>
          </cell>
        </row>
        <row r="37">
          <cell r="H37">
            <v>2.8799019584274874E-2</v>
          </cell>
        </row>
        <row r="38">
          <cell r="H38">
            <v>3.0851719933826648E-2</v>
          </cell>
        </row>
        <row r="39">
          <cell r="H39">
            <v>3.2080111209175435E-2</v>
          </cell>
        </row>
      </sheetData>
      <sheetData sheetId="4">
        <row r="12">
          <cell r="G12">
            <v>0.38123857466074784</v>
          </cell>
          <cell r="H12">
            <v>0.21032349350707746</v>
          </cell>
        </row>
        <row r="13">
          <cell r="G13">
            <v>0.35582571615570979</v>
          </cell>
          <cell r="H13">
            <v>0.1930617677130195</v>
          </cell>
        </row>
        <row r="14">
          <cell r="G14">
            <v>0.36796973063664856</v>
          </cell>
          <cell r="H14">
            <v>0.2001935012818723</v>
          </cell>
        </row>
        <row r="15">
          <cell r="G15">
            <v>0.39929102418218571</v>
          </cell>
          <cell r="H15">
            <v>0.22391072618485405</v>
          </cell>
        </row>
        <row r="16">
          <cell r="G16">
            <v>0.37605256764663453</v>
          </cell>
          <cell r="H16">
            <v>0.2035975724370869</v>
          </cell>
        </row>
        <row r="17">
          <cell r="G17">
            <v>0.35219585464328051</v>
          </cell>
          <cell r="H17">
            <v>0.17538132687475763</v>
          </cell>
        </row>
        <row r="18">
          <cell r="G18">
            <v>0.36020428129399923</v>
          </cell>
          <cell r="H18">
            <v>0.17554727402142212</v>
          </cell>
        </row>
        <row r="19">
          <cell r="G19">
            <v>0.3521836043792112</v>
          </cell>
          <cell r="H19">
            <v>0.1779831901669536</v>
          </cell>
        </row>
        <row r="20">
          <cell r="G20">
            <v>0.36695348112975446</v>
          </cell>
          <cell r="H20">
            <v>0.18995039106969278</v>
          </cell>
        </row>
        <row r="21">
          <cell r="G21">
            <v>0.36019942989585452</v>
          </cell>
          <cell r="H21">
            <v>0.18454118261476538</v>
          </cell>
        </row>
        <row r="22">
          <cell r="G22">
            <v>0.3514713862281586</v>
          </cell>
          <cell r="H22">
            <v>0.18409556282227008</v>
          </cell>
        </row>
        <row r="23">
          <cell r="G23">
            <v>0.3920609971482385</v>
          </cell>
          <cell r="H23">
            <v>0.21276796168152778</v>
          </cell>
        </row>
        <row r="24">
          <cell r="G24">
            <v>0.3649708603301221</v>
          </cell>
          <cell r="H24">
            <v>0.19703247120687042</v>
          </cell>
        </row>
        <row r="25">
          <cell r="G25">
            <v>0.36761600508551645</v>
          </cell>
          <cell r="H25">
            <v>0.20803988296610507</v>
          </cell>
        </row>
        <row r="26">
          <cell r="G26">
            <v>0.4029236184190606</v>
          </cell>
          <cell r="H26">
            <v>0.22854969528269478</v>
          </cell>
        </row>
        <row r="27">
          <cell r="G27">
            <v>0.34703806951647004</v>
          </cell>
          <cell r="H27">
            <v>0.18772936559326778</v>
          </cell>
        </row>
        <row r="28">
          <cell r="G28">
            <v>0.28398384570196605</v>
          </cell>
          <cell r="H28">
            <v>0.14682046954465383</v>
          </cell>
        </row>
        <row r="29">
          <cell r="G29">
            <v>0.30307277779173186</v>
          </cell>
          <cell r="H29">
            <v>0.16276816486333748</v>
          </cell>
        </row>
        <row r="30">
          <cell r="G30">
            <v>0.28086417360530319</v>
          </cell>
          <cell r="H30">
            <v>0.14938467130710367</v>
          </cell>
        </row>
        <row r="31">
          <cell r="G31">
            <v>0.27774183395198487</v>
          </cell>
          <cell r="H31">
            <v>0.14980726930283697</v>
          </cell>
        </row>
        <row r="32">
          <cell r="G32">
            <v>0.29701659342295689</v>
          </cell>
          <cell r="H32">
            <v>0.16633205294283657</v>
          </cell>
        </row>
        <row r="33">
          <cell r="G33">
            <v>0.2696785690776784</v>
          </cell>
          <cell r="H33">
            <v>0.14218218987945735</v>
          </cell>
        </row>
        <row r="34">
          <cell r="G34">
            <v>0.270649522788525</v>
          </cell>
          <cell r="H34">
            <v>0.14132549295409963</v>
          </cell>
        </row>
        <row r="35">
          <cell r="G35">
            <v>0.25950806942538057</v>
          </cell>
          <cell r="H35">
            <v>0.13183532155900107</v>
          </cell>
        </row>
        <row r="36">
          <cell r="G36">
            <v>0.25269242935318348</v>
          </cell>
          <cell r="H36">
            <v>0.1242309018593872</v>
          </cell>
        </row>
        <row r="37">
          <cell r="G37">
            <v>0.25304868054492291</v>
          </cell>
          <cell r="H37">
            <v>0.12347145713548077</v>
          </cell>
        </row>
        <row r="38">
          <cell r="G38">
            <v>0.23739337861608611</v>
          </cell>
          <cell r="H38">
            <v>0.11312962745480268</v>
          </cell>
        </row>
        <row r="39">
          <cell r="G39">
            <v>0.24261150662292205</v>
          </cell>
          <cell r="H39">
            <v>0.10962283491939397</v>
          </cell>
        </row>
        <row r="40">
          <cell r="G40">
            <v>0.25490494026835603</v>
          </cell>
          <cell r="H40">
            <v>0.11397754172372794</v>
          </cell>
        </row>
        <row r="41">
          <cell r="G41">
            <v>0.24651631972953014</v>
          </cell>
          <cell r="H41">
            <v>0.1054041021601055</v>
          </cell>
        </row>
        <row r="42">
          <cell r="G42">
            <v>0.24491324779217621</v>
          </cell>
          <cell r="H42">
            <v>0.10280996648076927</v>
          </cell>
        </row>
        <row r="43">
          <cell r="G43">
            <v>0.24276518331738128</v>
          </cell>
          <cell r="H43">
            <v>0.10260959282959072</v>
          </cell>
        </row>
        <row r="44">
          <cell r="G44">
            <v>0.23042023368195114</v>
          </cell>
          <cell r="H44">
            <v>9.4526551871470244E-2</v>
          </cell>
        </row>
        <row r="45">
          <cell r="G45">
            <v>0.22589299557005049</v>
          </cell>
          <cell r="H45">
            <v>9.0345218768889651E-2</v>
          </cell>
        </row>
        <row r="46">
          <cell r="G46">
            <v>0.22775564638356108</v>
          </cell>
          <cell r="H46">
            <v>9.2396966368082797E-2</v>
          </cell>
        </row>
        <row r="49">
          <cell r="G49">
            <v>0.23774174938353482</v>
          </cell>
          <cell r="H49">
            <v>9.7295408755261617E-2</v>
          </cell>
        </row>
        <row r="50">
          <cell r="G50">
            <v>0.23184982971337265</v>
          </cell>
          <cell r="H50">
            <v>9.5974404565718027E-2</v>
          </cell>
        </row>
        <row r="52">
          <cell r="G52">
            <v>0.24746548778186614</v>
          </cell>
          <cell r="H52">
            <v>0.10481505985971812</v>
          </cell>
        </row>
        <row r="54">
          <cell r="G54">
            <v>0.24180869622913173</v>
          </cell>
          <cell r="H54">
            <v>0.10061383206122056</v>
          </cell>
        </row>
        <row r="56">
          <cell r="G56">
            <v>0.25248441029356139</v>
          </cell>
          <cell r="H56">
            <v>0.10528605503623409</v>
          </cell>
        </row>
        <row r="58">
          <cell r="G58">
            <v>0.24392355559411122</v>
          </cell>
          <cell r="H58">
            <v>0.10357642744109671</v>
          </cell>
        </row>
        <row r="61">
          <cell r="G61">
            <v>0.24697673144043783</v>
          </cell>
          <cell r="H61">
            <v>0.10849859176595977</v>
          </cell>
        </row>
        <row r="65">
          <cell r="G65">
            <v>0.2286189701834779</v>
          </cell>
          <cell r="H65">
            <v>9.8668320471162738E-2</v>
          </cell>
        </row>
        <row r="68">
          <cell r="G68">
            <v>0.23131462305606282</v>
          </cell>
          <cell r="H68">
            <v>9.8907390814520366E-2</v>
          </cell>
        </row>
        <row r="72">
          <cell r="G72">
            <v>0.19321245653515218</v>
          </cell>
          <cell r="H72">
            <v>7.4539776153462203E-2</v>
          </cell>
        </row>
        <row r="78">
          <cell r="G78">
            <v>0.19056332000000001</v>
          </cell>
          <cell r="H78">
            <v>7.3284959999999996E-2</v>
          </cell>
        </row>
        <row r="79">
          <cell r="G79">
            <v>0.21072234000000001</v>
          </cell>
          <cell r="H79">
            <v>8.3969779999999994E-2</v>
          </cell>
        </row>
        <row r="80">
          <cell r="G80">
            <v>0.20950060000000001</v>
          </cell>
          <cell r="H80">
            <v>8.6045759999999999E-2</v>
          </cell>
        </row>
        <row r="81">
          <cell r="G81">
            <v>0.22350440999999999</v>
          </cell>
          <cell r="H81">
            <v>9.4486059999999997E-2</v>
          </cell>
        </row>
        <row r="82">
          <cell r="G82">
            <v>0.22655721000000001</v>
          </cell>
          <cell r="H82">
            <v>9.6067639999999996E-2</v>
          </cell>
        </row>
        <row r="83">
          <cell r="G83">
            <v>0.21566795999999999</v>
          </cell>
          <cell r="H83">
            <v>8.9839290000000002E-2</v>
          </cell>
        </row>
        <row r="84">
          <cell r="G84">
            <v>0.21704841</v>
          </cell>
          <cell r="H84">
            <v>8.9540839999999997E-2</v>
          </cell>
        </row>
        <row r="85">
          <cell r="G85">
            <v>0.21963452999999999</v>
          </cell>
          <cell r="H85">
            <v>9.3001050000000002E-2</v>
          </cell>
          <cell r="J85">
            <v>0.67100000000000004</v>
          </cell>
          <cell r="K85">
            <v>0.30099999999999999</v>
          </cell>
          <cell r="L85">
            <v>0.10759532540000001</v>
          </cell>
        </row>
        <row r="86">
          <cell r="G86">
            <v>0.20863288999999999</v>
          </cell>
          <cell r="H86">
            <v>8.7297810000000003E-2</v>
          </cell>
        </row>
        <row r="87">
          <cell r="G87">
            <v>0.21535435</v>
          </cell>
          <cell r="H87">
            <v>8.9521089999999998E-2</v>
          </cell>
        </row>
        <row r="88">
          <cell r="G88">
            <v>0.21178478000000001</v>
          </cell>
          <cell r="H88">
            <v>8.9935520000000005E-2</v>
          </cell>
          <cell r="J88">
            <v>0.67100000000000004</v>
          </cell>
          <cell r="K88">
            <v>0.30199999999999999</v>
          </cell>
          <cell r="L88">
            <v>0.1134114776</v>
          </cell>
        </row>
        <row r="89">
          <cell r="G89">
            <v>0.21310825999999999</v>
          </cell>
          <cell r="H89">
            <v>8.6924669999999996E-2</v>
          </cell>
        </row>
        <row r="90">
          <cell r="G90">
            <v>0.21581003000000001</v>
          </cell>
          <cell r="H90">
            <v>8.9984629999999996E-2</v>
          </cell>
        </row>
        <row r="91">
          <cell r="G91">
            <v>0.21540591000000001</v>
          </cell>
          <cell r="H91">
            <v>9.2909340000000007E-2</v>
          </cell>
          <cell r="J91">
            <v>0.67799999999999994</v>
          </cell>
          <cell r="K91">
            <v>0.34599999999999997</v>
          </cell>
          <cell r="L91">
            <v>0.13162651659999999</v>
          </cell>
        </row>
        <row r="92">
          <cell r="G92">
            <v>0.21448378000000001</v>
          </cell>
          <cell r="H92">
            <v>9.0791150000000001E-2</v>
          </cell>
        </row>
        <row r="93">
          <cell r="G93">
            <v>0.21239483000000001</v>
          </cell>
          <cell r="H93">
            <v>8.9187310000000006E-2</v>
          </cell>
        </row>
        <row r="94">
          <cell r="G94">
            <v>0.21695755</v>
          </cell>
          <cell r="H94">
            <v>9.3813489999999999E-2</v>
          </cell>
          <cell r="J94">
            <v>0.68599999999999994</v>
          </cell>
          <cell r="K94">
            <v>0.33900000000000002</v>
          </cell>
          <cell r="L94">
            <v>0.12564040570000001</v>
          </cell>
        </row>
        <row r="95">
          <cell r="G95">
            <v>0.21682429</v>
          </cell>
          <cell r="H95">
            <v>9.4014959999999995E-2</v>
          </cell>
        </row>
        <row r="96">
          <cell r="G96">
            <v>0.20787238</v>
          </cell>
          <cell r="H96">
            <v>9.061988E-2</v>
          </cell>
        </row>
        <row r="97">
          <cell r="G97">
            <v>0.23540797999999999</v>
          </cell>
          <cell r="H97">
            <v>0.10764509999999999</v>
          </cell>
          <cell r="J97">
            <v>0.69799999999999995</v>
          </cell>
          <cell r="K97">
            <v>0.32700000000000001</v>
          </cell>
          <cell r="L97">
            <v>0.1094481204</v>
          </cell>
        </row>
        <row r="98">
          <cell r="H98">
            <v>9.7251299999999999E-2</v>
          </cell>
        </row>
        <row r="99">
          <cell r="H99">
            <v>0.10170978</v>
          </cell>
        </row>
        <row r="100">
          <cell r="G100">
            <v>0.19355088000000001</v>
          </cell>
          <cell r="H100">
            <v>7.9792130000000003E-2</v>
          </cell>
          <cell r="J100">
            <v>0.69599999999999995</v>
          </cell>
          <cell r="K100">
            <v>0.33400000000000002</v>
          </cell>
          <cell r="L100">
            <v>0.11784521610000002</v>
          </cell>
        </row>
        <row r="101">
          <cell r="H101">
            <v>9.8476179999999996E-2</v>
          </cell>
        </row>
        <row r="102">
          <cell r="H102">
            <v>9.0049870000000004E-2</v>
          </cell>
        </row>
        <row r="103">
          <cell r="H103">
            <v>8.7812719999999997E-2</v>
          </cell>
          <cell r="J103">
            <v>0.71499999999999997</v>
          </cell>
          <cell r="K103">
            <v>0.33800000000000002</v>
          </cell>
          <cell r="L103">
            <v>0.12617571700000002</v>
          </cell>
        </row>
        <row r="104">
          <cell r="H104">
            <v>8.709857E-2</v>
          </cell>
        </row>
        <row r="105">
          <cell r="H105">
            <v>9.5222890000000004E-2</v>
          </cell>
        </row>
        <row r="106">
          <cell r="J106">
            <v>0.745</v>
          </cell>
          <cell r="K106">
            <v>0.34499999999999997</v>
          </cell>
          <cell r="L106">
            <v>0.12692712359999997</v>
          </cell>
        </row>
        <row r="107">
          <cell r="H107">
            <v>0.12014906</v>
          </cell>
        </row>
        <row r="108">
          <cell r="H108">
            <v>8.6707019999999996E-2</v>
          </cell>
        </row>
        <row r="109">
          <cell r="J109">
            <v>0.753</v>
          </cell>
          <cell r="K109">
            <v>0.35842872550000016</v>
          </cell>
          <cell r="L109">
            <v>0.13500466340000006</v>
          </cell>
        </row>
      </sheetData>
      <sheetData sheetId="5">
        <row r="9">
          <cell r="J9">
            <v>0.1206468</v>
          </cell>
        </row>
        <row r="12">
          <cell r="J12">
            <v>0.12348919999999999</v>
          </cell>
        </row>
        <row r="15">
          <cell r="J15">
            <v>0.15526529999999999</v>
          </cell>
        </row>
        <row r="18">
          <cell r="J18">
            <v>0.14661779999999999</v>
          </cell>
        </row>
        <row r="21">
          <cell r="J21">
            <v>0.13178429999999999</v>
          </cell>
        </row>
        <row r="24">
          <cell r="J24">
            <v>0.1388906</v>
          </cell>
        </row>
        <row r="27">
          <cell r="J27">
            <v>0.1532645</v>
          </cell>
        </row>
        <row r="30">
          <cell r="J30">
            <v>0.15640599999999999</v>
          </cell>
        </row>
        <row r="33">
          <cell r="J33">
            <v>0.1722099</v>
          </cell>
        </row>
      </sheetData>
      <sheetData sheetId="6">
        <row r="8">
          <cell r="A8" t="str">
            <v>P90-95</v>
          </cell>
        </row>
      </sheetData>
      <sheetData sheetId="7">
        <row r="8">
          <cell r="D8">
            <v>3.759898929305585E-2</v>
          </cell>
        </row>
      </sheetData>
      <sheetData sheetId="8">
        <row r="5">
          <cell r="K5" t="str">
            <v>$0.5m-1m</v>
          </cell>
        </row>
      </sheetData>
      <sheetData sheetId="9"/>
      <sheetData sheetId="10">
        <row r="13">
          <cell r="C13">
            <v>0.7764038323118958</v>
          </cell>
        </row>
      </sheetData>
      <sheetData sheetId="11">
        <row r="14">
          <cell r="A14">
            <v>1917</v>
          </cell>
        </row>
        <row r="76">
          <cell r="S76">
            <v>0.13507</v>
          </cell>
          <cell r="U76">
            <v>8.6919999999999997E-2</v>
          </cell>
          <cell r="W76">
            <v>0.11219</v>
          </cell>
        </row>
        <row r="77">
          <cell r="S77">
            <v>0.1153</v>
          </cell>
          <cell r="U77">
            <v>7.4329999999999993E-2</v>
          </cell>
          <cell r="W77">
            <v>9.3390000000000001E-2</v>
          </cell>
        </row>
        <row r="78">
          <cell r="S78">
            <v>0.11397</v>
          </cell>
          <cell r="U78">
            <v>8.5599999999999996E-2</v>
          </cell>
          <cell r="W78">
            <v>8.6970000000000006E-2</v>
          </cell>
        </row>
        <row r="79">
          <cell r="S79">
            <v>0.13525000000000001</v>
          </cell>
          <cell r="U79">
            <v>9.5619999999999997E-2</v>
          </cell>
          <cell r="W79">
            <v>0.11133999999999999</v>
          </cell>
        </row>
        <row r="80">
          <cell r="S80">
            <v>0.19782</v>
          </cell>
          <cell r="U80">
            <v>0.10392999999999999</v>
          </cell>
          <cell r="W80">
            <v>0.10808</v>
          </cell>
        </row>
        <row r="81">
          <cell r="S81">
            <v>0.15323999999999999</v>
          </cell>
          <cell r="U81">
            <v>9.8220000000000002E-2</v>
          </cell>
          <cell r="W81">
            <v>9.7530000000000006E-2</v>
          </cell>
        </row>
        <row r="82">
          <cell r="S82">
            <v>0.13089000000000001</v>
          </cell>
          <cell r="U82">
            <v>9.0370000000000006E-2</v>
          </cell>
          <cell r="W82">
            <v>8.1210000000000004E-2</v>
          </cell>
        </row>
        <row r="83">
          <cell r="S83">
            <v>0.18049999999999999</v>
          </cell>
          <cell r="U83">
            <v>0.1051</v>
          </cell>
          <cell r="W83">
            <v>9.1819999999999999E-2</v>
          </cell>
        </row>
        <row r="84">
          <cell r="S84">
            <v>0.12447999999999999</v>
          </cell>
          <cell r="U84">
            <v>9.2160000000000006E-2</v>
          </cell>
          <cell r="W84">
            <v>0.11058999999999999</v>
          </cell>
        </row>
        <row r="85">
          <cell r="S85">
            <v>0.1898</v>
          </cell>
          <cell r="U85">
            <v>0.12211</v>
          </cell>
          <cell r="W85">
            <v>0.12629000000000001</v>
          </cell>
        </row>
        <row r="86">
          <cell r="S86">
            <v>0.20837</v>
          </cell>
          <cell r="U86">
            <v>0.12354999999999999</v>
          </cell>
          <cell r="W86">
            <v>0.13436999999999999</v>
          </cell>
        </row>
        <row r="87">
          <cell r="S87">
            <v>0.15409999999999999</v>
          </cell>
          <cell r="U87">
            <v>0.11854000000000001</v>
          </cell>
          <cell r="W87">
            <v>0.10589</v>
          </cell>
        </row>
        <row r="88">
          <cell r="S88">
            <v>0.15343000000000001</v>
          </cell>
          <cell r="U88">
            <v>0.11005</v>
          </cell>
          <cell r="W88">
            <v>0.11805</v>
          </cell>
        </row>
        <row r="89">
          <cell r="S89">
            <v>0.15361</v>
          </cell>
          <cell r="U89">
            <v>0.13086</v>
          </cell>
          <cell r="W89">
            <v>0.16266</v>
          </cell>
        </row>
        <row r="90">
          <cell r="S90">
            <v>0.14033999999999999</v>
          </cell>
          <cell r="U90">
            <v>9.9330000000000002E-2</v>
          </cell>
          <cell r="W90">
            <v>0.12459000000000001</v>
          </cell>
        </row>
        <row r="91">
          <cell r="S91">
            <v>0.19420999999999999</v>
          </cell>
          <cell r="U91">
            <v>0.15387000000000001</v>
          </cell>
          <cell r="W91">
            <v>0.16622999999999999</v>
          </cell>
        </row>
        <row r="92">
          <cell r="S92">
            <v>0.15853</v>
          </cell>
          <cell r="U92">
            <v>0.14742</v>
          </cell>
          <cell r="W92">
            <v>0.16192000000000001</v>
          </cell>
        </row>
        <row r="93">
          <cell r="S93">
            <v>0.16591</v>
          </cell>
          <cell r="U93">
            <v>0.14926</v>
          </cell>
          <cell r="W93">
            <v>0.14604</v>
          </cell>
        </row>
        <row r="94">
          <cell r="S94">
            <v>0.20624999999999999</v>
          </cell>
          <cell r="U94">
            <v>0.15353</v>
          </cell>
          <cell r="W94">
            <v>0.13719999999999999</v>
          </cell>
        </row>
        <row r="95">
          <cell r="S95">
            <v>0.20652000000000001</v>
          </cell>
          <cell r="U95">
            <v>0.16414000000000001</v>
          </cell>
          <cell r="W95">
            <v>0.16581000000000001</v>
          </cell>
        </row>
        <row r="96">
          <cell r="S96">
            <v>0.17538000000000001</v>
          </cell>
          <cell r="U96">
            <v>0.15204000000000001</v>
          </cell>
          <cell r="W96">
            <v>0.14901</v>
          </cell>
        </row>
        <row r="97">
          <cell r="S97">
            <v>0.18451000000000001</v>
          </cell>
          <cell r="U97">
            <v>0.1489</v>
          </cell>
          <cell r="W97">
            <v>0.14235999999999999</v>
          </cell>
        </row>
        <row r="98">
          <cell r="S98">
            <v>0.22639000000000001</v>
          </cell>
          <cell r="U98">
            <v>0.12916</v>
          </cell>
          <cell r="W98">
            <v>0.16214999999999999</v>
          </cell>
        </row>
        <row r="99">
          <cell r="S99">
            <v>0.22186</v>
          </cell>
          <cell r="U99">
            <v>0.18140999999999999</v>
          </cell>
          <cell r="W99">
            <v>0.22044</v>
          </cell>
        </row>
        <row r="100">
          <cell r="S100">
            <v>0.14938000000000001</v>
          </cell>
          <cell r="U100">
            <v>0.11173</v>
          </cell>
          <cell r="W100">
            <v>0.19092000000000001</v>
          </cell>
        </row>
        <row r="101">
          <cell r="S101">
            <v>0.17121</v>
          </cell>
          <cell r="U101">
            <v>0.13224</v>
          </cell>
          <cell r="W101">
            <v>0.19058</v>
          </cell>
        </row>
        <row r="102">
          <cell r="S102">
            <v>0.20065</v>
          </cell>
          <cell r="U102">
            <v>0.14651</v>
          </cell>
          <cell r="W102">
            <v>0.18720000000000001</v>
          </cell>
        </row>
        <row r="103">
          <cell r="S103">
            <v>0.18772</v>
          </cell>
          <cell r="U103">
            <v>0.1391</v>
          </cell>
          <cell r="W103">
            <v>0.16192999999999999</v>
          </cell>
        </row>
        <row r="104">
          <cell r="S104">
            <v>0.16594999999999999</v>
          </cell>
          <cell r="U104">
            <v>0.13730000000000001</v>
          </cell>
          <cell r="W104">
            <v>0.13719000000000001</v>
          </cell>
        </row>
        <row r="105">
          <cell r="S105">
            <v>0.20616000000000001</v>
          </cell>
          <cell r="U105">
            <v>0.14466999999999999</v>
          </cell>
          <cell r="W105">
            <v>0.18609000000000001</v>
          </cell>
        </row>
        <row r="106">
          <cell r="S106">
            <v>0.16306999999999999</v>
          </cell>
          <cell r="U106">
            <v>0.13469</v>
          </cell>
          <cell r="W106">
            <v>0.16556000000000001</v>
          </cell>
        </row>
        <row r="107">
          <cell r="S107">
            <v>0.18201000000000001</v>
          </cell>
          <cell r="U107">
            <v>0.16513</v>
          </cell>
          <cell r="W107">
            <v>0.21162</v>
          </cell>
        </row>
        <row r="108">
          <cell r="S108">
            <v>0.16872999999999999</v>
          </cell>
          <cell r="U108">
            <v>0.13976</v>
          </cell>
          <cell r="W108">
            <v>0.19053</v>
          </cell>
        </row>
        <row r="109">
          <cell r="S109">
            <v>0.17379</v>
          </cell>
          <cell r="U109">
            <v>0.14180000000000001</v>
          </cell>
          <cell r="W109">
            <v>0.19683</v>
          </cell>
        </row>
      </sheetData>
      <sheetData sheetId="12">
        <row r="8">
          <cell r="J8" t="str">
            <v>Cash &amp; savings accounts</v>
          </cell>
        </row>
      </sheetData>
      <sheetData sheetId="13"/>
      <sheetData sheetId="14">
        <row r="9">
          <cell r="E9">
            <v>0.6200500000000001</v>
          </cell>
        </row>
      </sheetData>
      <sheetData sheetId="15">
        <row r="9">
          <cell r="B9">
            <v>0.6200500000000001</v>
          </cell>
        </row>
      </sheetData>
      <sheetData sheetId="16">
        <row r="10">
          <cell r="A10">
            <v>1985</v>
          </cell>
        </row>
      </sheetData>
      <sheetData sheetId="17">
        <row r="8">
          <cell r="M8" t="str">
            <v>1m-10m</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ex"/>
      <sheetName val="A(Income)"/>
      <sheetName val="Chart1"/>
      <sheetName val="Chart1 (2)"/>
      <sheetName val="TA0"/>
      <sheetName val="TA1"/>
      <sheetName val="TA2"/>
      <sheetName val="TA3"/>
      <sheetName val="TA4"/>
      <sheetName val="TA5"/>
      <sheetName val="TA6"/>
      <sheetName val="TA7"/>
      <sheetName val="TA8"/>
      <sheetName val="TA9"/>
      <sheetName val="TA10"/>
      <sheetName val="TSA1"/>
      <sheetName val="TSA2"/>
      <sheetName val="TSA2b"/>
      <sheetName val="TSA3"/>
      <sheetName val="TSA4"/>
      <sheetName val="TSA5"/>
      <sheetName val="TSA6"/>
      <sheetName val="TSA7"/>
      <sheetName val="TSA8"/>
      <sheetName val="TSA8b"/>
      <sheetName val="TSA9"/>
      <sheetName val="TSA10"/>
      <sheetName val="TSA11"/>
      <sheetName val="TSA11b"/>
      <sheetName val="TSA12"/>
      <sheetName val="TSA12b"/>
      <sheetName val="TSA12c"/>
      <sheetName val="B(Wealth)"/>
      <sheetName val="TB1"/>
      <sheetName val="TB2"/>
      <sheetName val="TB3"/>
      <sheetName val="TB4"/>
      <sheetName val="TB5"/>
      <sheetName val="TB6"/>
      <sheetName val="TB7"/>
      <sheetName val="TB7b"/>
      <sheetName val="TSB1"/>
      <sheetName val="TSB2"/>
      <sheetName val="TSB3"/>
      <sheetName val="TSB4"/>
      <sheetName val="C(FiscalIncome)"/>
      <sheetName val="TC1"/>
      <sheetName val="TC2"/>
      <sheetName val="TC3"/>
      <sheetName val="TC4"/>
      <sheetName val="TC5"/>
      <sheetName val="TC6"/>
      <sheetName val="TSC1"/>
      <sheetName val="TSC2"/>
      <sheetName val="TSC3"/>
      <sheetName val="TSC4"/>
      <sheetName val="D(Saving)"/>
      <sheetName val="TD1"/>
      <sheetName val="TD2"/>
      <sheetName val="TD3"/>
      <sheetName val="TD4"/>
      <sheetName val="TD5"/>
      <sheetName val="TD6"/>
      <sheetName val="TD7"/>
      <sheetName val="TD8"/>
      <sheetName val="TSD1"/>
      <sheetName val="TSD2"/>
      <sheetName val="TSD3"/>
      <sheetName val="TSD4"/>
      <sheetName val="RawPSseries"/>
      <sheetName val="Table A0"/>
      <sheetName val="PS Table A1"/>
      <sheetName val="PS Table A2"/>
      <sheetName val="PS Table A3"/>
      <sheetName val="Table A7"/>
      <sheetName val="Table A7 (cont.)"/>
      <sheetName val="Table A7 (cont.) (2)"/>
      <sheetName val="Table A8"/>
      <sheetName val="TotalIRSIncome"/>
      <sheetName val="RawNationalAccounts"/>
      <sheetName val="DataIncome"/>
      <sheetName val="DataWealth"/>
      <sheetName val="31700 Ann"/>
      <sheetName val="nipa_raw"/>
      <sheetName val="ima_raw"/>
      <sheetName val="Projections"/>
      <sheetName val="StataOutput"/>
      <sheetName val="checks"/>
      <sheetName val="totals"/>
      <sheetName val="ParametersStata"/>
      <sheetName val="parameters2014"/>
      <sheetName val="comparison16minus14"/>
    </sheetNames>
    <sheetDataSet>
      <sheetData sheetId="0"/>
      <sheetData sheetId="1"/>
      <sheetData sheetId="2" refreshError="1"/>
      <sheetData sheetId="3" refreshError="1"/>
      <sheetData sheetId="4">
        <row r="9">
          <cell r="B9">
            <v>33.764043158154003</v>
          </cell>
        </row>
        <row r="10">
          <cell r="B10">
            <v>31.612863058647072</v>
          </cell>
        </row>
        <row r="11">
          <cell r="B11">
            <v>33.591171530422315</v>
          </cell>
        </row>
        <row r="12">
          <cell r="B12">
            <v>42.466920961421316</v>
          </cell>
        </row>
        <row r="13">
          <cell r="B13">
            <v>50.748218235496836</v>
          </cell>
        </row>
        <row r="14">
          <cell r="B14">
            <v>62.647586947352018</v>
          </cell>
        </row>
        <row r="15">
          <cell r="B15">
            <v>69.155936392412315</v>
          </cell>
        </row>
        <row r="16">
          <cell r="B16">
            <v>79.813191616326094</v>
          </cell>
        </row>
        <row r="17">
          <cell r="B17">
            <v>63.859426156342899</v>
          </cell>
        </row>
        <row r="18">
          <cell r="B18">
            <v>65.297603358053905</v>
          </cell>
        </row>
        <row r="19">
          <cell r="B19">
            <v>77.062207439306476</v>
          </cell>
        </row>
        <row r="20">
          <cell r="B20">
            <v>77.784155016972278</v>
          </cell>
        </row>
        <row r="21">
          <cell r="B21">
            <v>82.006935327320534</v>
          </cell>
        </row>
        <row r="22">
          <cell r="B22">
            <v>87.812917993862143</v>
          </cell>
        </row>
        <row r="23">
          <cell r="B23">
            <v>86.227640494709789</v>
          </cell>
        </row>
        <row r="24">
          <cell r="B24">
            <v>87.978967801120135</v>
          </cell>
        </row>
        <row r="25">
          <cell r="B25">
            <v>94.180999999999997</v>
          </cell>
        </row>
        <row r="26">
          <cell r="B26">
            <v>83.1</v>
          </cell>
        </row>
        <row r="27">
          <cell r="B27">
            <v>67.655000000000001</v>
          </cell>
        </row>
        <row r="28">
          <cell r="B28">
            <v>51.274999999999999</v>
          </cell>
        </row>
        <row r="29">
          <cell r="B29">
            <v>48.924999999999997</v>
          </cell>
        </row>
        <row r="30">
          <cell r="B30">
            <v>58.277000000000001</v>
          </cell>
        </row>
        <row r="31">
          <cell r="B31">
            <v>66.331999999999994</v>
          </cell>
        </row>
        <row r="32">
          <cell r="B32">
            <v>75.108999999999995</v>
          </cell>
        </row>
        <row r="33">
          <cell r="B33">
            <v>83.650999999999996</v>
          </cell>
        </row>
        <row r="34">
          <cell r="B34">
            <v>77.007999999999996</v>
          </cell>
        </row>
        <row r="35">
          <cell r="B35">
            <v>82.415000000000006</v>
          </cell>
        </row>
        <row r="36">
          <cell r="B36">
            <v>91.537000000000006</v>
          </cell>
        </row>
        <row r="37">
          <cell r="B37">
            <v>117.34399999999999</v>
          </cell>
        </row>
        <row r="38">
          <cell r="B38">
            <v>152.36099999999999</v>
          </cell>
        </row>
        <row r="39">
          <cell r="B39">
            <v>187.21</v>
          </cell>
        </row>
        <row r="40">
          <cell r="B40">
            <v>200.89599999999999</v>
          </cell>
        </row>
        <row r="41">
          <cell r="B41">
            <v>201.333</v>
          </cell>
        </row>
        <row r="42">
          <cell r="B42">
            <v>201.26400000000001</v>
          </cell>
        </row>
        <row r="43">
          <cell r="B43">
            <v>218.74299999999999</v>
          </cell>
        </row>
        <row r="44">
          <cell r="B44">
            <v>244.84899999999999</v>
          </cell>
        </row>
        <row r="45">
          <cell r="B45">
            <v>239.727</v>
          </cell>
        </row>
        <row r="46">
          <cell r="B46">
            <v>266.61099999999999</v>
          </cell>
        </row>
        <row r="47">
          <cell r="B47">
            <v>307.63600000000002</v>
          </cell>
        </row>
        <row r="48">
          <cell r="B48">
            <v>326.11599999999999</v>
          </cell>
        </row>
        <row r="49">
          <cell r="B49">
            <v>343.83600000000001</v>
          </cell>
        </row>
        <row r="50">
          <cell r="B50">
            <v>343.75400000000002</v>
          </cell>
        </row>
        <row r="51">
          <cell r="B51">
            <v>376.90600000000001</v>
          </cell>
        </row>
        <row r="52">
          <cell r="B52">
            <v>400.05700000000002</v>
          </cell>
        </row>
        <row r="53">
          <cell r="B53">
            <v>418.53199999999998</v>
          </cell>
        </row>
        <row r="54">
          <cell r="B54">
            <v>420.75599999999997</v>
          </cell>
        </row>
        <row r="55">
          <cell r="B55">
            <v>458.774</v>
          </cell>
        </row>
        <row r="56">
          <cell r="B56">
            <v>478.899</v>
          </cell>
        </row>
        <row r="57">
          <cell r="B57">
            <v>496.04</v>
          </cell>
        </row>
        <row r="58">
          <cell r="B58">
            <v>533.94899999999996</v>
          </cell>
        </row>
        <row r="59">
          <cell r="B59">
            <v>565.37800000000004</v>
          </cell>
        </row>
        <row r="60">
          <cell r="B60">
            <v>607.04</v>
          </cell>
        </row>
        <row r="61">
          <cell r="B61">
            <v>658.81899999999996</v>
          </cell>
        </row>
        <row r="62">
          <cell r="B62">
            <v>718.096</v>
          </cell>
        </row>
        <row r="63">
          <cell r="B63">
            <v>758.43700000000001</v>
          </cell>
        </row>
        <row r="64">
          <cell r="B64">
            <v>830.24699999999996</v>
          </cell>
        </row>
        <row r="65">
          <cell r="B65">
            <v>897.24900000000002</v>
          </cell>
        </row>
        <row r="66">
          <cell r="B66">
            <v>937.52200000000005</v>
          </cell>
        </row>
        <row r="67">
          <cell r="B67">
            <v>1014.001</v>
          </cell>
        </row>
        <row r="68">
          <cell r="B68">
            <v>1119.498</v>
          </cell>
        </row>
        <row r="69">
          <cell r="B69">
            <v>1253.165</v>
          </cell>
        </row>
        <row r="70">
          <cell r="B70">
            <v>1346.4069999999999</v>
          </cell>
        </row>
        <row r="71">
          <cell r="B71">
            <v>1446.0419999999999</v>
          </cell>
        </row>
        <row r="72">
          <cell r="B72">
            <v>1609.374</v>
          </cell>
        </row>
        <row r="73">
          <cell r="B73">
            <v>1792.84</v>
          </cell>
        </row>
        <row r="74">
          <cell r="B74">
            <v>2022.6610000000001</v>
          </cell>
        </row>
        <row r="75">
          <cell r="B75">
            <v>2240.3209999999999</v>
          </cell>
        </row>
        <row r="76">
          <cell r="B76">
            <v>2418.625</v>
          </cell>
        </row>
        <row r="77">
          <cell r="B77">
            <v>2714.6570000000002</v>
          </cell>
        </row>
        <row r="78">
          <cell r="B78">
            <v>2834.4839999999999</v>
          </cell>
        </row>
        <row r="79">
          <cell r="B79">
            <v>3051.5450000000001</v>
          </cell>
        </row>
        <row r="80">
          <cell r="B80">
            <v>3433.8969999999999</v>
          </cell>
        </row>
        <row r="81">
          <cell r="B81">
            <v>3669.9360000000001</v>
          </cell>
        </row>
        <row r="82">
          <cell r="B82">
            <v>3831.24</v>
          </cell>
        </row>
        <row r="83">
          <cell r="B83">
            <v>4098.4930000000004</v>
          </cell>
        </row>
        <row r="84">
          <cell r="B84">
            <v>4471.5959999999995</v>
          </cell>
        </row>
        <row r="85">
          <cell r="B85">
            <v>4760.1239999999998</v>
          </cell>
        </row>
        <row r="86">
          <cell r="B86">
            <v>5013.759</v>
          </cell>
        </row>
        <row r="87">
          <cell r="B87">
            <v>5164.3580000000002</v>
          </cell>
        </row>
        <row r="88">
          <cell r="B88">
            <v>5475.2240000000002</v>
          </cell>
        </row>
        <row r="89">
          <cell r="B89">
            <v>5730.2690000000002</v>
          </cell>
        </row>
        <row r="90">
          <cell r="B90">
            <v>6114.6440000000002</v>
          </cell>
        </row>
        <row r="91">
          <cell r="B91">
            <v>6452.31</v>
          </cell>
        </row>
        <row r="92">
          <cell r="B92">
            <v>6870.6</v>
          </cell>
        </row>
        <row r="93">
          <cell r="B93">
            <v>7349.9430000000002</v>
          </cell>
        </row>
        <row r="94">
          <cell r="B94">
            <v>7825.7259999999997</v>
          </cell>
        </row>
        <row r="95">
          <cell r="B95">
            <v>8290.4179999999997</v>
          </cell>
        </row>
        <row r="96">
          <cell r="B96">
            <v>8872.6319999999996</v>
          </cell>
        </row>
        <row r="97">
          <cell r="B97">
            <v>9144.2000000000007</v>
          </cell>
        </row>
        <row r="98">
          <cell r="B98">
            <v>9396.35</v>
          </cell>
        </row>
        <row r="99">
          <cell r="B99">
            <v>9811.1880000000001</v>
          </cell>
        </row>
        <row r="100">
          <cell r="B100">
            <v>10492.162</v>
          </cell>
        </row>
        <row r="101">
          <cell r="B101">
            <v>11198.679</v>
          </cell>
        </row>
        <row r="102">
          <cell r="B102">
            <v>11948.843999999999</v>
          </cell>
        </row>
        <row r="103">
          <cell r="B103">
            <v>12290.409</v>
          </cell>
        </row>
        <row r="104">
          <cell r="B104">
            <v>12325.76</v>
          </cell>
        </row>
        <row r="105">
          <cell r="B105">
            <v>12027.232</v>
          </cell>
        </row>
        <row r="106">
          <cell r="B106">
            <v>12735.81</v>
          </cell>
        </row>
        <row r="107">
          <cell r="B107">
            <v>13357.742</v>
          </cell>
        </row>
        <row r="108">
          <cell r="B108">
            <v>14094.655000000001</v>
          </cell>
        </row>
        <row r="109">
          <cell r="B109">
            <v>14494.68</v>
          </cell>
        </row>
        <row r="110">
          <cell r="B110">
            <v>15245.47</v>
          </cell>
        </row>
        <row r="111">
          <cell r="B111">
            <v>15782.996999999999</v>
          </cell>
        </row>
        <row r="112">
          <cell r="B112">
            <v>16058.923000000001</v>
          </cell>
        </row>
        <row r="113">
          <cell r="B113">
            <v>16756.058000000001</v>
          </cell>
        </row>
        <row r="114">
          <cell r="B114">
            <v>17638.281209757999</v>
          </cell>
        </row>
        <row r="115">
          <cell r="B115">
            <v>18440.823004801987</v>
          </cell>
        </row>
        <row r="116">
          <cell r="B116">
            <v>19204.641893660886</v>
          </cell>
        </row>
      </sheetData>
      <sheetData sheetId="5"/>
      <sheetData sheetId="6"/>
      <sheetData sheetId="7"/>
      <sheetData sheetId="8"/>
      <sheetData sheetId="9"/>
      <sheetData sheetId="10">
        <row r="9">
          <cell r="B9">
            <v>0.28356313638323888</v>
          </cell>
        </row>
        <row r="10">
          <cell r="B10">
            <v>0.29337255708827548</v>
          </cell>
        </row>
        <row r="11">
          <cell r="B11">
            <v>0.29539225222592425</v>
          </cell>
        </row>
        <row r="12">
          <cell r="B12">
            <v>0.30402490046961217</v>
          </cell>
        </row>
        <row r="13">
          <cell r="B13">
            <v>0.3061286058821901</v>
          </cell>
        </row>
        <row r="14">
          <cell r="B14">
            <v>0.29601986843204803</v>
          </cell>
        </row>
        <row r="15">
          <cell r="B15">
            <v>0.30822286899264967</v>
          </cell>
        </row>
        <row r="16">
          <cell r="B16">
            <v>0.29409112379201141</v>
          </cell>
        </row>
        <row r="17">
          <cell r="B17">
            <v>0.30210412898350053</v>
          </cell>
        </row>
        <row r="18">
          <cell r="B18">
            <v>0.29104285986992096</v>
          </cell>
        </row>
        <row r="19">
          <cell r="B19">
            <v>0.30759424055827767</v>
          </cell>
        </row>
        <row r="20">
          <cell r="B20">
            <v>0.30925666651312689</v>
          </cell>
        </row>
        <row r="21">
          <cell r="B21">
            <v>0.31923822443829536</v>
          </cell>
        </row>
        <row r="22">
          <cell r="B22">
            <v>0.32671013270190558</v>
          </cell>
        </row>
        <row r="23">
          <cell r="B23">
            <v>0.30819881107924241</v>
          </cell>
        </row>
        <row r="24">
          <cell r="B24">
            <v>0.31106098375734376</v>
          </cell>
        </row>
        <row r="25">
          <cell r="B25">
            <v>0.31577804743225224</v>
          </cell>
        </row>
        <row r="26">
          <cell r="B26">
            <v>0.30505905313993481</v>
          </cell>
        </row>
        <row r="27">
          <cell r="B27">
            <v>0.28517267861151607</v>
          </cell>
        </row>
        <row r="28">
          <cell r="B28">
            <v>0.27674251682510614</v>
          </cell>
        </row>
        <row r="29">
          <cell r="B29">
            <v>0.26316309959512546</v>
          </cell>
        </row>
        <row r="30">
          <cell r="B30">
            <v>0.2669313183274864</v>
          </cell>
        </row>
        <row r="31">
          <cell r="B31">
            <v>0.27287262770718423</v>
          </cell>
        </row>
        <row r="32">
          <cell r="B32">
            <v>0.27656022671868458</v>
          </cell>
        </row>
        <row r="33">
          <cell r="B33">
            <v>0.26953226608264297</v>
          </cell>
        </row>
        <row r="34">
          <cell r="B34">
            <v>0.2616443339097137</v>
          </cell>
        </row>
        <row r="35">
          <cell r="B35">
            <v>0.2659372457275313</v>
          </cell>
        </row>
        <row r="36">
          <cell r="B36">
            <v>0.28285087565937211</v>
          </cell>
        </row>
        <row r="37">
          <cell r="B37">
            <v>0.29115189323809243</v>
          </cell>
        </row>
        <row r="38">
          <cell r="B38">
            <v>0.276994198020872</v>
          </cell>
        </row>
        <row r="39">
          <cell r="B39">
            <v>0.2607093885140816</v>
          </cell>
        </row>
        <row r="40">
          <cell r="B40">
            <v>0.24765179915055247</v>
          </cell>
        </row>
        <row r="41">
          <cell r="B41">
            <v>0.23181189871642943</v>
          </cell>
        </row>
        <row r="42">
          <cell r="B42">
            <v>0.23019593960509113</v>
          </cell>
        </row>
        <row r="43">
          <cell r="B43">
            <v>0.24809154121990962</v>
          </cell>
        </row>
        <row r="44">
          <cell r="B44">
            <v>0.26160019075984697</v>
          </cell>
        </row>
        <row r="45">
          <cell r="B45">
            <v>0.25952558535278486</v>
          </cell>
        </row>
        <row r="46">
          <cell r="B46">
            <v>0.27080130894747201</v>
          </cell>
        </row>
        <row r="47">
          <cell r="B47">
            <v>0.2632583472379933</v>
          </cell>
        </row>
        <row r="48">
          <cell r="B48">
            <v>0.25288717976548541</v>
          </cell>
        </row>
        <row r="49">
          <cell r="B49">
            <v>0.250734383525896</v>
          </cell>
        </row>
        <row r="50">
          <cell r="B50">
            <v>0.25634379921189332</v>
          </cell>
        </row>
        <row r="51">
          <cell r="B51">
            <v>0.27139441004871517</v>
          </cell>
        </row>
        <row r="52">
          <cell r="B52">
            <v>0.26141657762472315</v>
          </cell>
        </row>
        <row r="53">
          <cell r="B53">
            <v>0.25847566703196084</v>
          </cell>
        </row>
        <row r="54">
          <cell r="B54">
            <v>0.25443577350408964</v>
          </cell>
        </row>
        <row r="55">
          <cell r="B55">
            <v>0.26919701859958767</v>
          </cell>
        </row>
        <row r="56">
          <cell r="B56">
            <v>0.26527482656301399</v>
          </cell>
        </row>
        <row r="57">
          <cell r="B57">
            <v>0.2675302126196345</v>
          </cell>
        </row>
        <row r="58">
          <cell r="B58">
            <v>0.27489204372001175</v>
          </cell>
        </row>
        <row r="59">
          <cell r="B59">
            <v>0.27987033895839841</v>
          </cell>
        </row>
        <row r="60">
          <cell r="B60">
            <v>0.28125759929082772</v>
          </cell>
        </row>
        <row r="61">
          <cell r="B61">
            <v>0.28715103281774607</v>
          </cell>
        </row>
        <row r="62">
          <cell r="B62">
            <v>0.28011675780170708</v>
          </cell>
        </row>
        <row r="63">
          <cell r="B63">
            <v>0.27275325695695207</v>
          </cell>
        </row>
        <row r="64">
          <cell r="B64">
            <v>0.26905142244566971</v>
          </cell>
        </row>
        <row r="65">
          <cell r="B65">
            <v>0.25874188933881548</v>
          </cell>
        </row>
        <row r="66">
          <cell r="B66">
            <v>0.24989057847668911</v>
          </cell>
        </row>
        <row r="67">
          <cell r="B67">
            <v>0.25930169762046062</v>
          </cell>
        </row>
        <row r="68">
          <cell r="B68">
            <v>0.26096119950338209</v>
          </cell>
        </row>
        <row r="69">
          <cell r="B69">
            <v>0.26226525216316976</v>
          </cell>
        </row>
        <row r="70">
          <cell r="B70">
            <v>0.25485325233815731</v>
          </cell>
        </row>
        <row r="71">
          <cell r="B71">
            <v>0.26177334022833737</v>
          </cell>
        </row>
        <row r="72">
          <cell r="B72">
            <v>0.26765989801138512</v>
          </cell>
        </row>
        <row r="73">
          <cell r="B73">
            <v>0.27076064264909272</v>
          </cell>
        </row>
        <row r="74">
          <cell r="B74">
            <v>0.26970997286041348</v>
          </cell>
        </row>
        <row r="75">
          <cell r="B75">
            <v>0.26121629924676709</v>
          </cell>
        </row>
        <row r="76">
          <cell r="B76">
            <v>0.25326470407924784</v>
          </cell>
        </row>
        <row r="77">
          <cell r="B77">
            <v>0.26378445595540834</v>
          </cell>
        </row>
        <row r="78">
          <cell r="B78">
            <v>0.26398759088660467</v>
          </cell>
        </row>
        <row r="79">
          <cell r="B79">
            <v>0.27321168927491468</v>
          </cell>
        </row>
        <row r="80">
          <cell r="B80">
            <v>0.28271617249473913</v>
          </cell>
        </row>
        <row r="81">
          <cell r="B81">
            <v>0.27815536104309152</v>
          </cell>
        </row>
        <row r="82">
          <cell r="B82">
            <v>0.26525742052816415</v>
          </cell>
        </row>
        <row r="83">
          <cell r="B83">
            <v>0.26467108365799746</v>
          </cell>
        </row>
        <row r="84">
          <cell r="B84">
            <v>0.2667934757171494</v>
          </cell>
        </row>
        <row r="85">
          <cell r="B85">
            <v>0.26657962054311296</v>
          </cell>
        </row>
        <row r="86">
          <cell r="B86">
            <v>0.26285536133777371</v>
          </cell>
        </row>
        <row r="87">
          <cell r="B87">
            <v>0.26536816052080653</v>
          </cell>
        </row>
        <row r="88">
          <cell r="B88">
            <v>0.26329907341718384</v>
          </cell>
        </row>
        <row r="89">
          <cell r="B89">
            <v>0.26592958781510601</v>
          </cell>
        </row>
        <row r="90">
          <cell r="B90">
            <v>0.27435327604367138</v>
          </cell>
        </row>
        <row r="91">
          <cell r="B91">
            <v>0.28212518905108591</v>
          </cell>
        </row>
        <row r="92">
          <cell r="B92">
            <v>0.28505161838005605</v>
          </cell>
        </row>
        <row r="93">
          <cell r="B93">
            <v>0.28476688961681995</v>
          </cell>
        </row>
        <row r="94">
          <cell r="B94">
            <v>0.27242507019798784</v>
          </cell>
        </row>
        <row r="95">
          <cell r="B95">
            <v>0.26506751589771704</v>
          </cell>
        </row>
        <row r="96">
          <cell r="B96">
            <v>0.25403067357615039</v>
          </cell>
        </row>
        <row r="97">
          <cell r="B97">
            <v>0.24889707543373182</v>
          </cell>
        </row>
        <row r="98">
          <cell r="B98">
            <v>0.25830173234839432</v>
          </cell>
        </row>
        <row r="99">
          <cell r="B99">
            <v>0.26514190919195813</v>
          </cell>
        </row>
        <row r="100">
          <cell r="B100">
            <v>0.27082095417237084</v>
          </cell>
        </row>
        <row r="101">
          <cell r="B101">
            <v>0.27993751168603392</v>
          </cell>
        </row>
        <row r="102">
          <cell r="B102">
            <v>0.28337613970201375</v>
          </cell>
        </row>
        <row r="103">
          <cell r="B103">
            <v>0.27348582300087032</v>
          </cell>
        </row>
        <row r="104">
          <cell r="B104">
            <v>0.26618748117668628</v>
          </cell>
        </row>
        <row r="105">
          <cell r="B105">
            <v>0.28132252637899952</v>
          </cell>
        </row>
        <row r="106">
          <cell r="B106">
            <v>0.29838673925639214</v>
          </cell>
        </row>
        <row r="107">
          <cell r="B107">
            <v>0.30271241278785121</v>
          </cell>
        </row>
        <row r="108">
          <cell r="B108">
            <v>0.30702886391607559</v>
          </cell>
        </row>
        <row r="109">
          <cell r="B109">
            <v>0.29676562066528234</v>
          </cell>
        </row>
        <row r="110">
          <cell r="B110">
            <v>0.30364733337212252</v>
          </cell>
        </row>
        <row r="111">
          <cell r="B111">
            <v>0.30056921389113123</v>
          </cell>
        </row>
        <row r="112">
          <cell r="B112">
            <v>0.29957548092025388</v>
          </cell>
        </row>
        <row r="113">
          <cell r="B113">
            <v>0.29703673666384656</v>
          </cell>
        </row>
        <row r="114">
          <cell r="B114">
            <v>0.2970367366638465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73">
          <cell r="B73">
            <v>4503.2680290218677</v>
          </cell>
        </row>
        <row r="115">
          <cell r="B115">
            <v>88662.4758601309</v>
          </cell>
          <cell r="C115">
            <v>32438.436681650495</v>
          </cell>
          <cell r="H115">
            <v>18581.545148317913</v>
          </cell>
          <cell r="K115">
            <v>16100.894070639986</v>
          </cell>
          <cell r="N115">
            <v>1210.7730430234999</v>
          </cell>
          <cell r="O115">
            <v>9697.9414548879995</v>
          </cell>
          <cell r="R115">
            <v>30885.322358180492</v>
          </cell>
          <cell r="S115">
            <v>16968.111743010995</v>
          </cell>
          <cell r="T115">
            <v>5098.3462646694989</v>
          </cell>
          <cell r="U115">
            <v>8818.8643504999982</v>
          </cell>
          <cell r="V115">
            <v>19041.663853545997</v>
          </cell>
          <cell r="W115">
            <v>10391.999795901498</v>
          </cell>
          <cell r="X115">
            <v>3892.9526154539999</v>
          </cell>
        </row>
        <row r="132">
          <cell r="H132">
            <v>0.2658847776417152</v>
          </cell>
        </row>
      </sheetData>
      <sheetData sheetId="34">
        <row r="10">
          <cell r="B10">
            <v>4.7140022608753132</v>
          </cell>
          <cell r="C10">
            <v>1.0055884322236468</v>
          </cell>
          <cell r="H10">
            <v>1.164294030145095</v>
          </cell>
          <cell r="K10">
            <v>0.86113410131669565</v>
          </cell>
          <cell r="O10">
            <v>1.8325196030257849</v>
          </cell>
          <cell r="R10">
            <v>0.11693481340413325</v>
          </cell>
          <cell r="W10">
            <v>0.1189769493777776</v>
          </cell>
          <cell r="X10">
            <v>4.5477110781494128E-2</v>
          </cell>
          <cell r="Y10">
            <v>0.1020146590807708</v>
          </cell>
        </row>
        <row r="11">
          <cell r="B11">
            <v>5.2205457957857275</v>
          </cell>
          <cell r="C11">
            <v>1.2003711945413276</v>
          </cell>
          <cell r="H11">
            <v>1.2013881279594303</v>
          </cell>
          <cell r="K11">
            <v>1.0270254096154763</v>
          </cell>
          <cell r="O11">
            <v>1.968501055164035</v>
          </cell>
          <cell r="R11">
            <v>0.13890655395670629</v>
          </cell>
          <cell r="W11">
            <v>0.14013193791578796</v>
          </cell>
          <cell r="X11">
            <v>5.3563280097111414E-2</v>
          </cell>
          <cell r="Y11">
            <v>0.12195132743834963</v>
          </cell>
        </row>
        <row r="12">
          <cell r="B12">
            <v>5.4671182179763766</v>
          </cell>
          <cell r="C12">
            <v>1.248590247060438</v>
          </cell>
          <cell r="H12">
            <v>1.3494503078529052</v>
          </cell>
          <cell r="K12">
            <v>1.0881488005107971</v>
          </cell>
          <cell r="O12">
            <v>1.9632876421621737</v>
          </cell>
          <cell r="R12">
            <v>0.1439150654664659</v>
          </cell>
          <cell r="W12">
            <v>0.1441688530852977</v>
          </cell>
          <cell r="X12">
            <v>5.5106328892188187E-2</v>
          </cell>
          <cell r="Y12">
            <v>0.12699866309891711</v>
          </cell>
        </row>
        <row r="13">
          <cell r="B13">
            <v>4.9204803199784113</v>
          </cell>
          <cell r="C13">
            <v>1.0816901034475677</v>
          </cell>
          <cell r="H13">
            <v>1.3119437094770787</v>
          </cell>
          <cell r="K13">
            <v>0.9670867246991196</v>
          </cell>
          <cell r="O13">
            <v>1.7166826953640955</v>
          </cell>
          <cell r="R13">
            <v>0.12426889711180686</v>
          </cell>
          <cell r="W13">
            <v>0.12375819730290241</v>
          </cell>
          <cell r="X13">
            <v>4.73046693354984E-2</v>
          </cell>
          <cell r="Y13">
            <v>0.1101289434828565</v>
          </cell>
        </row>
        <row r="14">
          <cell r="B14">
            <v>4.2862934864009814</v>
          </cell>
          <cell r="C14">
            <v>0.98388650540985101</v>
          </cell>
          <cell r="H14">
            <v>1.0065104074909503</v>
          </cell>
          <cell r="K14">
            <v>0.8936246339952697</v>
          </cell>
          <cell r="O14">
            <v>1.5441965447834241</v>
          </cell>
          <cell r="R14">
            <v>0.11272039516301616</v>
          </cell>
          <cell r="W14">
            <v>0.11169768496587881</v>
          </cell>
          <cell r="X14">
            <v>4.2694723808227697E-2</v>
          </cell>
          <cell r="Y14">
            <v>0.1002525916674236</v>
          </cell>
        </row>
        <row r="15">
          <cell r="B15">
            <v>3.7002019696178534</v>
          </cell>
          <cell r="C15">
            <v>0.86076621129010156</v>
          </cell>
          <cell r="H15">
            <v>0.77699660594848963</v>
          </cell>
          <cell r="K15">
            <v>0.82829923523513882</v>
          </cell>
          <cell r="O15">
            <v>1.3577010807371996</v>
          </cell>
          <cell r="R15">
            <v>9.8382097305964741E-2</v>
          </cell>
          <cell r="W15">
            <v>9.7071374960006909E-2</v>
          </cell>
          <cell r="X15">
            <v>3.7104041546326037E-2</v>
          </cell>
          <cell r="Y15">
            <v>8.7767844392707892E-2</v>
          </cell>
        </row>
        <row r="16">
          <cell r="B16">
            <v>3.8419230756411293</v>
          </cell>
          <cell r="C16">
            <v>0.83751833974348733</v>
          </cell>
          <cell r="H16">
            <v>0.85556164539217272</v>
          </cell>
          <cell r="K16">
            <v>0.86532614000996855</v>
          </cell>
          <cell r="O16">
            <v>1.4032347515876136</v>
          </cell>
          <cell r="R16">
            <v>9.5529655462480406E-2</v>
          </cell>
          <cell r="W16">
            <v>9.3905406412462658E-2</v>
          </cell>
          <cell r="X16">
            <v>3.5893898715127437E-2</v>
          </cell>
          <cell r="Y16">
            <v>8.5448151427003821E-2</v>
          </cell>
        </row>
        <row r="17">
          <cell r="B17">
            <v>3.4262787561116306</v>
          </cell>
          <cell r="C17">
            <v>0.77573397009416944</v>
          </cell>
          <cell r="H17">
            <v>0.73024306074511991</v>
          </cell>
          <cell r="K17">
            <v>0.80822541482386989</v>
          </cell>
          <cell r="O17">
            <v>1.2225540943417097</v>
          </cell>
          <cell r="R17">
            <v>8.8324804655781311E-2</v>
          </cell>
          <cell r="W17">
            <v>8.6538892666070302E-2</v>
          </cell>
          <cell r="X17">
            <v>3.3078162024364241E-2</v>
          </cell>
          <cell r="Y17">
            <v>7.9185533858585427E-2</v>
          </cell>
        </row>
        <row r="18">
          <cell r="B18">
            <v>4.1476901044446874</v>
          </cell>
          <cell r="C18">
            <v>1.0320832323907891</v>
          </cell>
          <cell r="H18">
            <v>0.86910046164260546</v>
          </cell>
          <cell r="K18">
            <v>1.060477085470285</v>
          </cell>
          <cell r="O18">
            <v>1.3325381960067291</v>
          </cell>
          <cell r="R18">
            <v>0.11732843201310741</v>
          </cell>
          <cell r="W18">
            <v>0.11462323689785542</v>
          </cell>
          <cell r="X18">
            <v>4.3812971082202307E-2</v>
          </cell>
          <cell r="Y18">
            <v>0.10540109509877063</v>
          </cell>
        </row>
        <row r="19">
          <cell r="B19">
            <v>4.2930845247147742</v>
          </cell>
          <cell r="C19">
            <v>1.0705244655059356</v>
          </cell>
          <cell r="H19">
            <v>1.0211757365581948</v>
          </cell>
          <cell r="K19">
            <v>1.1069356880870511</v>
          </cell>
          <cell r="O19">
            <v>1.2459757936335534</v>
          </cell>
          <cell r="R19">
            <v>0.12152924018329737</v>
          </cell>
          <cell r="W19">
            <v>0.11842093192818076</v>
          </cell>
          <cell r="X19">
            <v>4.5264581654768335E-2</v>
          </cell>
          <cell r="Y19">
            <v>0.10937088567030874</v>
          </cell>
        </row>
        <row r="20">
          <cell r="B20">
            <v>3.8257418374524623</v>
          </cell>
          <cell r="C20">
            <v>0.97931823543289775</v>
          </cell>
          <cell r="H20">
            <v>0.95434607595046861</v>
          </cell>
          <cell r="K20">
            <v>0.98459981141486008</v>
          </cell>
          <cell r="O20">
            <v>1.053114540970304</v>
          </cell>
          <cell r="R20">
            <v>0.11462110502907237</v>
          </cell>
          <cell r="W20">
            <v>0.11194937138489576</v>
          </cell>
          <cell r="X20">
            <v>4.2790927074656114E-2</v>
          </cell>
          <cell r="Y20">
            <v>0.1055176328855883</v>
          </cell>
        </row>
        <row r="21">
          <cell r="B21">
            <v>3.9548325543231293</v>
          </cell>
          <cell r="C21">
            <v>1.0619832814409815</v>
          </cell>
          <cell r="H21">
            <v>1.023403937129735</v>
          </cell>
          <cell r="K21">
            <v>1.0148052129873204</v>
          </cell>
          <cell r="O21">
            <v>1.0261683395144217</v>
          </cell>
          <cell r="R21">
            <v>0.13093525397676611</v>
          </cell>
          <cell r="W21">
            <v>0.12860153902003529</v>
          </cell>
          <cell r="X21">
            <v>4.9155962287407158E-2</v>
          </cell>
          <cell r="Y21">
            <v>0.12470596941865354</v>
          </cell>
        </row>
        <row r="22">
          <cell r="B22">
            <v>4.0968702203542779</v>
          </cell>
          <cell r="C22">
            <v>1.0943284127355171</v>
          </cell>
          <cell r="H22">
            <v>1.1764539835863652</v>
          </cell>
          <cell r="K22">
            <v>1.0134732333879162</v>
          </cell>
          <cell r="O22">
            <v>1.0011505897126873</v>
          </cell>
          <cell r="R22">
            <v>0.14067616069679617</v>
          </cell>
          <cell r="W22">
            <v>0.13875970815553068</v>
          </cell>
          <cell r="X22">
            <v>5.303876635599393E-2</v>
          </cell>
          <cell r="Y22">
            <v>0.13741368525347997</v>
          </cell>
        </row>
        <row r="23">
          <cell r="B23">
            <v>4.0414644367976251</v>
          </cell>
          <cell r="C23">
            <v>1.0423973462553242</v>
          </cell>
          <cell r="H23">
            <v>1.2633880165046687</v>
          </cell>
          <cell r="K23">
            <v>0.99179746439043237</v>
          </cell>
          <cell r="O23">
            <v>0.94377676119871434</v>
          </cell>
          <cell r="R23">
            <v>0.14676830956808948</v>
          </cell>
          <cell r="W23">
            <v>0.14452505172283611</v>
          </cell>
          <cell r="X23">
            <v>5.5945773554318616E-2</v>
          </cell>
          <cell r="Y23">
            <v>0.14619263584244838</v>
          </cell>
        </row>
        <row r="24">
          <cell r="B24">
            <v>4.402484296998554</v>
          </cell>
          <cell r="C24">
            <v>1.045727158059484</v>
          </cell>
          <cell r="H24">
            <v>1.5384158577220093</v>
          </cell>
          <cell r="K24">
            <v>1.0619907731792861</v>
          </cell>
          <cell r="O24">
            <v>0.98386082658305352</v>
          </cell>
          <cell r="R24">
            <v>0.1651429422206741</v>
          </cell>
          <cell r="W24">
            <v>0.16162870007813232</v>
          </cell>
          <cell r="X24">
            <v>6.3951350719934671E-2</v>
          </cell>
          <cell r="Y24">
            <v>0.16707320996788591</v>
          </cell>
        </row>
        <row r="25">
          <cell r="B25">
            <v>4.9672706572859209</v>
          </cell>
          <cell r="C25">
            <v>1.084743386913029</v>
          </cell>
          <cell r="H25">
            <v>1.9832268917786398</v>
          </cell>
          <cell r="K25">
            <v>1.108135590573833</v>
          </cell>
          <cell r="O25">
            <v>1.0376025014110886</v>
          </cell>
          <cell r="R25">
            <v>0.17721984426017451</v>
          </cell>
          <cell r="W25">
            <v>0.17255287764099042</v>
          </cell>
          <cell r="X25">
            <v>6.9526561653329752E-2</v>
          </cell>
          <cell r="Y25">
            <v>0.18157811835652379</v>
          </cell>
        </row>
        <row r="26">
          <cell r="B26">
            <v>4.9094774559370107</v>
          </cell>
          <cell r="C26">
            <v>1.0777548195248987</v>
          </cell>
          <cell r="H26">
            <v>2.0368474913138783</v>
          </cell>
          <cell r="K26">
            <v>1.0780837687126084</v>
          </cell>
          <cell r="O26">
            <v>0.96903210230668568</v>
          </cell>
          <cell r="R26">
            <v>0.17990201518064067</v>
          </cell>
          <cell r="W26">
            <v>0.1746855821825205</v>
          </cell>
          <cell r="X26">
            <v>7.1179861256752019E-2</v>
          </cell>
          <cell r="Y26">
            <v>0.1862772976624282</v>
          </cell>
        </row>
        <row r="27">
          <cell r="B27">
            <v>4.9836077763547211</v>
          </cell>
          <cell r="C27">
            <v>1.1818264427456293</v>
          </cell>
          <cell r="H27">
            <v>1.8933959074340623</v>
          </cell>
          <cell r="K27">
            <v>1.2069201166636145</v>
          </cell>
          <cell r="O27">
            <v>0.9753582912148836</v>
          </cell>
          <cell r="R27">
            <v>0.21822884319100641</v>
          </cell>
          <cell r="W27">
            <v>0.2003755278661527</v>
          </cell>
          <cell r="X27">
            <v>8.1886026450475449E-2</v>
          </cell>
          <cell r="Y27">
            <v>0.20986027057784604</v>
          </cell>
        </row>
        <row r="28">
          <cell r="B28">
            <v>4.8104971463555426</v>
          </cell>
          <cell r="C28">
            <v>1.2510195826031776</v>
          </cell>
          <cell r="H28">
            <v>1.4709082198776393</v>
          </cell>
          <cell r="K28">
            <v>1.4066174571736911</v>
          </cell>
          <cell r="O28">
            <v>0.95810885013607683</v>
          </cell>
          <cell r="R28">
            <v>0.28329043683718208</v>
          </cell>
          <cell r="W28">
            <v>0.23284620194678998</v>
          </cell>
          <cell r="X28">
            <v>9.5105013713829248E-2</v>
          </cell>
          <cell r="Y28">
            <v>0.23149618461160529</v>
          </cell>
        </row>
        <row r="29">
          <cell r="B29">
            <v>5.076311918055719</v>
          </cell>
          <cell r="C29">
            <v>1.3948582183392138</v>
          </cell>
          <cell r="H29">
            <v>1.1989475568701882</v>
          </cell>
          <cell r="K29">
            <v>1.7732332338647507</v>
          </cell>
          <cell r="O29">
            <v>0.9941750053506242</v>
          </cell>
          <cell r="R29">
            <v>0.39389979793791274</v>
          </cell>
          <cell r="W29">
            <v>0.28981227025883965</v>
          </cell>
          <cell r="X29">
            <v>0.1182073665195635</v>
          </cell>
          <cell r="Y29">
            <v>0.27078225752856766</v>
          </cell>
        </row>
        <row r="30">
          <cell r="B30">
            <v>5.5235498494170896</v>
          </cell>
          <cell r="C30">
            <v>1.4907935446714053</v>
          </cell>
          <cell r="H30">
            <v>1.3370259792647272</v>
          </cell>
          <cell r="K30">
            <v>1.8574067042094591</v>
          </cell>
          <cell r="O30">
            <v>1.053628388727502</v>
          </cell>
          <cell r="R30">
            <v>0.43389698056849052</v>
          </cell>
          <cell r="W30">
            <v>0.28550167657084513</v>
          </cell>
          <cell r="X30">
            <v>0.11624281770492195</v>
          </cell>
          <cell r="Y30">
            <v>0.24745725374872676</v>
          </cell>
        </row>
        <row r="31">
          <cell r="B31">
            <v>5.0370799185757882</v>
          </cell>
          <cell r="C31">
            <v>1.3555338669107526</v>
          </cell>
          <cell r="H31">
            <v>1.27126026574233</v>
          </cell>
          <cell r="K31">
            <v>1.5708204224074633</v>
          </cell>
          <cell r="O31">
            <v>0.97173801581459129</v>
          </cell>
          <cell r="R31">
            <v>0.38850695888165399</v>
          </cell>
          <cell r="W31">
            <v>0.23355498268158928</v>
          </cell>
          <cell r="X31">
            <v>9.495456808324694E-2</v>
          </cell>
          <cell r="Y31">
            <v>0.19227006041616612</v>
          </cell>
        </row>
        <row r="32">
          <cell r="B32">
            <v>4.8069138124209321</v>
          </cell>
          <cell r="C32">
            <v>1.248684439802985</v>
          </cell>
          <cell r="H32">
            <v>1.2979089458562432</v>
          </cell>
          <cell r="K32">
            <v>1.4019008049754416</v>
          </cell>
          <cell r="O32">
            <v>0.95097560960217697</v>
          </cell>
          <cell r="R32">
            <v>0.36837488609667629</v>
          </cell>
          <cell r="W32">
            <v>0.20812106927320606</v>
          </cell>
          <cell r="X32">
            <v>8.4284978485694093E-2</v>
          </cell>
          <cell r="Y32">
            <v>0.16852482615369169</v>
          </cell>
        </row>
        <row r="33">
          <cell r="B33">
            <v>5.0044716360773709</v>
          </cell>
          <cell r="C33">
            <v>1.2205642066486448</v>
          </cell>
          <cell r="H33">
            <v>1.5500491692326352</v>
          </cell>
          <cell r="K33">
            <v>1.2929316083996383</v>
          </cell>
          <cell r="O33">
            <v>1.0017711102852824</v>
          </cell>
          <cell r="R33">
            <v>0.34921335454317459</v>
          </cell>
          <cell r="W33">
            <v>0.18637275847478935</v>
          </cell>
          <cell r="X33">
            <v>7.52041105161491E-2</v>
          </cell>
          <cell r="Y33">
            <v>0.14848094404106621</v>
          </cell>
        </row>
        <row r="34">
          <cell r="B34">
            <v>4.5018180629950146</v>
          </cell>
          <cell r="C34">
            <v>1.2020613439938255</v>
          </cell>
          <cell r="H34">
            <v>1.3003957514049429</v>
          </cell>
          <cell r="K34">
            <v>1.1439751521169879</v>
          </cell>
          <cell r="O34">
            <v>0.89113238345567714</v>
          </cell>
          <cell r="R34">
            <v>0.33500004480761597</v>
          </cell>
          <cell r="W34">
            <v>0.16935843341237775</v>
          </cell>
          <cell r="X34">
            <v>6.8384130603151766E-2</v>
          </cell>
          <cell r="Y34">
            <v>0.13300404876850494</v>
          </cell>
        </row>
        <row r="35">
          <cell r="B35">
            <v>4.6387554209360466</v>
          </cell>
          <cell r="C35">
            <v>1.3478689386336373</v>
          </cell>
          <cell r="H35">
            <v>1.195316113752964</v>
          </cell>
          <cell r="K35">
            <v>1.2053333412887033</v>
          </cell>
          <cell r="O35">
            <v>0.90857443979481878</v>
          </cell>
          <cell r="R35">
            <v>0.38719498818331161</v>
          </cell>
          <cell r="W35">
            <v>0.18620913629673383</v>
          </cell>
          <cell r="X35">
            <v>7.5187744200833392E-2</v>
          </cell>
          <cell r="Y35">
            <v>0.14413552021982093</v>
          </cell>
        </row>
        <row r="36">
          <cell r="B36">
            <v>4.4744615698181418</v>
          </cell>
          <cell r="C36">
            <v>1.2800207441939468</v>
          </cell>
          <cell r="H36">
            <v>1.1826236223725579</v>
          </cell>
          <cell r="K36">
            <v>1.1309313932242511</v>
          </cell>
          <cell r="O36">
            <v>0.87890233029772979</v>
          </cell>
          <cell r="R36">
            <v>0.38356045078977163</v>
          </cell>
          <cell r="W36">
            <v>0.17615926026992995</v>
          </cell>
          <cell r="X36">
            <v>7.1058011722761716E-2</v>
          </cell>
          <cell r="Y36">
            <v>0.13435969906742384</v>
          </cell>
        </row>
        <row r="37">
          <cell r="B37">
            <v>4.0989937306259687</v>
          </cell>
          <cell r="C37">
            <v>1.2552608679395498</v>
          </cell>
          <cell r="H37">
            <v>0.97981546367668493</v>
          </cell>
          <cell r="K37">
            <v>1.0564398281627119</v>
          </cell>
          <cell r="O37">
            <v>0.7824500836917373</v>
          </cell>
          <cell r="R37">
            <v>0.37216970152424989</v>
          </cell>
          <cell r="W37">
            <v>0.16238290580943932</v>
          </cell>
          <cell r="X37">
            <v>6.5587061726520776E-2</v>
          </cell>
          <cell r="Y37">
            <v>0.11917224683300491</v>
          </cell>
        </row>
        <row r="38">
          <cell r="B38">
            <v>3.2454430591756593</v>
          </cell>
          <cell r="C38">
            <v>1.0389124828353398</v>
          </cell>
          <cell r="H38">
            <v>0.65221089691863976</v>
          </cell>
          <cell r="K38">
            <v>0.89786159211596117</v>
          </cell>
          <cell r="O38">
            <v>0.61414665302326044</v>
          </cell>
          <cell r="R38">
            <v>0.31689393492448831</v>
          </cell>
          <cell r="W38">
            <v>0.13115147886944795</v>
          </cell>
          <cell r="X38">
            <v>5.3048605797150331E-2</v>
          </cell>
          <cell r="Y38">
            <v>9.0382415975431826E-2</v>
          </cell>
        </row>
        <row r="39">
          <cell r="B39">
            <v>2.6343145904204004</v>
          </cell>
          <cell r="C39">
            <v>0.79654077749053132</v>
          </cell>
          <cell r="H39">
            <v>0.48256876068205623</v>
          </cell>
          <cell r="K39">
            <v>0.78185989894373031</v>
          </cell>
          <cell r="O39">
            <v>0.52320421598384825</v>
          </cell>
          <cell r="R39">
            <v>0.26452901878520774</v>
          </cell>
          <cell r="W39">
            <v>0.10445255059280932</v>
          </cell>
          <cell r="X39">
            <v>4.2313249040925274E-2</v>
          </cell>
          <cell r="Y39">
            <v>6.7622281831238779E-2</v>
          </cell>
        </row>
        <row r="40">
          <cell r="B40">
            <v>2.4494825781373235</v>
          </cell>
          <cell r="C40">
            <v>0.69042905197554372</v>
          </cell>
          <cell r="H40">
            <v>0.45707178790962599</v>
          </cell>
          <cell r="K40">
            <v>0.74732058968490067</v>
          </cell>
          <cell r="O40">
            <v>0.49951435945648109</v>
          </cell>
          <cell r="R40">
            <v>0.23194385856784852</v>
          </cell>
          <cell r="W40">
            <v>8.768443103778055E-2</v>
          </cell>
          <cell r="X40">
            <v>3.5695819104314436E-2</v>
          </cell>
          <cell r="Y40">
            <v>5.3416819314981406E-2</v>
          </cell>
        </row>
        <row r="41">
          <cell r="B41">
            <v>2.6710999833987454</v>
          </cell>
          <cell r="C41">
            <v>0.75375333022650703</v>
          </cell>
          <cell r="H41">
            <v>0.50472683398456053</v>
          </cell>
          <cell r="K41">
            <v>0.81442463716630364</v>
          </cell>
          <cell r="O41">
            <v>0.53354678341252992</v>
          </cell>
          <cell r="R41">
            <v>0.23166471056586896</v>
          </cell>
          <cell r="W41">
            <v>8.4452345913812205E-2</v>
          </cell>
          <cell r="X41">
            <v>3.4293582333103541E-2</v>
          </cell>
          <cell r="Y41">
            <v>4.8270383710108569E-2</v>
          </cell>
        </row>
        <row r="42">
          <cell r="B42">
            <v>3.138048829899958</v>
          </cell>
          <cell r="C42">
            <v>0.88561580910158744</v>
          </cell>
          <cell r="H42">
            <v>0.63151982063737266</v>
          </cell>
          <cell r="K42">
            <v>0.9272821442600363</v>
          </cell>
          <cell r="O42">
            <v>0.61601387525668061</v>
          </cell>
          <cell r="R42">
            <v>0.24665016477772989</v>
          </cell>
          <cell r="W42">
            <v>8.7291548852708303E-2</v>
          </cell>
          <cell r="X42">
            <v>3.5079977557991367E-2</v>
          </cell>
          <cell r="Y42">
            <v>4.6661457722749218E-2</v>
          </cell>
        </row>
        <row r="43">
          <cell r="B43">
            <v>3.451400279343841</v>
          </cell>
          <cell r="C43">
            <v>1.026830431671834</v>
          </cell>
          <cell r="H43">
            <v>0.66518440004168644</v>
          </cell>
          <cell r="K43">
            <v>0.98642803845630045</v>
          </cell>
          <cell r="O43">
            <v>0.7084799069878368</v>
          </cell>
          <cell r="R43">
            <v>0.26881608235948801</v>
          </cell>
          <cell r="W43">
            <v>0.10385861356228634</v>
          </cell>
          <cell r="X43">
            <v>4.3408160426106998E-2</v>
          </cell>
          <cell r="Y43">
            <v>5.7071806184911353E-2</v>
          </cell>
        </row>
        <row r="44">
          <cell r="B44">
            <v>3.4856283903163794</v>
          </cell>
          <cell r="C44">
            <v>1.1440274660217697</v>
          </cell>
          <cell r="H44">
            <v>0.59417082209403538</v>
          </cell>
          <cell r="K44">
            <v>0.94635075337569752</v>
          </cell>
          <cell r="O44">
            <v>0.75676707368921503</v>
          </cell>
          <cell r="R44">
            <v>0.27100067202150474</v>
          </cell>
          <cell r="W44">
            <v>0.11741404296366056</v>
          </cell>
          <cell r="X44">
            <v>4.3688255167022488E-2</v>
          </cell>
          <cell r="Y44">
            <v>6.5586098755160166E-2</v>
          </cell>
        </row>
        <row r="45">
          <cell r="B45">
            <v>3.3444897859413873</v>
          </cell>
          <cell r="C45">
            <v>1.1920326405253852</v>
          </cell>
          <cell r="H45">
            <v>0.52536573700905553</v>
          </cell>
          <cell r="K45">
            <v>0.86030248952224586</v>
          </cell>
          <cell r="O45">
            <v>0.74401774154683076</v>
          </cell>
          <cell r="R45">
            <v>0.26359102957332886</v>
          </cell>
          <cell r="W45">
            <v>0.12597355921404621</v>
          </cell>
          <cell r="X45">
            <v>4.2515999656931418E-2</v>
          </cell>
          <cell r="Y45">
            <v>7.2330293364481796E-2</v>
          </cell>
        </row>
        <row r="46">
          <cell r="B46">
            <v>3.5467760415651375</v>
          </cell>
          <cell r="C46">
            <v>1.3162013456973973</v>
          </cell>
          <cell r="H46">
            <v>0.55147205613314365</v>
          </cell>
          <cell r="K46">
            <v>0.88771076481020339</v>
          </cell>
          <cell r="O46">
            <v>0.78363722067184749</v>
          </cell>
          <cell r="R46">
            <v>0.29146278892239924</v>
          </cell>
          <cell r="W46">
            <v>0.14772637208157613</v>
          </cell>
          <cell r="X46">
            <v>4.8004605238458745E-2</v>
          </cell>
          <cell r="Y46">
            <v>8.7977157349818744E-2</v>
          </cell>
        </row>
        <row r="47">
          <cell r="B47">
            <v>3.3596392775327826</v>
          </cell>
          <cell r="C47">
            <v>1.2883995784119937</v>
          </cell>
          <cell r="H47">
            <v>0.55018664980794263</v>
          </cell>
          <cell r="K47">
            <v>0.81526634133755649</v>
          </cell>
          <cell r="O47">
            <v>0.72291278304346041</v>
          </cell>
          <cell r="R47">
            <v>0.2828803012628886</v>
          </cell>
          <cell r="W47">
            <v>0.15501235882990577</v>
          </cell>
          <cell r="X47">
            <v>4.8917711572290717E-2</v>
          </cell>
          <cell r="Y47">
            <v>9.6076305928862668E-2</v>
          </cell>
        </row>
        <row r="48">
          <cell r="B48">
            <v>3.1484385849493481</v>
          </cell>
          <cell r="C48">
            <v>1.2297975529521903</v>
          </cell>
          <cell r="H48">
            <v>0.54155154025386654</v>
          </cell>
          <cell r="K48">
            <v>0.73491334850907863</v>
          </cell>
          <cell r="O48">
            <v>0.67890136394960288</v>
          </cell>
          <cell r="R48">
            <v>0.26460167210599539</v>
          </cell>
          <cell r="W48">
            <v>0.15772211314670584</v>
          </cell>
          <cell r="X48">
            <v>4.8663030334551223E-2</v>
          </cell>
          <cell r="Y48">
            <v>9.494174934012925E-2</v>
          </cell>
        </row>
        <row r="49">
          <cell r="B49">
            <v>3.1534181530693037</v>
          </cell>
          <cell r="C49">
            <v>1.2551040120693249</v>
          </cell>
          <cell r="H49">
            <v>0.53490466188651453</v>
          </cell>
          <cell r="K49">
            <v>0.73595023148378647</v>
          </cell>
          <cell r="O49">
            <v>0.674574384574814</v>
          </cell>
          <cell r="R49">
            <v>0.27398839676679465</v>
          </cell>
          <cell r="W49">
            <v>0.16897055035631495</v>
          </cell>
          <cell r="X49">
            <v>5.1817451458990048E-2</v>
          </cell>
          <cell r="Y49">
            <v>0.10031553189662575</v>
          </cell>
        </row>
        <row r="50">
          <cell r="B50">
            <v>3.0851629353365326</v>
          </cell>
          <cell r="C50">
            <v>1.2641346455868494</v>
          </cell>
          <cell r="H50">
            <v>0.49820518159628568</v>
          </cell>
          <cell r="K50">
            <v>0.74422895280026413</v>
          </cell>
          <cell r="O50">
            <v>0.63742161960934862</v>
          </cell>
          <cell r="R50">
            <v>0.28544567759047917</v>
          </cell>
          <cell r="W50">
            <v>0.18083330424970043</v>
          </cell>
          <cell r="X50">
            <v>5.3749461952791448E-2</v>
          </cell>
          <cell r="Y50">
            <v>0.10969037564420243</v>
          </cell>
        </row>
        <row r="51">
          <cell r="B51">
            <v>3.2394985955189823</v>
          </cell>
          <cell r="C51">
            <v>1.3352077357645291</v>
          </cell>
          <cell r="H51">
            <v>0.55799334102188258</v>
          </cell>
          <cell r="K51">
            <v>0.7834182504186018</v>
          </cell>
          <cell r="O51">
            <v>0.63856129674127415</v>
          </cell>
          <cell r="R51">
            <v>0.30888222391593989</v>
          </cell>
          <cell r="W51">
            <v>0.2055161539938444</v>
          </cell>
          <cell r="X51">
            <v>5.8652408408338512E-2</v>
          </cell>
          <cell r="Y51">
            <v>0.12039568994106249</v>
          </cell>
        </row>
        <row r="52">
          <cell r="B52">
            <v>3.175234507369892</v>
          </cell>
          <cell r="C52">
            <v>1.2993266225531033</v>
          </cell>
          <cell r="H52">
            <v>0.62182246427186361</v>
          </cell>
          <cell r="K52">
            <v>0.75381214285765075</v>
          </cell>
          <cell r="O52">
            <v>0.59408048691185589</v>
          </cell>
          <cell r="R52">
            <v>0.30700890938324144</v>
          </cell>
          <cell r="W52">
            <v>0.21662165102174016</v>
          </cell>
          <cell r="X52">
            <v>5.930125813863403E-2</v>
          </cell>
          <cell r="Y52">
            <v>0.12489320944744843</v>
          </cell>
        </row>
        <row r="53">
          <cell r="B53">
            <v>3.2004918305775609</v>
          </cell>
          <cell r="C53">
            <v>1.306697545599752</v>
          </cell>
          <cell r="H53">
            <v>0.66433592183441781</v>
          </cell>
          <cell r="K53">
            <v>0.75450229438318916</v>
          </cell>
          <cell r="O53">
            <v>0.58743129104102654</v>
          </cell>
          <cell r="R53">
            <v>0.31518633594712753</v>
          </cell>
          <cell r="W53">
            <v>0.23331800218468868</v>
          </cell>
          <cell r="X53">
            <v>6.1542480196571984E-2</v>
          </cell>
          <cell r="Y53">
            <v>0.13280107584669185</v>
          </cell>
        </row>
        <row r="54">
          <cell r="B54">
            <v>3.1898616798402415</v>
          </cell>
          <cell r="C54">
            <v>1.3154239102386438</v>
          </cell>
          <cell r="H54">
            <v>0.63665183413635407</v>
          </cell>
          <cell r="K54">
            <v>0.76410889284962513</v>
          </cell>
          <cell r="O54">
            <v>0.59437868550075024</v>
          </cell>
          <cell r="R54">
            <v>0.3237709422457542</v>
          </cell>
          <cell r="W54">
            <v>0.24624043083921898</v>
          </cell>
          <cell r="X54">
            <v>6.3547112287710372E-2</v>
          </cell>
          <cell r="Y54">
            <v>0.1346850420039567</v>
          </cell>
        </row>
        <row r="55">
          <cell r="B55">
            <v>3.3543224543546231</v>
          </cell>
          <cell r="C55">
            <v>1.3670345758586926</v>
          </cell>
          <cell r="H55">
            <v>0.68822383795705933</v>
          </cell>
          <cell r="K55">
            <v>0.80306041848713616</v>
          </cell>
          <cell r="O55">
            <v>0.6220457937617051</v>
          </cell>
          <cell r="R55">
            <v>0.34881736683493525</v>
          </cell>
          <cell r="W55">
            <v>0.26684230290239475</v>
          </cell>
          <cell r="X55">
            <v>6.8666875814010986E-2</v>
          </cell>
          <cell r="Y55">
            <v>0.13935035982849919</v>
          </cell>
        </row>
        <row r="56">
          <cell r="B56">
            <v>3.2878926435654043</v>
          </cell>
          <cell r="C56">
            <v>1.31126872926539</v>
          </cell>
          <cell r="H56">
            <v>0.73770261441411145</v>
          </cell>
          <cell r="K56">
            <v>0.78024883806374223</v>
          </cell>
          <cell r="O56">
            <v>0.58844659897901797</v>
          </cell>
          <cell r="R56">
            <v>0.34926892108096796</v>
          </cell>
          <cell r="W56">
            <v>0.26949652770209298</v>
          </cell>
          <cell r="X56">
            <v>7.0956505817679288E-2</v>
          </cell>
          <cell r="Y56">
            <v>0.1385900247180529</v>
          </cell>
        </row>
        <row r="57">
          <cell r="B57">
            <v>3.2773928254375857</v>
          </cell>
          <cell r="C57">
            <v>1.3222005057433821</v>
          </cell>
          <cell r="H57">
            <v>0.73994452375373765</v>
          </cell>
          <cell r="K57">
            <v>0.79264929395988137</v>
          </cell>
          <cell r="O57">
            <v>0.5688662953984035</v>
          </cell>
          <cell r="R57">
            <v>0.36128494734797945</v>
          </cell>
          <cell r="W57">
            <v>0.28343867913693699</v>
          </cell>
          <cell r="X57">
            <v>7.6782369560178657E-2</v>
          </cell>
          <cell r="Y57">
            <v>0.14733169206868255</v>
          </cell>
        </row>
        <row r="58">
          <cell r="B58">
            <v>3.3580335672885733</v>
          </cell>
          <cell r="C58">
            <v>1.3485585839851626</v>
          </cell>
          <cell r="H58">
            <v>0.79434969165276614</v>
          </cell>
          <cell r="K58">
            <v>0.8094100267526525</v>
          </cell>
          <cell r="O58">
            <v>0.56208168696072891</v>
          </cell>
          <cell r="R58">
            <v>0.3778878719458108</v>
          </cell>
          <cell r="W58">
            <v>0.29776328521893392</v>
          </cell>
          <cell r="X58">
            <v>8.3884364164180297E-2</v>
          </cell>
          <cell r="Y58">
            <v>0.15260664462543344</v>
          </cell>
        </row>
        <row r="59">
          <cell r="B59">
            <v>3.2934294614878312</v>
          </cell>
          <cell r="C59">
            <v>1.3202019293977514</v>
          </cell>
          <cell r="H59">
            <v>0.79901707678229217</v>
          </cell>
          <cell r="K59">
            <v>0.80018596982321888</v>
          </cell>
          <cell r="O59">
            <v>0.54122865666945719</v>
          </cell>
          <cell r="R59">
            <v>0.37641703608397065</v>
          </cell>
          <cell r="W59">
            <v>0.30183968880923084</v>
          </cell>
          <cell r="X59">
            <v>8.8930778033108032E-2</v>
          </cell>
          <cell r="Y59">
            <v>0.15285074042652014</v>
          </cell>
        </row>
        <row r="60">
          <cell r="B60">
            <v>3.2165686177079977</v>
          </cell>
          <cell r="C60">
            <v>1.2980475009639569</v>
          </cell>
          <cell r="H60">
            <v>0.76715496375181746</v>
          </cell>
          <cell r="K60">
            <v>0.81000249894130516</v>
          </cell>
          <cell r="O60">
            <v>0.52851543569081205</v>
          </cell>
          <cell r="R60">
            <v>0.38092037539486862</v>
          </cell>
          <cell r="W60">
            <v>0.31254576584161392</v>
          </cell>
          <cell r="X60">
            <v>9.5219481479647233E-2</v>
          </cell>
          <cell r="Y60">
            <v>0.16030690971350137</v>
          </cell>
        </row>
        <row r="61">
          <cell r="B61">
            <v>3.1782604829552903</v>
          </cell>
          <cell r="C61">
            <v>1.2596912888771745</v>
          </cell>
          <cell r="H61">
            <v>0.7957991149389072</v>
          </cell>
          <cell r="K61">
            <v>0.80986401034637767</v>
          </cell>
          <cell r="O61">
            <v>0.51182294412229845</v>
          </cell>
          <cell r="R61">
            <v>0.38747199525566689</v>
          </cell>
          <cell r="W61">
            <v>0.31912312203479182</v>
          </cell>
          <cell r="X61">
            <v>9.9717481549815495E-2</v>
          </cell>
          <cell r="Y61">
            <v>0.16754826700052716</v>
          </cell>
        </row>
        <row r="62">
          <cell r="B62">
            <v>3.1580312804843107</v>
          </cell>
          <cell r="C62">
            <v>1.2179915879778818</v>
          </cell>
          <cell r="H62">
            <v>0.84088722803088023</v>
          </cell>
          <cell r="K62">
            <v>0.80297475861096423</v>
          </cell>
          <cell r="O62">
            <v>0.49974499824686291</v>
          </cell>
          <cell r="R62">
            <v>0.38986276959225524</v>
          </cell>
          <cell r="W62">
            <v>0.32010612930106752</v>
          </cell>
          <cell r="X62">
            <v>0.10225797980932548</v>
          </cell>
          <cell r="Y62">
            <v>0.17106595286414025</v>
          </cell>
        </row>
        <row r="63">
          <cell r="B63">
            <v>3.0357722413029129</v>
          </cell>
          <cell r="C63">
            <v>1.1863754985405852</v>
          </cell>
          <cell r="H63">
            <v>0.77392374830052268</v>
          </cell>
          <cell r="K63">
            <v>0.7912589060947901</v>
          </cell>
          <cell r="O63">
            <v>0.48914351284507912</v>
          </cell>
          <cell r="R63">
            <v>0.38360469909315753</v>
          </cell>
          <cell r="W63">
            <v>0.3148541420645708</v>
          </cell>
          <cell r="X63">
            <v>0.10319929368775205</v>
          </cell>
          <cell r="Y63">
            <v>0.17048068781889889</v>
          </cell>
        </row>
        <row r="64">
          <cell r="B64">
            <v>3.061941990493811</v>
          </cell>
          <cell r="C64">
            <v>1.197297863896408</v>
          </cell>
          <cell r="H64">
            <v>0.77560061201234853</v>
          </cell>
          <cell r="K64">
            <v>0.80907761102286035</v>
          </cell>
          <cell r="O64">
            <v>0.48968866234110409</v>
          </cell>
          <cell r="R64">
            <v>0.39173787671223853</v>
          </cell>
          <cell r="W64">
            <v>0.31559378036672792</v>
          </cell>
          <cell r="X64">
            <v>0.10715194538241146</v>
          </cell>
          <cell r="Y64">
            <v>0.17871490974200888</v>
          </cell>
        </row>
        <row r="65">
          <cell r="B65">
            <v>3.1265335342524034</v>
          </cell>
          <cell r="C65">
            <v>1.1905210136260655</v>
          </cell>
          <cell r="H65">
            <v>0.86356850400793694</v>
          </cell>
          <cell r="K65">
            <v>0.80026597803470234</v>
          </cell>
          <cell r="O65">
            <v>0.47429620341898254</v>
          </cell>
          <cell r="R65">
            <v>0.39157262838649221</v>
          </cell>
          <cell r="W65">
            <v>0.30647987887941786</v>
          </cell>
          <cell r="X65">
            <v>0.10783718580133382</v>
          </cell>
          <cell r="Y65">
            <v>0.17937372854102454</v>
          </cell>
        </row>
        <row r="66">
          <cell r="B66">
            <v>3.050318636349866</v>
          </cell>
          <cell r="C66">
            <v>1.2114624814293469</v>
          </cell>
          <cell r="H66">
            <v>0.78635124704420112</v>
          </cell>
          <cell r="K66">
            <v>0.78785819330767515</v>
          </cell>
          <cell r="O66">
            <v>0.4664279369494978</v>
          </cell>
          <cell r="R66">
            <v>0.3874827389052537</v>
          </cell>
          <cell r="W66">
            <v>0.30182424276872977</v>
          </cell>
          <cell r="X66">
            <v>0.11078028507136815</v>
          </cell>
          <cell r="Y66">
            <v>0.17665943344601107</v>
          </cell>
        </row>
        <row r="67">
          <cell r="B67">
            <v>2.9730752531798417</v>
          </cell>
          <cell r="C67">
            <v>1.2379853486104859</v>
          </cell>
          <cell r="H67">
            <v>0.66186185126154018</v>
          </cell>
          <cell r="K67">
            <v>0.80297839516646008</v>
          </cell>
          <cell r="O67">
            <v>0.46827594445783666</v>
          </cell>
          <cell r="R67">
            <v>0.3950536627407143</v>
          </cell>
          <cell r="W67">
            <v>0.30116839924823091</v>
          </cell>
          <cell r="X67">
            <v>0.11442024827150722</v>
          </cell>
          <cell r="Y67">
            <v>0.17749130153745724</v>
          </cell>
        </row>
        <row r="68">
          <cell r="B68">
            <v>2.9670887237756434</v>
          </cell>
          <cell r="C68">
            <v>1.2348311293578607</v>
          </cell>
          <cell r="H68">
            <v>0.64583058497252455</v>
          </cell>
          <cell r="K68">
            <v>0.80839178068315654</v>
          </cell>
          <cell r="O68">
            <v>0.46423869404468043</v>
          </cell>
          <cell r="R68">
            <v>0.40186843997195271</v>
          </cell>
          <cell r="W68">
            <v>0.29362347768887803</v>
          </cell>
          <cell r="X68">
            <v>0.11761674791247741</v>
          </cell>
          <cell r="Y68">
            <v>0.17683167965317589</v>
          </cell>
        </row>
        <row r="69">
          <cell r="B69">
            <v>3.044462714270312</v>
          </cell>
          <cell r="C69">
            <v>1.2588119853720148</v>
          </cell>
          <cell r="H69">
            <v>0.69896419879052918</v>
          </cell>
          <cell r="K69">
            <v>0.80651675758472618</v>
          </cell>
          <cell r="O69">
            <v>0.46697805623591998</v>
          </cell>
          <cell r="R69">
            <v>0.41259341240448844</v>
          </cell>
          <cell r="W69">
            <v>0.29165125797455649</v>
          </cell>
          <cell r="X69">
            <v>0.12738388098951492</v>
          </cell>
          <cell r="Y69">
            <v>0.1803665571532955</v>
          </cell>
        </row>
        <row r="70">
          <cell r="B70">
            <v>2.9508671823608696</v>
          </cell>
          <cell r="C70">
            <v>1.287093878300144</v>
          </cell>
          <cell r="H70">
            <v>0.5976280553960821</v>
          </cell>
          <cell r="K70">
            <v>0.79208915868447394</v>
          </cell>
          <cell r="O70">
            <v>0.47222831789907954</v>
          </cell>
          <cell r="R70">
            <v>0.4001767524627643</v>
          </cell>
          <cell r="W70">
            <v>0.28957479661497088</v>
          </cell>
          <cell r="X70">
            <v>0.12736830345565028</v>
          </cell>
          <cell r="Y70">
            <v>0.18140588031105243</v>
          </cell>
        </row>
        <row r="71">
          <cell r="B71">
            <v>2.7591843047933264</v>
          </cell>
          <cell r="C71">
            <v>1.3065648054414454</v>
          </cell>
          <cell r="H71">
            <v>0.37830588593389902</v>
          </cell>
          <cell r="K71">
            <v>0.80661298500473066</v>
          </cell>
          <cell r="O71">
            <v>0.49554443790027836</v>
          </cell>
          <cell r="R71">
            <v>0.38458281931095134</v>
          </cell>
          <cell r="W71">
            <v>0.29766519336277963</v>
          </cell>
          <cell r="X71">
            <v>0.13036102753476475</v>
          </cell>
          <cell r="Y71">
            <v>0.18440040790043427</v>
          </cell>
        </row>
        <row r="72">
          <cell r="B72">
            <v>2.7348585505694345</v>
          </cell>
          <cell r="C72">
            <v>1.3104927104468611</v>
          </cell>
          <cell r="H72">
            <v>0.3111711483803517</v>
          </cell>
          <cell r="K72">
            <v>0.82225950452082675</v>
          </cell>
          <cell r="O72">
            <v>0.50983097309760028</v>
          </cell>
          <cell r="R72">
            <v>0.40161385353952378</v>
          </cell>
          <cell r="W72">
            <v>0.30373460798510693</v>
          </cell>
          <cell r="X72">
            <v>0.13453551141668085</v>
          </cell>
          <cell r="Y72">
            <v>0.18223952001394148</v>
          </cell>
        </row>
        <row r="73">
          <cell r="B73">
            <v>2.7981488634847262</v>
          </cell>
          <cell r="C73">
            <v>1.3098186002756353</v>
          </cell>
          <cell r="H73">
            <v>0.3606470003036687</v>
          </cell>
          <cell r="K73">
            <v>0.8111185613506563</v>
          </cell>
          <cell r="O73">
            <v>0.50881616081780867</v>
          </cell>
          <cell r="R73">
            <v>0.41877866797897817</v>
          </cell>
          <cell r="W73">
            <v>0.30327319815033671</v>
          </cell>
          <cell r="X73">
            <v>0.13078656670233271</v>
          </cell>
          <cell r="Y73">
            <v>0.1769703623893514</v>
          </cell>
        </row>
        <row r="74">
          <cell r="B74">
            <v>2.7865414752046602</v>
          </cell>
          <cell r="C74">
            <v>1.3482438477499388</v>
          </cell>
          <cell r="H74">
            <v>0.33188580035912579</v>
          </cell>
          <cell r="K74">
            <v>0.80044057478083175</v>
          </cell>
          <cell r="O74">
            <v>0.51126453001941052</v>
          </cell>
          <cell r="R74">
            <v>0.41553568639700145</v>
          </cell>
          <cell r="W74">
            <v>0.31237310635639542</v>
          </cell>
          <cell r="X74">
            <v>0.13051917627897638</v>
          </cell>
          <cell r="Y74">
            <v>0.17793668146627697</v>
          </cell>
        </row>
        <row r="75">
          <cell r="B75">
            <v>2.7445807408877485</v>
          </cell>
          <cell r="C75">
            <v>1.3953786620694222</v>
          </cell>
          <cell r="H75">
            <v>0.27155267176015169</v>
          </cell>
          <cell r="K75">
            <v>0.78165690015761113</v>
          </cell>
          <cell r="O75">
            <v>0.5190162859717965</v>
          </cell>
          <cell r="R75">
            <v>0.41242625432536639</v>
          </cell>
          <cell r="W75">
            <v>0.32423574687008844</v>
          </cell>
          <cell r="X75">
            <v>0.13060468363210639</v>
          </cell>
          <cell r="Y75">
            <v>0.18060960289440495</v>
          </cell>
        </row>
        <row r="76">
          <cell r="B76">
            <v>2.8355083560937082</v>
          </cell>
          <cell r="C76">
            <v>1.4715681368875264</v>
          </cell>
          <cell r="H76">
            <v>0.27756908279903608</v>
          </cell>
          <cell r="K76">
            <v>0.77781044354215001</v>
          </cell>
          <cell r="O76">
            <v>0.54597153711454738</v>
          </cell>
          <cell r="R76">
            <v>0.42595837828596889</v>
          </cell>
          <cell r="W76">
            <v>0.34266629648162028</v>
          </cell>
          <cell r="X76">
            <v>0.13534935395418782</v>
          </cell>
          <cell r="Y76">
            <v>0.18535357209971248</v>
          </cell>
        </row>
        <row r="77">
          <cell r="B77">
            <v>3.036151553883581</v>
          </cell>
          <cell r="C77">
            <v>1.5712059537960619</v>
          </cell>
          <cell r="H77">
            <v>0.33160712849337493</v>
          </cell>
          <cell r="K77">
            <v>0.79536358917128014</v>
          </cell>
          <cell r="O77">
            <v>0.5747435009561217</v>
          </cell>
          <cell r="R77">
            <v>0.45645790480128168</v>
          </cell>
          <cell r="W77">
            <v>0.36244767171430048</v>
          </cell>
          <cell r="X77">
            <v>0.14519964856064912</v>
          </cell>
          <cell r="Y77">
            <v>0.18557920305958964</v>
          </cell>
        </row>
        <row r="78">
          <cell r="B78">
            <v>3.0246816487760815</v>
          </cell>
          <cell r="C78">
            <v>1.5707601365476374</v>
          </cell>
          <cell r="H78">
            <v>0.33195917656977425</v>
          </cell>
          <cell r="K78">
            <v>0.77433222990313644</v>
          </cell>
          <cell r="O78">
            <v>0.55905736894200619</v>
          </cell>
          <cell r="R78">
            <v>0.46386817929484281</v>
          </cell>
          <cell r="W78">
            <v>0.35451753204916858</v>
          </cell>
          <cell r="X78">
            <v>0.14637779284823091</v>
          </cell>
          <cell r="Y78">
            <v>0.17440011758391577</v>
          </cell>
        </row>
        <row r="79">
          <cell r="B79">
            <v>3.1404253358388954</v>
          </cell>
          <cell r="C79">
            <v>1.6258066723961047</v>
          </cell>
          <cell r="H79">
            <v>0.32261638087429062</v>
          </cell>
          <cell r="K79">
            <v>0.81467152324863801</v>
          </cell>
          <cell r="O79">
            <v>0.5562679133133227</v>
          </cell>
          <cell r="R79">
            <v>0.51464675757562928</v>
          </cell>
          <cell r="W79">
            <v>0.35799037849569798</v>
          </cell>
          <cell r="X79">
            <v>0.15842407295296076</v>
          </cell>
          <cell r="Y79">
            <v>0.17716946012043111</v>
          </cell>
        </row>
        <row r="80">
          <cell r="B80">
            <v>3.1515612115849807</v>
          </cell>
          <cell r="C80">
            <v>1.5887692955535637</v>
          </cell>
          <cell r="H80">
            <v>0.3177304281857472</v>
          </cell>
          <cell r="K80">
            <v>0.84841388802328455</v>
          </cell>
          <cell r="O80">
            <v>0.52654196480799065</v>
          </cell>
          <cell r="R80">
            <v>0.56851644003283575</v>
          </cell>
          <cell r="W80">
            <v>0.35188060474284338</v>
          </cell>
          <cell r="X80">
            <v>0.16793034348174449</v>
          </cell>
          <cell r="Y80">
            <v>0.1785998567938536</v>
          </cell>
        </row>
        <row r="81">
          <cell r="B81">
            <v>3.0221391613747115</v>
          </cell>
          <cell r="C81">
            <v>1.5386725344411902</v>
          </cell>
          <cell r="H81">
            <v>0.28180578538166967</v>
          </cell>
          <cell r="K81">
            <v>0.84362928149049909</v>
          </cell>
          <cell r="O81">
            <v>0.47116614155870146</v>
          </cell>
          <cell r="R81">
            <v>0.58055264907479753</v>
          </cell>
          <cell r="W81">
            <v>0.34358601903318592</v>
          </cell>
          <cell r="X81">
            <v>0.17221949289684577</v>
          </cell>
          <cell r="Y81">
            <v>0.17788171864211419</v>
          </cell>
        </row>
        <row r="82">
          <cell r="B82">
            <v>3.1119562152189122</v>
          </cell>
          <cell r="C82">
            <v>1.6216023930662549</v>
          </cell>
          <cell r="H82">
            <v>0.2779537880881941</v>
          </cell>
          <cell r="K82">
            <v>0.87785782406407076</v>
          </cell>
          <cell r="O82">
            <v>0.43847753748294249</v>
          </cell>
          <cell r="R82">
            <v>0.63808810289879725</v>
          </cell>
          <cell r="W82">
            <v>0.36697411072018693</v>
          </cell>
          <cell r="X82">
            <v>0.18329011732084702</v>
          </cell>
          <cell r="Y82">
            <v>0.19175920234031327</v>
          </cell>
        </row>
        <row r="83">
          <cell r="B83">
            <v>3.3119586809773263</v>
          </cell>
          <cell r="C83">
            <v>1.7209764984704692</v>
          </cell>
          <cell r="H83">
            <v>0.31681566446372428</v>
          </cell>
          <cell r="K83">
            <v>0.93403538556383137</v>
          </cell>
          <cell r="O83">
            <v>0.42771204623046327</v>
          </cell>
          <cell r="R83">
            <v>0.71680239295893766</v>
          </cell>
          <cell r="W83">
            <v>0.40447387790897993</v>
          </cell>
          <cell r="X83">
            <v>0.19354216911496017</v>
          </cell>
          <cell r="Y83">
            <v>0.20636725968615904</v>
          </cell>
        </row>
        <row r="84">
          <cell r="B84">
            <v>3.361922100483409</v>
          </cell>
          <cell r="C84">
            <v>1.7446433359773947</v>
          </cell>
          <cell r="H84">
            <v>0.32165426730329966</v>
          </cell>
          <cell r="K84">
            <v>0.95734747684425647</v>
          </cell>
          <cell r="O84">
            <v>0.41574732468739117</v>
          </cell>
          <cell r="R84">
            <v>0.74463674819012737</v>
          </cell>
          <cell r="W84">
            <v>0.42425740387991384</v>
          </cell>
          <cell r="X84">
            <v>0.19494116495990108</v>
          </cell>
          <cell r="Y84">
            <v>0.20290848367924499</v>
          </cell>
        </row>
        <row r="85">
          <cell r="B85">
            <v>3.3403864466856841</v>
          </cell>
          <cell r="C85">
            <v>1.7272977031019798</v>
          </cell>
          <cell r="H85">
            <v>0.32910407719763757</v>
          </cell>
          <cell r="K85">
            <v>0.95247473123092274</v>
          </cell>
          <cell r="O85">
            <v>0.40376411464720874</v>
          </cell>
          <cell r="R85">
            <v>0.74818297538507517</v>
          </cell>
          <cell r="W85">
            <v>0.4342342197282581</v>
          </cell>
          <cell r="X85">
            <v>0.19242257126985532</v>
          </cell>
          <cell r="Y85">
            <v>0.19378036387902664</v>
          </cell>
        </row>
        <row r="86">
          <cell r="B86">
            <v>3.4352942715314629</v>
          </cell>
          <cell r="C86">
            <v>1.7510580606723694</v>
          </cell>
          <cell r="H86">
            <v>0.38246763970430309</v>
          </cell>
          <cell r="K86">
            <v>0.94876957364968428</v>
          </cell>
          <cell r="O86">
            <v>0.39986584383095908</v>
          </cell>
          <cell r="R86">
            <v>0.79253691710552088</v>
          </cell>
          <cell r="W86">
            <v>0.45323892822960077</v>
          </cell>
          <cell r="X86">
            <v>0.19198375924660788</v>
          </cell>
          <cell r="Y86">
            <v>0.19418107595516421</v>
          </cell>
        </row>
        <row r="87">
          <cell r="B87">
            <v>3.4394353436409801</v>
          </cell>
          <cell r="C87">
            <v>1.7428181131163265</v>
          </cell>
          <cell r="H87">
            <v>0.38346465415045206</v>
          </cell>
          <cell r="K87">
            <v>0.94389390239326276</v>
          </cell>
          <cell r="O87">
            <v>0.38901251536023168</v>
          </cell>
          <cell r="R87">
            <v>0.83163221447221525</v>
          </cell>
          <cell r="W87">
            <v>0.47363365490842296</v>
          </cell>
          <cell r="X87">
            <v>0.18493928407807395</v>
          </cell>
          <cell r="Y87">
            <v>0.19281311686501085</v>
          </cell>
        </row>
        <row r="88">
          <cell r="B88">
            <v>3.5108147339614564</v>
          </cell>
          <cell r="C88">
            <v>1.7280937921034907</v>
          </cell>
          <cell r="H88">
            <v>0.42307365286429915</v>
          </cell>
          <cell r="K88">
            <v>0.95513921654787615</v>
          </cell>
          <cell r="O88">
            <v>0.37324232750711706</v>
          </cell>
          <cell r="R88">
            <v>0.89768650817778317</v>
          </cell>
          <cell r="W88">
            <v>0.49924995517351822</v>
          </cell>
          <cell r="X88">
            <v>0.17645165188005943</v>
          </cell>
          <cell r="Y88">
            <v>0.19071915618553167</v>
          </cell>
        </row>
        <row r="89">
          <cell r="B89">
            <v>3.5186653027558887</v>
          </cell>
          <cell r="C89">
            <v>1.672025564616169</v>
          </cell>
          <cell r="H89">
            <v>0.48971294961656237</v>
          </cell>
          <cell r="K89">
            <v>0.91521673245969726</v>
          </cell>
          <cell r="O89">
            <v>0.34100358268447095</v>
          </cell>
          <cell r="R89">
            <v>0.94791628616473045</v>
          </cell>
          <cell r="W89">
            <v>0.50296654529568108</v>
          </cell>
          <cell r="X89">
            <v>0.16120418087004293</v>
          </cell>
          <cell r="Y89">
            <v>0.18303908662001775</v>
          </cell>
        </row>
        <row r="90">
          <cell r="B90">
            <v>3.5460616744022881</v>
          </cell>
          <cell r="C90">
            <v>1.6511682959386376</v>
          </cell>
          <cell r="H90">
            <v>0.52609900643341301</v>
          </cell>
          <cell r="K90">
            <v>0.88765072938449063</v>
          </cell>
          <cell r="O90">
            <v>0.3259351349823193</v>
          </cell>
          <cell r="R90">
            <v>0.99727796373957311</v>
          </cell>
          <cell r="W90">
            <v>0.50953375836282722</v>
          </cell>
          <cell r="X90">
            <v>0.14948242394903274</v>
          </cell>
          <cell r="Y90">
            <v>0.18305327376428576</v>
          </cell>
        </row>
        <row r="91">
          <cell r="B91">
            <v>3.4864353295961625</v>
          </cell>
          <cell r="C91">
            <v>1.6036471624513218</v>
          </cell>
          <cell r="H91">
            <v>0.51671584273287707</v>
          </cell>
          <cell r="K91">
            <v>0.86417556639956006</v>
          </cell>
          <cell r="O91">
            <v>0.31873417324050263</v>
          </cell>
          <cell r="R91">
            <v>1.0153821710634336</v>
          </cell>
          <cell r="W91">
            <v>0.50412730487662083</v>
          </cell>
          <cell r="X91">
            <v>0.13790410365672964</v>
          </cell>
          <cell r="Y91">
            <v>0.19018817775818184</v>
          </cell>
        </row>
        <row r="92">
          <cell r="B92">
            <v>3.5344521713151731</v>
          </cell>
          <cell r="C92">
            <v>1.5761957345508819</v>
          </cell>
          <cell r="H92">
            <v>0.5629518460318812</v>
          </cell>
          <cell r="K92">
            <v>0.84123411054779373</v>
          </cell>
          <cell r="O92">
            <v>0.31873747541578129</v>
          </cell>
          <cell r="R92">
            <v>1.0752411926891299</v>
          </cell>
          <cell r="W92">
            <v>0.50260023154498157</v>
          </cell>
          <cell r="X92">
            <v>0.13257833241118297</v>
          </cell>
          <cell r="Y92">
            <v>0.20472962396413066</v>
          </cell>
        </row>
        <row r="93">
          <cell r="B93">
            <v>3.6272661354087936</v>
          </cell>
          <cell r="C93">
            <v>1.5407560475067679</v>
          </cell>
          <cell r="H93">
            <v>0.6522236453697805</v>
          </cell>
          <cell r="K93">
            <v>0.80635613076908119</v>
          </cell>
          <cell r="O93">
            <v>0.31281962274037201</v>
          </cell>
          <cell r="R93">
            <v>1.1575987541117223</v>
          </cell>
          <cell r="W93">
            <v>0.49908719762466164</v>
          </cell>
          <cell r="X93">
            <v>0.12954021482839925</v>
          </cell>
          <cell r="Y93">
            <v>0.21386065263586879</v>
          </cell>
        </row>
        <row r="94">
          <cell r="B94">
            <v>3.7353633646971058</v>
          </cell>
          <cell r="C94">
            <v>1.5123924090295666</v>
          </cell>
          <cell r="H94">
            <v>0.74496975904821017</v>
          </cell>
          <cell r="K94">
            <v>0.77072605176446363</v>
          </cell>
          <cell r="O94">
            <v>0.31542945299031572</v>
          </cell>
          <cell r="R94">
            <v>1.232202004831874</v>
          </cell>
          <cell r="W94">
            <v>0.49608343901442498</v>
          </cell>
          <cell r="X94">
            <v>0.12729146334876337</v>
          </cell>
          <cell r="Y94">
            <v>0.21698141060413664</v>
          </cell>
        </row>
        <row r="95">
          <cell r="B95">
            <v>3.9203035847513159</v>
          </cell>
          <cell r="C95">
            <v>1.5230827785179288</v>
          </cell>
          <cell r="H95">
            <v>0.85849852630946089</v>
          </cell>
          <cell r="K95">
            <v>0.73620146588060231</v>
          </cell>
          <cell r="O95">
            <v>0.32752315887369432</v>
          </cell>
          <cell r="R95">
            <v>1.326022723003591</v>
          </cell>
          <cell r="W95">
            <v>0.49910257527544416</v>
          </cell>
          <cell r="X95">
            <v>0.1322462606025307</v>
          </cell>
          <cell r="Y95">
            <v>0.21967623195598723</v>
          </cell>
        </row>
        <row r="96">
          <cell r="B96">
            <v>4.1658795826836084</v>
          </cell>
          <cell r="C96">
            <v>1.5716005513835372</v>
          </cell>
          <cell r="H96">
            <v>0.99022713223636061</v>
          </cell>
          <cell r="K96">
            <v>0.72150098305441013</v>
          </cell>
          <cell r="O96">
            <v>0.33175034117700702</v>
          </cell>
          <cell r="R96">
            <v>1.4308223059440426</v>
          </cell>
          <cell r="W96">
            <v>0.51215252355188856</v>
          </cell>
          <cell r="X96">
            <v>0.1420737169102933</v>
          </cell>
          <cell r="Y96">
            <v>0.22579549064956678</v>
          </cell>
        </row>
        <row r="97">
          <cell r="B97">
            <v>4.1532901660874142</v>
          </cell>
          <cell r="C97">
            <v>1.6404032084278939</v>
          </cell>
          <cell r="H97">
            <v>0.96364023455646663</v>
          </cell>
          <cell r="K97">
            <v>0.69483289189716169</v>
          </cell>
          <cell r="O97">
            <v>0.33547982154562478</v>
          </cell>
          <cell r="R97">
            <v>1.4203343494917855</v>
          </cell>
          <cell r="W97">
            <v>0.52133679160817226</v>
          </cell>
          <cell r="X97">
            <v>0.1481177174935239</v>
          </cell>
          <cell r="Y97">
            <v>0.23194583072982181</v>
          </cell>
        </row>
        <row r="98">
          <cell r="B98">
            <v>4.0569935441667457</v>
          </cell>
          <cell r="C98">
            <v>1.7796352332626144</v>
          </cell>
          <cell r="H98">
            <v>0.84140686356073624</v>
          </cell>
          <cell r="K98">
            <v>0.69160459360003868</v>
          </cell>
          <cell r="O98">
            <v>0.34675778088843195</v>
          </cell>
          <cell r="R98">
            <v>1.3506982568185297</v>
          </cell>
          <cell r="W98">
            <v>0.55454380919052515</v>
          </cell>
          <cell r="X98">
            <v>0.15783288860698583</v>
          </cell>
          <cell r="Y98">
            <v>0.24073248616609433</v>
          </cell>
        </row>
        <row r="99">
          <cell r="B99">
            <v>3.905075182650906</v>
          </cell>
          <cell r="C99">
            <v>1.9048274063865223</v>
          </cell>
          <cell r="H99">
            <v>0.70874698375273171</v>
          </cell>
          <cell r="K99">
            <v>0.69565373487757021</v>
          </cell>
          <cell r="O99">
            <v>0.34700101635209413</v>
          </cell>
          <cell r="R99">
            <v>1.2610132657893756</v>
          </cell>
          <cell r="W99">
            <v>0.60428049189312882</v>
          </cell>
          <cell r="X99">
            <v>0.16685324620730391</v>
          </cell>
          <cell r="Y99">
            <v>0.24103348640695588</v>
          </cell>
        </row>
        <row r="100">
          <cell r="B100">
            <v>3.9513513168889198</v>
          </cell>
          <cell r="C100">
            <v>2.0124922180677816</v>
          </cell>
          <cell r="H100">
            <v>0.68118409765454657</v>
          </cell>
          <cell r="K100">
            <v>0.70351815492126468</v>
          </cell>
          <cell r="O100">
            <v>0.34941655383629383</v>
          </cell>
          <cell r="R100">
            <v>1.2758075780425366</v>
          </cell>
          <cell r="W100">
            <v>0.65979991413883821</v>
          </cell>
          <cell r="X100">
            <v>0.16946525741836765</v>
          </cell>
          <cell r="Y100">
            <v>0.24180211407629737</v>
          </cell>
        </row>
        <row r="101">
          <cell r="B101">
            <v>4.2376425993486757</v>
          </cell>
          <cell r="C101">
            <v>2.1324388624575183</v>
          </cell>
          <cell r="H101">
            <v>0.74343811091800227</v>
          </cell>
          <cell r="K101">
            <v>0.75288916180876264</v>
          </cell>
          <cell r="O101">
            <v>0.37534304178681188</v>
          </cell>
          <cell r="R101">
            <v>1.3526604431002875</v>
          </cell>
          <cell r="W101">
            <v>0.70413528689320659</v>
          </cell>
          <cell r="X101">
            <v>0.17203594454603349</v>
          </cell>
          <cell r="Y101">
            <v>0.24295578928346703</v>
          </cell>
        </row>
        <row r="102">
          <cell r="B102">
            <v>4.4942446232382256</v>
          </cell>
          <cell r="C102">
            <v>2.3164558962713371</v>
          </cell>
          <cell r="H102">
            <v>0.76614097561184236</v>
          </cell>
          <cell r="K102">
            <v>0.80067064414445333</v>
          </cell>
          <cell r="O102">
            <v>0.40890706841405128</v>
          </cell>
          <cell r="R102">
            <v>1.3698120555111903</v>
          </cell>
          <cell r="W102">
            <v>0.75016004119771618</v>
          </cell>
          <cell r="X102">
            <v>0.17895869682486659</v>
          </cell>
          <cell r="Y102">
            <v>0.23862327869206715</v>
          </cell>
        </row>
        <row r="103">
          <cell r="B103">
            <v>4.6044402672987683</v>
          </cell>
          <cell r="C103">
            <v>2.3621691772024138</v>
          </cell>
          <cell r="H103">
            <v>0.82760827452206698</v>
          </cell>
          <cell r="K103">
            <v>0.80236529959700997</v>
          </cell>
          <cell r="O103">
            <v>0.43187274015796001</v>
          </cell>
          <cell r="R103">
            <v>1.3947310718928123</v>
          </cell>
          <cell r="W103">
            <v>0.7901488210909775</v>
          </cell>
          <cell r="X103">
            <v>0.18700562163168255</v>
          </cell>
          <cell r="Y103">
            <v>0.23715185335083461</v>
          </cell>
        </row>
        <row r="104">
          <cell r="B104">
            <v>4.6255366413691972</v>
          </cell>
          <cell r="C104">
            <v>2.2222889409131952</v>
          </cell>
          <cell r="H104">
            <v>0.89119332844120214</v>
          </cell>
          <cell r="K104">
            <v>0.84678175985030579</v>
          </cell>
          <cell r="O104">
            <v>0.47574437921471946</v>
          </cell>
          <cell r="R104">
            <v>1.4818636222765247</v>
          </cell>
          <cell r="W104">
            <v>0.83745898936316931</v>
          </cell>
          <cell r="X104">
            <v>0.2058278532471946</v>
          </cell>
          <cell r="Y104">
            <v>0.24904854671638671</v>
          </cell>
        </row>
        <row r="105">
          <cell r="B105">
            <v>4.1632326318430453</v>
          </cell>
          <cell r="C105">
            <v>1.940925427722104</v>
          </cell>
          <cell r="H105">
            <v>0.75232941343011961</v>
          </cell>
          <cell r="K105">
            <v>0.94531785085749753</v>
          </cell>
          <cell r="O105">
            <v>0.4844210012202087</v>
          </cell>
          <cell r="R105">
            <v>1.3803335453554182</v>
          </cell>
          <cell r="W105">
            <v>0.86236921698945945</v>
          </cell>
          <cell r="X105">
            <v>0.22528610811828237</v>
          </cell>
          <cell r="Y105">
            <v>0.25243928163456048</v>
          </cell>
        </row>
        <row r="106">
          <cell r="B106">
            <v>3.9053677622421086</v>
          </cell>
          <cell r="C106">
            <v>1.7761733123631438</v>
          </cell>
          <cell r="H106">
            <v>0.67114899999894206</v>
          </cell>
          <cell r="K106">
            <v>1.0234599193107285</v>
          </cell>
          <cell r="O106">
            <v>0.44782311507751743</v>
          </cell>
          <cell r="R106">
            <v>1.3557368811044801</v>
          </cell>
          <cell r="W106">
            <v>0.87673144577239381</v>
          </cell>
          <cell r="X106">
            <v>0.23860436050456166</v>
          </cell>
          <cell r="Y106">
            <v>0.25363865933574742</v>
          </cell>
        </row>
        <row r="107">
          <cell r="B107">
            <v>3.8977103232864847</v>
          </cell>
          <cell r="C107">
            <v>1.628579532829086</v>
          </cell>
          <cell r="H107">
            <v>0.7260575666200384</v>
          </cell>
          <cell r="K107">
            <v>0.96763145766779612</v>
          </cell>
          <cell r="O107">
            <v>0.41062731777562639</v>
          </cell>
          <cell r="R107">
            <v>1.440949692245723</v>
          </cell>
          <cell r="W107">
            <v>0.80356349537249694</v>
          </cell>
          <cell r="X107">
            <v>0.2246451540969911</v>
          </cell>
          <cell r="Y107">
            <v>0.24792659438229689</v>
          </cell>
        </row>
        <row r="108">
          <cell r="B108">
            <v>3.8531559506033926</v>
          </cell>
          <cell r="C108">
            <v>1.5376573001634557</v>
          </cell>
          <cell r="H108">
            <v>0.70748101026876109</v>
          </cell>
          <cell r="K108">
            <v>0.93970869244632838</v>
          </cell>
          <cell r="O108">
            <v>0.41868285073929412</v>
          </cell>
          <cell r="R108">
            <v>1.4495817481727078</v>
          </cell>
          <cell r="W108">
            <v>0.74007332227258171</v>
          </cell>
          <cell r="X108">
            <v>0.21215288482140168</v>
          </cell>
          <cell r="Y108">
            <v>0.24772944409317083</v>
          </cell>
        </row>
        <row r="109">
          <cell r="A109">
            <v>2012</v>
          </cell>
          <cell r="B109">
            <v>3.8622663214135282</v>
          </cell>
          <cell r="C109">
            <v>1.5154321620500821</v>
          </cell>
          <cell r="H109">
            <v>0.69042898142946341</v>
          </cell>
          <cell r="K109">
            <v>0.91599496569395211</v>
          </cell>
          <cell r="O109">
            <v>0.42657684774831306</v>
          </cell>
          <cell r="R109">
            <v>1.4483079224003708</v>
          </cell>
          <cell r="W109">
            <v>0.68623946453460538</v>
          </cell>
          <cell r="X109">
            <v>0.20307861384333281</v>
          </cell>
          <cell r="Y109">
            <v>0.2451564795307157</v>
          </cell>
        </row>
        <row r="110">
          <cell r="A110">
            <v>2013</v>
          </cell>
          <cell r="B110">
            <v>4.2555202081068515</v>
          </cell>
          <cell r="C110">
            <v>1.6093967234875137</v>
          </cell>
          <cell r="H110">
            <v>0.8081569424051035</v>
          </cell>
          <cell r="K110">
            <v>0.92525736201846664</v>
          </cell>
          <cell r="O110">
            <v>0.45660473359881004</v>
          </cell>
          <cell r="R110">
            <v>1.5704157663363385</v>
          </cell>
          <cell r="W110">
            <v>0.65712123344565043</v>
          </cell>
          <cell r="X110">
            <v>0.20339321047446371</v>
          </cell>
          <cell r="Y110">
            <v>0.25379687581926608</v>
          </cell>
        </row>
        <row r="111">
          <cell r="A111">
            <v>2014</v>
          </cell>
          <cell r="B111">
            <v>4.4878297533320524</v>
          </cell>
          <cell r="C111">
            <v>1.6523338080098546</v>
          </cell>
          <cell r="H111">
            <v>0.90092768976474935</v>
          </cell>
          <cell r="K111">
            <v>0.90921157583553713</v>
          </cell>
          <cell r="O111">
            <v>0.47836813164828629</v>
          </cell>
          <cell r="R111">
            <v>1.6279781797478206</v>
          </cell>
          <cell r="W111">
            <v>0.62141691925535925</v>
          </cell>
          <cell r="X111">
            <v>0.20197406180327665</v>
          </cell>
          <cell r="Y111">
            <v>0.25759865061555987</v>
          </cell>
        </row>
        <row r="112">
          <cell r="A112">
            <v>2015</v>
          </cell>
          <cell r="B112">
            <v>4.551589977833701</v>
          </cell>
          <cell r="C112">
            <v>1.69488564180808</v>
          </cell>
          <cell r="H112">
            <v>0.89725819068814328</v>
          </cell>
          <cell r="K112">
            <v>0.91228529876315512</v>
          </cell>
          <cell r="O112">
            <v>0.50158673919788488</v>
          </cell>
          <cell r="R112">
            <v>1.6152798799873052</v>
          </cell>
          <cell r="W112">
            <v>0.6034375473808935</v>
          </cell>
          <cell r="X112">
            <v>0.20662279793881985</v>
          </cell>
          <cell r="Y112">
            <v>0.25964542729115392</v>
          </cell>
        </row>
        <row r="113">
          <cell r="A113">
            <v>2016</v>
          </cell>
          <cell r="B113">
            <v>4.7059898865043888</v>
          </cell>
          <cell r="C113">
            <v>1.7763337865185604</v>
          </cell>
          <cell r="H113">
            <v>0.90954563408030265</v>
          </cell>
          <cell r="K113">
            <v>0.93875136729100461</v>
          </cell>
          <cell r="O113">
            <v>0.52960631295137284</v>
          </cell>
          <cell r="R113">
            <v>1.6348801846798817</v>
          </cell>
          <cell r="W113">
            <v>0.60307602819940032</v>
          </cell>
          <cell r="X113">
            <v>0.21559415908526369</v>
          </cell>
          <cell r="Y113">
            <v>0.26445721173206943</v>
          </cell>
        </row>
        <row r="114">
          <cell r="A114">
            <v>2017</v>
          </cell>
          <cell r="B114">
            <v>4.8955362406397063</v>
          </cell>
          <cell r="C114">
            <v>1.8172376820371472</v>
          </cell>
          <cell r="H114">
            <v>0.99271500608779983</v>
          </cell>
          <cell r="K114">
            <v>0.92394487831107663</v>
          </cell>
          <cell r="O114">
            <v>0.54298997413353434</v>
          </cell>
          <cell r="R114">
            <v>1.6984214604652239</v>
          </cell>
          <cell r="W114">
            <v>0.5926892530450778</v>
          </cell>
          <cell r="X114">
            <v>0.21928877901950447</v>
          </cell>
          <cell r="Y114">
            <v>0.26779472833049395</v>
          </cell>
        </row>
        <row r="115">
          <cell r="A115">
            <v>2018</v>
          </cell>
          <cell r="B115">
            <v>5.0267072401068358</v>
          </cell>
          <cell r="C115">
            <v>1.8390928399363895</v>
          </cell>
          <cell r="H115">
            <v>1.0534782231523825</v>
          </cell>
          <cell r="K115">
            <v>0.91283804125611245</v>
          </cell>
          <cell r="O115">
            <v>0.54982349694724353</v>
          </cell>
          <cell r="R115">
            <v>1.7510392305738869</v>
          </cell>
          <cell r="W115">
            <v>0.58917304199415688</v>
          </cell>
          <cell r="X115">
            <v>0.22071042916020114</v>
          </cell>
          <cell r="Y115">
            <v>0.26968112060482125</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59">
          <cell r="G59">
            <v>2.2826096505418222E-2</v>
          </cell>
        </row>
        <row r="60">
          <cell r="G60">
            <v>2.6943257303953964E-2</v>
          </cell>
        </row>
        <row r="61">
          <cell r="G61">
            <v>2.6676788072101162E-2</v>
          </cell>
        </row>
        <row r="62">
          <cell r="G62">
            <v>2.7531039465853835E-2</v>
          </cell>
        </row>
        <row r="63">
          <cell r="G63">
            <v>3.076756574337575E-2</v>
          </cell>
        </row>
        <row r="64">
          <cell r="G64">
            <v>3.1970767408447252E-2</v>
          </cell>
        </row>
        <row r="65">
          <cell r="G65">
            <v>3.3116441092001001E-2</v>
          </cell>
        </row>
        <row r="66">
          <cell r="G66">
            <v>3.6261903647649911E-2</v>
          </cell>
        </row>
        <row r="67">
          <cell r="G67">
            <v>3.8000786536565564E-2</v>
          </cell>
        </row>
        <row r="68">
          <cell r="G68">
            <v>3.9096381722404948E-2</v>
          </cell>
        </row>
        <row r="69">
          <cell r="G69">
            <v>3.9208145081541496E-2</v>
          </cell>
        </row>
        <row r="70">
          <cell r="G70">
            <v>4.1575374293275749E-2</v>
          </cell>
        </row>
        <row r="71">
          <cell r="G71">
            <v>4.62331807388002E-2</v>
          </cell>
        </row>
        <row r="72">
          <cell r="G72">
            <v>4.5987362675929684E-2</v>
          </cell>
        </row>
        <row r="73">
          <cell r="G73">
            <v>4.6594552794053369E-2</v>
          </cell>
        </row>
        <row r="74">
          <cell r="G74">
            <v>4.7566935223585328E-2</v>
          </cell>
        </row>
        <row r="75">
          <cell r="G75">
            <v>4.8736043917962824E-2</v>
          </cell>
        </row>
        <row r="76">
          <cell r="G76">
            <v>5.3797692331824479E-2</v>
          </cell>
        </row>
        <row r="77">
          <cell r="G77">
            <v>6.6648458437670866E-2</v>
          </cell>
        </row>
        <row r="78">
          <cell r="G78">
            <v>8.4402683462333927E-2</v>
          </cell>
        </row>
        <row r="79">
          <cell r="G79">
            <v>8.7166387796447545E-2</v>
          </cell>
        </row>
        <row r="80">
          <cell r="G80">
            <v>7.6356320714022374E-2</v>
          </cell>
        </row>
        <row r="81">
          <cell r="G81">
            <v>7.7781681743644124E-2</v>
          </cell>
        </row>
        <row r="82">
          <cell r="G82">
            <v>7.2899054382464842E-2</v>
          </cell>
        </row>
        <row r="83">
          <cell r="G83">
            <v>6.1725962878476551E-2</v>
          </cell>
        </row>
        <row r="84">
          <cell r="G84">
            <v>5.7667730607435949E-2</v>
          </cell>
        </row>
        <row r="85">
          <cell r="G85">
            <v>5.8359505419116629E-2</v>
          </cell>
        </row>
        <row r="86">
          <cell r="G86">
            <v>6.4105735936716993E-2</v>
          </cell>
        </row>
        <row r="87">
          <cell r="G87">
            <v>6.2719482478235014E-2</v>
          </cell>
        </row>
        <row r="88">
          <cell r="G88">
            <v>5.6036722246522515E-2</v>
          </cell>
        </row>
        <row r="89">
          <cell r="G89">
            <v>4.4099044517092338E-2</v>
          </cell>
        </row>
        <row r="90">
          <cell r="G90">
            <v>3.615759754668902E-2</v>
          </cell>
        </row>
        <row r="91">
          <cell r="G91">
            <v>3.35161465982933E-2</v>
          </cell>
        </row>
        <row r="92">
          <cell r="G92">
            <v>3.8998705716647389E-2</v>
          </cell>
        </row>
        <row r="93">
          <cell r="G93">
            <v>3.9991809782977165E-2</v>
          </cell>
        </row>
        <row r="94">
          <cell r="G94">
            <v>4.0016720658054665E-2</v>
          </cell>
        </row>
        <row r="95">
          <cell r="G95">
            <v>4.0923519274727746E-2</v>
          </cell>
        </row>
        <row r="96">
          <cell r="G96">
            <v>3.886137914859656E-2</v>
          </cell>
        </row>
        <row r="97">
          <cell r="G97">
            <v>4.2432100122846664E-2</v>
          </cell>
        </row>
        <row r="98">
          <cell r="G98">
            <v>4.1279602561455332E-2</v>
          </cell>
        </row>
        <row r="99">
          <cell r="G99">
            <v>3.1039478789709845E-2</v>
          </cell>
        </row>
        <row r="100">
          <cell r="G100">
            <v>2.4941993413664109E-2</v>
          </cell>
        </row>
        <row r="101">
          <cell r="G101">
            <v>2.0935888777849101E-2</v>
          </cell>
        </row>
        <row r="102">
          <cell r="G102">
            <v>2.3152397109042464E-2</v>
          </cell>
        </row>
        <row r="103">
          <cell r="G103">
            <v>2.9199752499014828E-2</v>
          </cell>
        </row>
        <row r="104">
          <cell r="G104">
            <v>3.1777707630169849E-2</v>
          </cell>
        </row>
        <row r="105">
          <cell r="G105">
            <v>2.3809473966186753E-2</v>
          </cell>
        </row>
        <row r="106">
          <cell r="G106">
            <v>1.7251758710465654E-2</v>
          </cell>
        </row>
        <row r="107">
          <cell r="G107">
            <v>1.423472182614772E-2</v>
          </cell>
        </row>
        <row r="108">
          <cell r="G108">
            <v>1.218342034899992E-2</v>
          </cell>
        </row>
        <row r="109">
          <cell r="G109">
            <v>1.1197502487623774E-2</v>
          </cell>
        </row>
        <row r="110">
          <cell r="G110">
            <v>9.5879121936009951E-3</v>
          </cell>
        </row>
        <row r="111">
          <cell r="G111">
            <v>8.7013451100623525E-3</v>
          </cell>
        </row>
        <row r="112">
          <cell r="G112">
            <v>8.5037284039095693E-3</v>
          </cell>
        </row>
        <row r="113">
          <cell r="G113">
            <v>7.8882754568043341E-3</v>
          </cell>
        </row>
        <row r="114">
          <cell r="G114">
            <v>8.4807135827971586E-3</v>
          </cell>
        </row>
        <row r="115">
          <cell r="G115">
            <v>8.5647149687351869E-3</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61">
          <cell r="BF161">
            <v>4070.9713496579993</v>
          </cell>
        </row>
      </sheetData>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ex"/>
      <sheetName val="A(Income)"/>
      <sheetName val="Chart1"/>
      <sheetName val="Chart1 (2)"/>
      <sheetName val="TA0"/>
      <sheetName val="TA1"/>
      <sheetName val="TA2"/>
      <sheetName val="TA3"/>
      <sheetName val="TA4"/>
      <sheetName val="TA5"/>
      <sheetName val="TA6"/>
      <sheetName val="TA7"/>
      <sheetName val="TA8"/>
      <sheetName val="TA9"/>
      <sheetName val="TA10"/>
      <sheetName val="TSA1"/>
      <sheetName val="TSA2"/>
      <sheetName val="TSA2b"/>
      <sheetName val="TSA3"/>
      <sheetName val="TSA4"/>
      <sheetName val="TSA5"/>
      <sheetName val="TSA6"/>
      <sheetName val="TSA7"/>
      <sheetName val="TSA8"/>
      <sheetName val="TSA8b"/>
      <sheetName val="TSA9"/>
      <sheetName val="TSA10"/>
      <sheetName val="TSA11"/>
      <sheetName val="TSA11b"/>
      <sheetName val="TSA12"/>
      <sheetName val="TSA12b"/>
      <sheetName val="TSA12c"/>
      <sheetName val="B(Wealth)"/>
      <sheetName val="TB1"/>
      <sheetName val="TB2"/>
      <sheetName val="TB3"/>
      <sheetName val="TB4"/>
      <sheetName val="TB5"/>
      <sheetName val="TB6"/>
      <sheetName val="TB7"/>
      <sheetName val="TB7b"/>
      <sheetName val="TSB1"/>
      <sheetName val="TSB2"/>
      <sheetName val="TSB3"/>
      <sheetName val="TSB4"/>
      <sheetName val="C(FiscalIncome)"/>
      <sheetName val="TC1"/>
      <sheetName val="TC2"/>
      <sheetName val="TC3"/>
      <sheetName val="TC4"/>
      <sheetName val="TC5"/>
      <sheetName val="TC6"/>
      <sheetName val="TSC1"/>
      <sheetName val="TSC2"/>
      <sheetName val="TSC3"/>
      <sheetName val="TSC4"/>
      <sheetName val="D(Saving)"/>
      <sheetName val="TD1"/>
      <sheetName val="TD2"/>
      <sheetName val="TD3"/>
      <sheetName val="TD4"/>
      <sheetName val="TD5"/>
      <sheetName val="TD6"/>
      <sheetName val="TD7"/>
      <sheetName val="TD8"/>
      <sheetName val="TSD1"/>
      <sheetName val="TSD2"/>
      <sheetName val="TSD3"/>
      <sheetName val="TSD4"/>
      <sheetName val="RawPSseries"/>
      <sheetName val="Table A0"/>
      <sheetName val="PS Table A1"/>
      <sheetName val="PS Table A2"/>
      <sheetName val="PS Table A3"/>
      <sheetName val="Table A7"/>
      <sheetName val="Table A7 (cont.)"/>
      <sheetName val="Table A7 (cont.) (2)"/>
      <sheetName val="Table A8"/>
      <sheetName val="TotalIRSIncome"/>
      <sheetName val="RawNationalAccounts"/>
      <sheetName val="DataIncome"/>
      <sheetName val="DataWealth"/>
      <sheetName val="31700 Ann"/>
      <sheetName val="nipa_raw"/>
      <sheetName val="ima_raw"/>
      <sheetName val="Projections"/>
      <sheetName val="StataOutput"/>
      <sheetName val="checks"/>
      <sheetName val="totals"/>
      <sheetName val="ParametersStata"/>
      <sheetName val="parameters2014"/>
      <sheetName val="comparison16minus14"/>
    </sheetNames>
    <sheetDataSet>
      <sheetData sheetId="0"/>
      <sheetData sheetId="1"/>
      <sheetData sheetId="2" refreshError="1"/>
      <sheetData sheetId="3" refreshError="1"/>
      <sheetData sheetId="4">
        <row r="26">
          <cell r="B26">
            <v>83.1</v>
          </cell>
        </row>
        <row r="27">
          <cell r="B27">
            <v>67.655000000000001</v>
          </cell>
        </row>
        <row r="28">
          <cell r="B28">
            <v>51.274999999999999</v>
          </cell>
        </row>
        <row r="29">
          <cell r="B29">
            <v>48.924999999999997</v>
          </cell>
        </row>
        <row r="30">
          <cell r="B30">
            <v>58.277000000000001</v>
          </cell>
        </row>
        <row r="31">
          <cell r="B31">
            <v>66.331999999999994</v>
          </cell>
        </row>
        <row r="32">
          <cell r="B32">
            <v>75.108999999999995</v>
          </cell>
        </row>
        <row r="33">
          <cell r="B33">
            <v>83.650999999999996</v>
          </cell>
        </row>
        <row r="34">
          <cell r="B34">
            <v>77.007999999999996</v>
          </cell>
        </row>
        <row r="35">
          <cell r="B35">
            <v>82.415000000000006</v>
          </cell>
        </row>
        <row r="36">
          <cell r="B36">
            <v>91.537000000000006</v>
          </cell>
        </row>
        <row r="37">
          <cell r="B37">
            <v>117.34399999999999</v>
          </cell>
        </row>
        <row r="38">
          <cell r="B38">
            <v>152.36099999999999</v>
          </cell>
        </row>
        <row r="39">
          <cell r="B39">
            <v>187.21</v>
          </cell>
        </row>
        <row r="40">
          <cell r="B40">
            <v>200.89599999999999</v>
          </cell>
        </row>
        <row r="41">
          <cell r="B41">
            <v>201.333</v>
          </cell>
        </row>
        <row r="42">
          <cell r="B42">
            <v>201.26400000000001</v>
          </cell>
        </row>
        <row r="43">
          <cell r="B43">
            <v>218.74299999999999</v>
          </cell>
        </row>
        <row r="44">
          <cell r="B44">
            <v>244.84899999999999</v>
          </cell>
        </row>
        <row r="45">
          <cell r="B45">
            <v>239.727</v>
          </cell>
        </row>
        <row r="46">
          <cell r="B46">
            <v>266.61099999999999</v>
          </cell>
        </row>
        <row r="47">
          <cell r="B47">
            <v>307.63600000000002</v>
          </cell>
        </row>
        <row r="48">
          <cell r="B48">
            <v>326.11599999999999</v>
          </cell>
        </row>
        <row r="49">
          <cell r="B49">
            <v>343.83600000000001</v>
          </cell>
        </row>
        <row r="50">
          <cell r="B50">
            <v>343.75400000000002</v>
          </cell>
        </row>
        <row r="51">
          <cell r="B51">
            <v>376.90600000000001</v>
          </cell>
        </row>
        <row r="52">
          <cell r="B52">
            <v>400.05700000000002</v>
          </cell>
        </row>
        <row r="53">
          <cell r="B53">
            <v>418.53199999999998</v>
          </cell>
        </row>
        <row r="54">
          <cell r="B54">
            <v>420.75599999999997</v>
          </cell>
        </row>
        <row r="55">
          <cell r="B55">
            <v>458.774</v>
          </cell>
        </row>
        <row r="56">
          <cell r="B56">
            <v>478.899</v>
          </cell>
        </row>
        <row r="57">
          <cell r="B57">
            <v>496.04</v>
          </cell>
        </row>
        <row r="58">
          <cell r="B58">
            <v>533.94899999999996</v>
          </cell>
        </row>
        <row r="59">
          <cell r="B59">
            <v>565.37800000000004</v>
          </cell>
        </row>
        <row r="60">
          <cell r="B60">
            <v>607.04</v>
          </cell>
        </row>
        <row r="61">
          <cell r="B61">
            <v>658.81899999999996</v>
          </cell>
        </row>
        <row r="62">
          <cell r="B62">
            <v>718.096</v>
          </cell>
        </row>
        <row r="63">
          <cell r="B63">
            <v>758.43700000000001</v>
          </cell>
        </row>
        <row r="64">
          <cell r="B64">
            <v>830.24699999999996</v>
          </cell>
        </row>
        <row r="65">
          <cell r="B65">
            <v>897.24900000000002</v>
          </cell>
        </row>
        <row r="66">
          <cell r="B66">
            <v>937.52200000000005</v>
          </cell>
        </row>
        <row r="67">
          <cell r="B67">
            <v>1014.001</v>
          </cell>
        </row>
        <row r="68">
          <cell r="B68">
            <v>1119.498</v>
          </cell>
        </row>
        <row r="69">
          <cell r="B69">
            <v>1253.165</v>
          </cell>
        </row>
        <row r="70">
          <cell r="B70">
            <v>1346.4069999999999</v>
          </cell>
        </row>
        <row r="71">
          <cell r="B71">
            <v>1446.0419999999999</v>
          </cell>
        </row>
        <row r="72">
          <cell r="B72">
            <v>1609.374</v>
          </cell>
        </row>
        <row r="73">
          <cell r="B73">
            <v>1792.84</v>
          </cell>
        </row>
        <row r="74">
          <cell r="B74">
            <v>2022.6610000000001</v>
          </cell>
        </row>
        <row r="75">
          <cell r="B75">
            <v>2240.3209999999999</v>
          </cell>
        </row>
        <row r="76">
          <cell r="B76">
            <v>2418.625</v>
          </cell>
        </row>
        <row r="77">
          <cell r="B77">
            <v>2714.6570000000002</v>
          </cell>
        </row>
        <row r="78">
          <cell r="B78">
            <v>2834.4839999999999</v>
          </cell>
        </row>
        <row r="79">
          <cell r="B79">
            <v>3051.5450000000001</v>
          </cell>
        </row>
        <row r="80">
          <cell r="B80">
            <v>3433.8969999999999</v>
          </cell>
        </row>
        <row r="81">
          <cell r="B81">
            <v>3669.9360000000001</v>
          </cell>
        </row>
        <row r="82">
          <cell r="B82">
            <v>3831.24</v>
          </cell>
        </row>
        <row r="83">
          <cell r="B83">
            <v>4098.4930000000004</v>
          </cell>
        </row>
        <row r="84">
          <cell r="B84">
            <v>4471.5959999999995</v>
          </cell>
        </row>
        <row r="85">
          <cell r="B85">
            <v>4760.1239999999998</v>
          </cell>
        </row>
        <row r="86">
          <cell r="B86">
            <v>5013.759</v>
          </cell>
        </row>
        <row r="87">
          <cell r="B87">
            <v>5164.3580000000002</v>
          </cell>
        </row>
        <row r="88">
          <cell r="B88">
            <v>5475.2240000000002</v>
          </cell>
        </row>
        <row r="89">
          <cell r="B89">
            <v>5730.2690000000002</v>
          </cell>
        </row>
        <row r="90">
          <cell r="B90">
            <v>6114.6440000000002</v>
          </cell>
        </row>
        <row r="91">
          <cell r="B91">
            <v>6452.31</v>
          </cell>
        </row>
        <row r="92">
          <cell r="B92">
            <v>6870.6</v>
          </cell>
        </row>
        <row r="93">
          <cell r="B93">
            <v>7349.9430000000002</v>
          </cell>
        </row>
        <row r="94">
          <cell r="B94">
            <v>7825.7259999999997</v>
          </cell>
        </row>
        <row r="95">
          <cell r="B95">
            <v>8290.4179999999997</v>
          </cell>
        </row>
        <row r="96">
          <cell r="B96">
            <v>8872.6319999999996</v>
          </cell>
        </row>
        <row r="97">
          <cell r="B97">
            <v>9144.2000000000007</v>
          </cell>
        </row>
        <row r="98">
          <cell r="B98">
            <v>9396.35</v>
          </cell>
        </row>
        <row r="99">
          <cell r="B99">
            <v>9811.1880000000001</v>
          </cell>
        </row>
        <row r="100">
          <cell r="B100">
            <v>10492.162</v>
          </cell>
        </row>
        <row r="101">
          <cell r="B101">
            <v>11198.679</v>
          </cell>
        </row>
        <row r="102">
          <cell r="B102">
            <v>11948.843999999999</v>
          </cell>
        </row>
        <row r="103">
          <cell r="B103">
            <v>12290.409</v>
          </cell>
        </row>
        <row r="104">
          <cell r="B104">
            <v>12325.76</v>
          </cell>
        </row>
        <row r="105">
          <cell r="B105">
            <v>12027.232</v>
          </cell>
        </row>
        <row r="106">
          <cell r="B106">
            <v>12735.81</v>
          </cell>
        </row>
        <row r="107">
          <cell r="B107">
            <v>13357.742</v>
          </cell>
        </row>
        <row r="108">
          <cell r="B108">
            <v>14094.655000000001</v>
          </cell>
        </row>
        <row r="109">
          <cell r="B109">
            <v>14494.68</v>
          </cell>
        </row>
        <row r="110">
          <cell r="B110">
            <v>15242.463</v>
          </cell>
        </row>
        <row r="111">
          <cell r="B111">
            <v>15787.852999999999</v>
          </cell>
        </row>
        <row r="112">
          <cell r="B112">
            <v>16053.589</v>
          </cell>
        </row>
        <row r="113">
          <cell r="B113">
            <v>16708.833999999999</v>
          </cell>
        </row>
        <row r="114">
          <cell r="B114">
            <v>17545.900000000001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59">
          <cell r="H59">
            <v>426.58529643601668</v>
          </cell>
          <cell r="J59">
            <v>0</v>
          </cell>
        </row>
        <row r="60">
          <cell r="H60">
            <v>433.68521080254163</v>
          </cell>
          <cell r="J60">
            <v>0</v>
          </cell>
        </row>
        <row r="61">
          <cell r="H61">
            <v>483.02988782257535</v>
          </cell>
          <cell r="J61">
            <v>0</v>
          </cell>
        </row>
        <row r="62">
          <cell r="H62">
            <v>553.93055478723613</v>
          </cell>
          <cell r="J62">
            <v>0</v>
          </cell>
        </row>
        <row r="63">
          <cell r="H63">
            <v>555.68951551752707</v>
          </cell>
          <cell r="J63">
            <v>8.9721852678343499</v>
          </cell>
        </row>
        <row r="64">
          <cell r="H64">
            <v>588.178877218097</v>
          </cell>
          <cell r="J64">
            <v>9.5278185306131533</v>
          </cell>
        </row>
        <row r="65">
          <cell r="H65">
            <v>716.89951394342472</v>
          </cell>
          <cell r="J65">
            <v>10.793591905671381</v>
          </cell>
        </row>
        <row r="66">
          <cell r="H66">
            <v>705.49591767849779</v>
          </cell>
          <cell r="J66">
            <v>12.05936528072961</v>
          </cell>
        </row>
        <row r="67">
          <cell r="H67">
            <v>620.47812878545585</v>
          </cell>
          <cell r="J67">
            <v>12.279219466512652</v>
          </cell>
        </row>
        <row r="68">
          <cell r="H68">
            <v>654.84444454805725</v>
          </cell>
          <cell r="J68">
            <v>13.644286552818967</v>
          </cell>
        </row>
        <row r="69">
          <cell r="H69">
            <v>782.43698642842548</v>
          </cell>
          <cell r="J69">
            <v>15.691997460964142</v>
          </cell>
        </row>
        <row r="70">
          <cell r="H70">
            <v>748.85835063368688</v>
          </cell>
          <cell r="J70">
            <v>18.230729866967877</v>
          </cell>
        </row>
        <row r="71">
          <cell r="H71">
            <v>509.35338014083624</v>
          </cell>
          <cell r="J71">
            <v>19.874512403594309</v>
          </cell>
        </row>
        <row r="72">
          <cell r="H72">
            <v>449.97023033625896</v>
          </cell>
          <cell r="J72">
            <v>19.069096673927604</v>
          </cell>
        </row>
        <row r="73">
          <cell r="H73">
            <v>580.24962145052859</v>
          </cell>
          <cell r="J73">
            <v>19.257747462962609</v>
          </cell>
        </row>
        <row r="74">
          <cell r="H74">
            <v>594.86697944838113</v>
          </cell>
          <cell r="J74">
            <v>21.106010165169149</v>
          </cell>
        </row>
        <row r="75">
          <cell r="H75">
            <v>549.23167120339292</v>
          </cell>
          <cell r="J75">
            <v>23.892681970040716</v>
          </cell>
        </row>
        <row r="76">
          <cell r="H76">
            <v>621.79301279844765</v>
          </cell>
          <cell r="J76">
            <v>26.1975324782393</v>
          </cell>
        </row>
        <row r="77">
          <cell r="H77">
            <v>801.98351795671579</v>
          </cell>
          <cell r="J77">
            <v>22.627112269257992</v>
          </cell>
        </row>
        <row r="78">
          <cell r="H78">
            <v>901.09187988778024</v>
          </cell>
          <cell r="J78">
            <v>21.321641701670977</v>
          </cell>
        </row>
        <row r="79">
          <cell r="H79">
            <v>914.33885574415251</v>
          </cell>
          <cell r="J79">
            <v>28.24920837554226</v>
          </cell>
        </row>
        <row r="80">
          <cell r="H80">
            <v>969.43990027142513</v>
          </cell>
          <cell r="J80">
            <v>46.745650180764819</v>
          </cell>
        </row>
        <row r="81">
          <cell r="H81">
            <v>967.5646426572747</v>
          </cell>
          <cell r="J81">
            <v>78.204001972084072</v>
          </cell>
        </row>
        <row r="82">
          <cell r="H82">
            <v>1019.9422035097044</v>
          </cell>
          <cell r="J82">
            <v>86.946521636519535</v>
          </cell>
        </row>
        <row r="83">
          <cell r="H83">
            <v>1213.6930648696564</v>
          </cell>
          <cell r="J83">
            <v>99.116533486911479</v>
          </cell>
        </row>
        <row r="84">
          <cell r="H84">
            <v>1316.4648023246664</v>
          </cell>
          <cell r="J84">
            <v>166.85396113736303</v>
          </cell>
        </row>
        <row r="85">
          <cell r="H85">
            <v>1467.4010726586639</v>
          </cell>
          <cell r="J85">
            <v>265.1807728435827</v>
          </cell>
        </row>
        <row r="86">
          <cell r="H86">
            <v>1816.4866441044071</v>
          </cell>
          <cell r="J86">
            <v>296.7463515183295</v>
          </cell>
        </row>
        <row r="87">
          <cell r="H87">
            <v>1919.2675140718784</v>
          </cell>
          <cell r="J87">
            <v>311.44694025808394</v>
          </cell>
        </row>
        <row r="88">
          <cell r="H88">
            <v>2179.8739386356488</v>
          </cell>
          <cell r="J88">
            <v>301.94531275068476</v>
          </cell>
        </row>
        <row r="89">
          <cell r="H89">
            <v>2674.8940689517949</v>
          </cell>
          <cell r="J89">
            <v>368.30594070257501</v>
          </cell>
        </row>
        <row r="90">
          <cell r="H90">
            <v>3007.4299299244817</v>
          </cell>
          <cell r="J90">
            <v>386.35183887601369</v>
          </cell>
        </row>
        <row r="91">
          <cell r="H91">
            <v>3151.3664812023126</v>
          </cell>
          <cell r="J91">
            <v>493.54075693558354</v>
          </cell>
        </row>
        <row r="92">
          <cell r="H92">
            <v>3623.4921605818781</v>
          </cell>
          <cell r="J92">
            <v>535.21149882518841</v>
          </cell>
        </row>
        <row r="93">
          <cell r="H93">
            <v>4470.5271138111575</v>
          </cell>
          <cell r="J93">
            <v>600.68982898562069</v>
          </cell>
        </row>
        <row r="94">
          <cell r="H94">
            <v>5462.8941948818047</v>
          </cell>
          <cell r="J94">
            <v>710.39265000000012</v>
          </cell>
        </row>
        <row r="95">
          <cell r="H95">
            <v>6703.3175213205122</v>
          </cell>
          <cell r="J95">
            <v>882.82579090909087</v>
          </cell>
        </row>
        <row r="96">
          <cell r="H96">
            <v>8192.3728830298132</v>
          </cell>
          <cell r="J96">
            <v>1005.1917613636363</v>
          </cell>
        </row>
        <row r="97">
          <cell r="H97">
            <v>8532.0238529249036</v>
          </cell>
          <cell r="J97">
            <v>1013.5295613636362</v>
          </cell>
        </row>
        <row r="98">
          <cell r="H98">
            <v>7676.3600271859341</v>
          </cell>
          <cell r="J98">
            <v>956.55992045454514</v>
          </cell>
        </row>
        <row r="99">
          <cell r="H99">
            <v>6643.0099618967288</v>
          </cell>
          <cell r="J99">
            <v>884.09279999999956</v>
          </cell>
        </row>
        <row r="100">
          <cell r="H100">
            <v>6665.7769042986884</v>
          </cell>
          <cell r="J100">
            <v>911.08264545454506</v>
          </cell>
        </row>
        <row r="101">
          <cell r="H101">
            <v>7779.2158836792969</v>
          </cell>
          <cell r="J101">
            <v>1112.4457159090903</v>
          </cell>
        </row>
        <row r="102">
          <cell r="H102">
            <v>8557.2323770499643</v>
          </cell>
          <cell r="J102">
            <v>1300.7611340909084</v>
          </cell>
        </row>
        <row r="103">
          <cell r="H103">
            <v>9862.6340892534845</v>
          </cell>
          <cell r="J103">
            <v>1512.6106363636356</v>
          </cell>
        </row>
        <row r="104">
          <cell r="H104">
            <v>10918.058842076534</v>
          </cell>
          <cell r="J104">
            <v>1738.8341113636352</v>
          </cell>
        </row>
        <row r="105">
          <cell r="H105">
            <v>9241.6236029013999</v>
          </cell>
          <cell r="J105">
            <v>1587.1839750000001</v>
          </cell>
        </row>
        <row r="106">
          <cell r="H106">
            <v>8043.7540383129799</v>
          </cell>
          <cell r="J106">
            <v>1422.6442750000001</v>
          </cell>
        </row>
        <row r="107">
          <cell r="H107">
            <v>9206.5638785016454</v>
          </cell>
          <cell r="J107">
            <v>1557.092875</v>
          </cell>
        </row>
        <row r="108">
          <cell r="H108">
            <v>9397.9959576786969</v>
          </cell>
          <cell r="J108">
            <v>1668.8099999999997</v>
          </cell>
        </row>
        <row r="109">
          <cell r="H109">
            <v>9670.5913521741568</v>
          </cell>
          <cell r="J109">
            <v>1836.9974999999997</v>
          </cell>
        </row>
        <row r="110">
          <cell r="H110">
            <v>11634.902861840503</v>
          </cell>
          <cell r="J110">
            <v>2306.98</v>
          </cell>
        </row>
        <row r="111">
          <cell r="H111">
            <v>13631.120500736135</v>
          </cell>
          <cell r="J111">
            <v>2807.1875</v>
          </cell>
        </row>
        <row r="112">
          <cell r="H112">
            <v>14052.91483312631</v>
          </cell>
          <cell r="J112">
            <v>2911.2525000000005</v>
          </cell>
        </row>
        <row r="113">
          <cell r="H113">
            <v>14580.003465184545</v>
          </cell>
          <cell r="J113">
            <v>3061.4675000000002</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dex"/>
      <sheetName val="Factor"/>
      <sheetName val="TA1"/>
      <sheetName val="TA2"/>
      <sheetName val="TA2b"/>
      <sheetName val="TA2c"/>
      <sheetName val="TA3"/>
      <sheetName val="TA4"/>
      <sheetName val="TA5"/>
      <sheetName val="TA6"/>
      <sheetName val="TA7"/>
      <sheetName val="TA8"/>
      <sheetName val="TA9"/>
      <sheetName val="TA10"/>
      <sheetName val="TA11"/>
      <sheetName val="TA12"/>
      <sheetName val="TA13"/>
      <sheetName val="PreTax"/>
      <sheetName val="TB1"/>
      <sheetName val="TB2"/>
      <sheetName val="TB2b"/>
      <sheetName val="TB2c"/>
      <sheetName val="TB2d"/>
      <sheetName val="TB2e"/>
      <sheetName val="TB2f"/>
      <sheetName val="TB2g"/>
      <sheetName val="TB2g(Details)"/>
      <sheetName val="TB3"/>
      <sheetName val="TB4"/>
      <sheetName val="TB5"/>
      <sheetName val="TB6"/>
      <sheetName val="TB7"/>
      <sheetName val="TB7b"/>
      <sheetName val="TB7c"/>
      <sheetName val="TB8"/>
      <sheetName val="TB9"/>
      <sheetName val="TB10"/>
      <sheetName val="TB11"/>
      <sheetName val="TB11b"/>
      <sheetName val="TB12"/>
      <sheetName val="TB13"/>
      <sheetName val="TB15"/>
      <sheetName val="PostTax"/>
      <sheetName val="TC1"/>
      <sheetName val="TC1b"/>
      <sheetName val="TC2"/>
      <sheetName val="TC2b"/>
      <sheetName val="TC3"/>
      <sheetName val="TC3b"/>
      <sheetName val="TC3c"/>
      <sheetName val="TC3d"/>
      <sheetName val="TC3e"/>
      <sheetName val="TC4"/>
      <sheetName val="TC4b"/>
      <sheetName val="TC5"/>
      <sheetName val="TC6"/>
      <sheetName val="TC7"/>
      <sheetName val="TC7b"/>
      <sheetName val="TC7c"/>
      <sheetName val="TC7d"/>
      <sheetName val="TC8"/>
      <sheetName val="TC9"/>
      <sheetName val="TC10"/>
      <sheetName val="TC11"/>
      <sheetName val="TC12"/>
      <sheetName val="TC13"/>
      <sheetName val="Fiscal"/>
      <sheetName val="TD1"/>
      <sheetName val="TD2"/>
      <sheetName val="TD2b"/>
      <sheetName val="TD2c"/>
      <sheetName val="TD3"/>
      <sheetName val="TD4"/>
      <sheetName val="TD5"/>
      <sheetName val="TD6"/>
      <sheetName val="TD7"/>
      <sheetName val="TD8"/>
      <sheetName val="TD9"/>
      <sheetName val="TD10"/>
      <sheetName val="TD11"/>
      <sheetName val="TD12"/>
      <sheetName val="TD13"/>
      <sheetName val="Wealth"/>
      <sheetName val="TE1"/>
      <sheetName val="TE1b"/>
      <sheetName val="TE2"/>
      <sheetName val="TE2b"/>
      <sheetName val="TE2c"/>
      <sheetName val="TE3"/>
      <sheetName val="TE4"/>
      <sheetName val="TE5"/>
      <sheetName val="TE6"/>
      <sheetName val="TE7"/>
      <sheetName val="TE8"/>
      <sheetName val="TE9"/>
      <sheetName val="TE10"/>
      <sheetName val="TE11"/>
      <sheetName val="TE12"/>
      <sheetName val="AgeGender"/>
      <sheetName val="TF1"/>
      <sheetName val="TF2"/>
      <sheetName val="TF3"/>
      <sheetName val="Taxes"/>
      <sheetName val="TG1"/>
      <sheetName val="TG2"/>
      <sheetName val="TG2b"/>
      <sheetName val="TG2c"/>
      <sheetName val="TG3"/>
      <sheetName val="TG3-1962"/>
      <sheetName val="TG3-1980"/>
      <sheetName val="TG3-2016"/>
      <sheetName val="TG4"/>
      <sheetName val="TG4b"/>
      <sheetName val="TG4c"/>
      <sheetName val="TG4d"/>
      <sheetName val="StataOutput"/>
      <sheetName val="compoprinc"/>
      <sheetName val="avgprinc"/>
      <sheetName val="medprinc"/>
      <sheetName val="compopeinc"/>
      <sheetName val="avgpeinc"/>
      <sheetName val="medpeinc"/>
      <sheetName val="compopoinc"/>
      <sheetName val="avgpoinc"/>
      <sheetName val="medpoinc"/>
      <sheetName val="compofiinc"/>
      <sheetName val="avgfiinc"/>
      <sheetName val="medfiinc"/>
      <sheetName val="compohweal"/>
      <sheetName val="avghweal"/>
      <sheetName val="hwealbypeinc"/>
      <sheetName val="taxrates"/>
    </sheetNames>
    <sheetDataSet>
      <sheetData sheetId="0"/>
      <sheetData sheetId="1"/>
      <sheetData sheetId="2">
        <row r="111">
          <cell r="C111">
            <v>0.11020576953887939</v>
          </cell>
        </row>
      </sheetData>
      <sheetData sheetId="3"/>
      <sheetData sheetId="4"/>
      <sheetData sheetId="5"/>
      <sheetData sheetId="6">
        <row r="10">
          <cell r="B10">
            <v>12453.640699055819</v>
          </cell>
        </row>
      </sheetData>
      <sheetData sheetId="7">
        <row r="135">
          <cell r="B135">
            <v>24070472.764081366</v>
          </cell>
        </row>
      </sheetData>
      <sheetData sheetId="8">
        <row r="76">
          <cell r="C76">
            <v>45511.607656469343</v>
          </cell>
        </row>
      </sheetData>
      <sheetData sheetId="9">
        <row r="58">
          <cell r="D58">
            <v>24952.803289661566</v>
          </cell>
        </row>
      </sheetData>
      <sheetData sheetId="10">
        <row r="42">
          <cell r="B42">
            <v>7774.7467439531074</v>
          </cell>
        </row>
      </sheetData>
      <sheetData sheetId="11">
        <row r="42">
          <cell r="B42">
            <v>24915.106271270055</v>
          </cell>
        </row>
      </sheetData>
      <sheetData sheetId="12">
        <row r="42">
          <cell r="B42">
            <v>81708.093390854323</v>
          </cell>
        </row>
      </sheetData>
      <sheetData sheetId="13">
        <row r="42">
          <cell r="B42">
            <v>321709.28603183891</v>
          </cell>
        </row>
      </sheetData>
      <sheetData sheetId="14">
        <row r="42">
          <cell r="B42">
            <v>1095479.2728421856</v>
          </cell>
        </row>
      </sheetData>
      <sheetData sheetId="15">
        <row r="42">
          <cell r="B42">
            <v>3790730.0689436914</v>
          </cell>
        </row>
      </sheetData>
      <sheetData sheetId="16"/>
      <sheetData sheetId="17"/>
      <sheetData sheetId="18">
        <row r="10">
          <cell r="E10">
            <v>0.42354366049098557</v>
          </cell>
        </row>
      </sheetData>
      <sheetData sheetId="19"/>
      <sheetData sheetId="20">
        <row r="10">
          <cell r="S10">
            <v>5.0637203573425077E-2</v>
          </cell>
        </row>
      </sheetData>
      <sheetData sheetId="21"/>
      <sheetData sheetId="22">
        <row r="10">
          <cell r="B10">
            <v>0.14325351006984596</v>
          </cell>
        </row>
      </sheetData>
      <sheetData sheetId="23">
        <row r="12">
          <cell r="O12">
            <v>17509.470549793095</v>
          </cell>
        </row>
      </sheetData>
      <sheetData sheetId="24"/>
      <sheetData sheetId="25">
        <row r="57">
          <cell r="B57">
            <v>9.9688147550936829E-2</v>
          </cell>
        </row>
      </sheetData>
      <sheetData sheetId="26"/>
      <sheetData sheetId="27">
        <row r="9">
          <cell r="B9">
            <v>12453.645152824802</v>
          </cell>
        </row>
      </sheetData>
      <sheetData sheetId="28">
        <row r="9">
          <cell r="B9">
            <v>-401.23053699606686</v>
          </cell>
        </row>
      </sheetData>
      <sheetData sheetId="29">
        <row r="76">
          <cell r="C76">
            <v>43119.500225704629</v>
          </cell>
        </row>
      </sheetData>
      <sheetData sheetId="30">
        <row r="9">
          <cell r="C9">
            <v>7335.123516421786</v>
          </cell>
        </row>
      </sheetData>
      <sheetData sheetId="31">
        <row r="42">
          <cell r="B42">
            <v>8663.7050311702096</v>
          </cell>
        </row>
      </sheetData>
      <sheetData sheetId="32">
        <row r="75">
          <cell r="C75">
            <v>17313.207698474249</v>
          </cell>
        </row>
      </sheetData>
      <sheetData sheetId="33"/>
      <sheetData sheetId="34">
        <row r="42">
          <cell r="B42">
            <v>23789.154731065821</v>
          </cell>
        </row>
      </sheetData>
      <sheetData sheetId="35">
        <row r="9">
          <cell r="I9">
            <v>0.46990531015072329</v>
          </cell>
        </row>
      </sheetData>
      <sheetData sheetId="36">
        <row r="42">
          <cell r="B42">
            <v>324264.32590978232</v>
          </cell>
        </row>
      </sheetData>
      <sheetData sheetId="37">
        <row r="42">
          <cell r="B42">
            <v>1105910.7448617464</v>
          </cell>
        </row>
      </sheetData>
      <sheetData sheetId="38">
        <row r="75">
          <cell r="F75">
            <v>4.214160144329071E-2</v>
          </cell>
        </row>
      </sheetData>
      <sheetData sheetId="39">
        <row r="42">
          <cell r="B42">
            <v>3822938.2478802116</v>
          </cell>
        </row>
      </sheetData>
      <sheetData sheetId="40">
        <row r="11">
          <cell r="C11">
            <v>19041.449212799998</v>
          </cell>
        </row>
      </sheetData>
      <sheetData sheetId="41"/>
      <sheetData sheetId="42"/>
      <sheetData sheetId="43">
        <row r="10">
          <cell r="E10">
            <v>0.41427641043166435</v>
          </cell>
        </row>
      </sheetData>
      <sheetData sheetId="44"/>
      <sheetData sheetId="45">
        <row r="9">
          <cell r="G9" t="str">
            <v>Bottom 90%</v>
          </cell>
        </row>
      </sheetData>
      <sheetData sheetId="46"/>
      <sheetData sheetId="47">
        <row r="10">
          <cell r="B10">
            <v>12453.866356684148</v>
          </cell>
        </row>
      </sheetData>
      <sheetData sheetId="48">
        <row r="14">
          <cell r="H14">
            <v>6710.6189842735266</v>
          </cell>
        </row>
      </sheetData>
      <sheetData sheetId="49">
        <row r="59">
          <cell r="K59">
            <v>14361.806758872021</v>
          </cell>
        </row>
      </sheetData>
      <sheetData sheetId="50">
        <row r="12">
          <cell r="D12">
            <v>14624.264005236124</v>
          </cell>
        </row>
      </sheetData>
      <sheetData sheetId="51">
        <row r="12">
          <cell r="D12">
            <v>11242.972285686243</v>
          </cell>
        </row>
      </sheetData>
      <sheetData sheetId="52">
        <row r="9">
          <cell r="B9">
            <v>-598.44554670599803</v>
          </cell>
        </row>
      </sheetData>
      <sheetData sheetId="53"/>
      <sheetData sheetId="54">
        <row r="76">
          <cell r="C76">
            <v>42320.79653084898</v>
          </cell>
        </row>
      </sheetData>
      <sheetData sheetId="55">
        <row r="42">
          <cell r="B42">
            <v>16834.787940280734</v>
          </cell>
        </row>
      </sheetData>
      <sheetData sheetId="56">
        <row r="42">
          <cell r="B42">
            <v>10039.710457812409</v>
          </cell>
        </row>
      </sheetData>
      <sheetData sheetId="57">
        <row r="75">
          <cell r="C75">
            <v>21113.369020902497</v>
          </cell>
        </row>
      </sheetData>
      <sheetData sheetId="58">
        <row r="75">
          <cell r="B75">
            <v>20395.878842538878</v>
          </cell>
        </row>
      </sheetData>
      <sheetData sheetId="59">
        <row r="75">
          <cell r="C75">
            <v>15717.706490683826</v>
          </cell>
        </row>
      </sheetData>
      <sheetData sheetId="60">
        <row r="42">
          <cell r="B42">
            <v>25328.634793366131</v>
          </cell>
        </row>
      </sheetData>
      <sheetData sheetId="61">
        <row r="42">
          <cell r="B42">
            <v>68800.311572913546</v>
          </cell>
        </row>
      </sheetData>
      <sheetData sheetId="62">
        <row r="42">
          <cell r="B42">
            <v>224241.58508222891</v>
          </cell>
        </row>
      </sheetData>
      <sheetData sheetId="63">
        <row r="42">
          <cell r="B42">
            <v>581456.30679158773</v>
          </cell>
        </row>
      </sheetData>
      <sheetData sheetId="64">
        <row r="42">
          <cell r="B42">
            <v>1516560.3015881088</v>
          </cell>
        </row>
      </sheetData>
      <sheetData sheetId="65">
        <row r="11">
          <cell r="C11">
            <v>20741.578606799998</v>
          </cell>
        </row>
      </sheetData>
      <sheetData sheetId="66"/>
      <sheetData sheetId="67">
        <row r="10">
          <cell r="E10">
            <v>0.40730551211679261</v>
          </cell>
        </row>
      </sheetData>
      <sheetData sheetId="68"/>
      <sheetData sheetId="69"/>
      <sheetData sheetId="70"/>
      <sheetData sheetId="71">
        <row r="10">
          <cell r="C10">
            <v>10091.57361474308</v>
          </cell>
        </row>
      </sheetData>
      <sheetData sheetId="72"/>
      <sheetData sheetId="73"/>
      <sheetData sheetId="74"/>
      <sheetData sheetId="75"/>
      <sheetData sheetId="76"/>
      <sheetData sheetId="77"/>
      <sheetData sheetId="78">
        <row r="58">
          <cell r="H58">
            <v>9.4582267105579376E-2</v>
          </cell>
        </row>
      </sheetData>
      <sheetData sheetId="79"/>
      <sheetData sheetId="80"/>
      <sheetData sheetId="81"/>
      <sheetData sheetId="82"/>
      <sheetData sheetId="83">
        <row r="67">
          <cell r="I67">
            <v>8.8527743413578691E-2</v>
          </cell>
        </row>
      </sheetData>
      <sheetData sheetId="84">
        <row r="10">
          <cell r="G10">
            <v>0.42480937933293944</v>
          </cell>
        </row>
      </sheetData>
      <sheetData sheetId="85"/>
      <sheetData sheetId="86"/>
      <sheetData sheetId="87">
        <row r="10">
          <cell r="H10">
            <v>0.23136544433972558</v>
          </cell>
          <cell r="J10">
            <v>3.3784695293092644E-2</v>
          </cell>
        </row>
        <row r="11">
          <cell r="H11">
            <v>0.2253209567599444</v>
          </cell>
          <cell r="J11">
            <v>3.7769604627286277E-2</v>
          </cell>
        </row>
        <row r="12">
          <cell r="H12">
            <v>0.23668448973935197</v>
          </cell>
          <cell r="J12">
            <v>3.7895912102589156E-2</v>
          </cell>
        </row>
        <row r="13">
          <cell r="H13">
            <v>0.25446404772962555</v>
          </cell>
          <cell r="J13">
            <v>4.0941388045532087E-2</v>
          </cell>
        </row>
        <row r="14">
          <cell r="H14">
            <v>0.21417869667487385</v>
          </cell>
          <cell r="J14">
            <v>5.3412366196708555E-2</v>
          </cell>
        </row>
        <row r="15">
          <cell r="H15">
            <v>0.16788794054993564</v>
          </cell>
          <cell r="J15">
            <v>5.1436389339252174E-2</v>
          </cell>
        </row>
        <row r="16">
          <cell r="H16">
            <v>0.17494940133019976</v>
          </cell>
          <cell r="J16">
            <v>5.3349919205480545E-2</v>
          </cell>
        </row>
        <row r="17">
          <cell r="H17">
            <v>0.13701929415265701</v>
          </cell>
          <cell r="J17">
            <v>4.2282663215122564E-2</v>
          </cell>
        </row>
        <row r="18">
          <cell r="H18">
            <v>0.14625061003449269</v>
          </cell>
          <cell r="J18">
            <v>4.1165368514884837E-2</v>
          </cell>
        </row>
        <row r="19">
          <cell r="H19">
            <v>0.1692083417464561</v>
          </cell>
          <cell r="J19">
            <v>4.5742347111933951E-2</v>
          </cell>
        </row>
        <row r="20">
          <cell r="H20">
            <v>0.1438409166302867</v>
          </cell>
          <cell r="J20">
            <v>3.6473191504123939E-2</v>
          </cell>
        </row>
        <row r="21">
          <cell r="H21">
            <v>0.15683196646915279</v>
          </cell>
          <cell r="J21">
            <v>3.9370589211318259E-2</v>
          </cell>
        </row>
        <row r="22">
          <cell r="H22">
            <v>0.17411637328674939</v>
          </cell>
          <cell r="J22">
            <v>4.0913266209631663E-2</v>
          </cell>
        </row>
        <row r="23">
          <cell r="H23">
            <v>0.18761038527447649</v>
          </cell>
          <cell r="J23">
            <v>4.1860933155111371E-2</v>
          </cell>
        </row>
        <row r="24">
          <cell r="H24">
            <v>0.20461758319134113</v>
          </cell>
          <cell r="J24">
            <v>4.1674396787079779E-2</v>
          </cell>
        </row>
        <row r="25">
          <cell r="H25">
            <v>0.23187003529380218</v>
          </cell>
          <cell r="J25">
            <v>4.1660720143098143E-2</v>
          </cell>
        </row>
        <row r="26">
          <cell r="H26">
            <v>0.24091597825959998</v>
          </cell>
          <cell r="J26">
            <v>4.2870137578220592E-2</v>
          </cell>
        </row>
        <row r="27">
          <cell r="H27">
            <v>0.19157777025684444</v>
          </cell>
          <cell r="J27">
            <v>3.7845599269747357E-2</v>
          </cell>
        </row>
        <row r="28">
          <cell r="H28">
            <v>0.15686511428197542</v>
          </cell>
          <cell r="J28">
            <v>4.1206815962754266E-2</v>
          </cell>
        </row>
        <row r="29">
          <cell r="H29">
            <v>0.16289397215601115</v>
          </cell>
          <cell r="J29">
            <v>5.5530392014465135E-2</v>
          </cell>
        </row>
        <row r="30">
          <cell r="H30">
            <v>0.18168260387907148</v>
          </cell>
          <cell r="J30">
            <v>5.4596089986227191E-2</v>
          </cell>
        </row>
        <row r="31">
          <cell r="H31">
            <v>0.17992573302428946</v>
          </cell>
          <cell r="J31">
            <v>4.9300758594279161E-2</v>
          </cell>
        </row>
        <row r="32">
          <cell r="H32">
            <v>0.17878135307282303</v>
          </cell>
          <cell r="J32">
            <v>4.4418591993215878E-2</v>
          </cell>
        </row>
        <row r="33">
          <cell r="H33">
            <v>0.18482022666259923</v>
          </cell>
          <cell r="J33">
            <v>3.6559931365113589E-2</v>
          </cell>
        </row>
        <row r="34">
          <cell r="H34">
            <v>0.18571022018168579</v>
          </cell>
          <cell r="J34">
            <v>3.7775543195479676E-2</v>
          </cell>
        </row>
        <row r="35">
          <cell r="H35">
            <v>0.16409060865757064</v>
          </cell>
          <cell r="J35">
            <v>3.5233901706984573E-2</v>
          </cell>
        </row>
        <row r="36">
          <cell r="H36">
            <v>0.16434969895344734</v>
          </cell>
          <cell r="J36">
            <v>3.5197170526262082E-2</v>
          </cell>
        </row>
        <row r="37">
          <cell r="H37">
            <v>0.14963967998795541</v>
          </cell>
          <cell r="J37">
            <v>2.9423953331923783E-2</v>
          </cell>
        </row>
        <row r="38">
          <cell r="H38">
            <v>0.12889216980493914</v>
          </cell>
          <cell r="J38">
            <v>2.6783673639845035E-2</v>
          </cell>
        </row>
        <row r="39">
          <cell r="H39">
            <v>0.12273810799240574</v>
          </cell>
          <cell r="J39">
            <v>2.8871648220703695E-2</v>
          </cell>
        </row>
        <row r="40">
          <cell r="H40">
            <v>0.11733153322767081</v>
          </cell>
          <cell r="J40">
            <v>3.2431492473484126E-2</v>
          </cell>
        </row>
        <row r="41">
          <cell r="H41">
            <v>0.10505778242470956</v>
          </cell>
          <cell r="J41">
            <v>3.500537931763209E-2</v>
          </cell>
        </row>
        <row r="42">
          <cell r="H42">
            <v>0.10313582649816774</v>
          </cell>
          <cell r="J42">
            <v>3.6657761324500736E-2</v>
          </cell>
        </row>
        <row r="43">
          <cell r="H43">
            <v>9.5739857716880261E-2</v>
          </cell>
          <cell r="J43">
            <v>3.1810077694332917E-2</v>
          </cell>
        </row>
        <row r="44">
          <cell r="H44">
            <v>9.5033285467147385E-2</v>
          </cell>
          <cell r="J44">
            <v>2.8054783199612434E-2</v>
          </cell>
        </row>
        <row r="45">
          <cell r="H45">
            <v>9.3955118199915019E-2</v>
          </cell>
          <cell r="J45">
            <v>2.6199035490551848E-2</v>
          </cell>
        </row>
        <row r="46">
          <cell r="H46">
            <v>9.122972360228257E-2</v>
          </cell>
          <cell r="J46">
            <v>2.3906302741052446E-2</v>
          </cell>
        </row>
        <row r="47">
          <cell r="H47">
            <v>9.6645261947281583E-2</v>
          </cell>
          <cell r="J47">
            <v>2.5061465717771167E-2</v>
          </cell>
        </row>
        <row r="48">
          <cell r="H48">
            <v>9.1137089043495975E-2</v>
          </cell>
          <cell r="J48">
            <v>2.1306518145735767E-2</v>
          </cell>
        </row>
        <row r="49">
          <cell r="H49">
            <v>8.9894825439920445E-2</v>
          </cell>
          <cell r="J49">
            <v>2.047821867188435E-2</v>
          </cell>
        </row>
        <row r="50">
          <cell r="H50">
            <v>8.4595764369192472E-2</v>
          </cell>
          <cell r="J50">
            <v>2.017913959145895E-2</v>
          </cell>
        </row>
        <row r="51">
          <cell r="H51">
            <v>8.7113820577068582E-2</v>
          </cell>
          <cell r="J51">
            <v>1.9921663410339425E-2</v>
          </cell>
        </row>
        <row r="52">
          <cell r="H52">
            <v>9.1128496563761346E-2</v>
          </cell>
          <cell r="J52">
            <v>1.8350238570958348E-2</v>
          </cell>
        </row>
        <row r="53">
          <cell r="H53">
            <v>9.2242512984426511E-2</v>
          </cell>
          <cell r="J53">
            <v>1.8081591122624693E-2</v>
          </cell>
        </row>
        <row r="54">
          <cell r="H54">
            <v>8.9804316277915741E-2</v>
          </cell>
          <cell r="J54">
            <v>1.8566311380384094E-2</v>
          </cell>
        </row>
        <row r="55">
          <cell r="H55">
            <v>8.7536204176851373E-2</v>
          </cell>
          <cell r="J55">
            <v>1.8473592567555805E-2</v>
          </cell>
        </row>
        <row r="56">
          <cell r="H56">
            <v>8.9587840389922402E-2</v>
          </cell>
          <cell r="J56">
            <v>1.7394189582602099E-2</v>
          </cell>
        </row>
        <row r="57">
          <cell r="H57">
            <v>9.2904602504989942E-2</v>
          </cell>
          <cell r="J57">
            <v>1.7097598048832686E-2</v>
          </cell>
        </row>
        <row r="58">
          <cell r="H58">
            <v>9.4845849812001476E-2</v>
          </cell>
          <cell r="J58">
            <v>1.6381437867284031E-2</v>
          </cell>
        </row>
        <row r="59">
          <cell r="H59">
            <v>9.3519903719425201E-2</v>
          </cell>
          <cell r="J59">
            <v>1.5910844726022333E-2</v>
          </cell>
        </row>
        <row r="60">
          <cell r="H60">
            <v>9.0801019221544266E-2</v>
          </cell>
          <cell r="J60">
            <v>1.4778303717321251E-2</v>
          </cell>
        </row>
        <row r="61">
          <cell r="H61">
            <v>8.808213472366333E-2</v>
          </cell>
          <cell r="J61">
            <v>1.3645762708620168E-2</v>
          </cell>
        </row>
        <row r="62">
          <cell r="H62">
            <v>9.0170424431562424E-2</v>
          </cell>
          <cell r="J62">
            <v>1.4344416318635922E-2</v>
          </cell>
        </row>
        <row r="63">
          <cell r="H63">
            <v>9.2258714139461517E-2</v>
          </cell>
          <cell r="J63">
            <v>1.5043069928651676E-2</v>
          </cell>
        </row>
        <row r="64">
          <cell r="H64">
            <v>8.9262021705508232E-2</v>
          </cell>
          <cell r="J64">
            <v>1.5157775807892904E-2</v>
          </cell>
        </row>
        <row r="65">
          <cell r="H65">
            <v>9.1178539674729109E-2</v>
          </cell>
          <cell r="J65">
            <v>1.4806895389483543E-2</v>
          </cell>
        </row>
        <row r="66">
          <cell r="H66">
            <v>8.9987137238495052E-2</v>
          </cell>
          <cell r="J66">
            <v>1.563065645405004E-2</v>
          </cell>
        </row>
        <row r="67">
          <cell r="H67">
            <v>8.6781840975163504E-2</v>
          </cell>
          <cell r="J67">
            <v>1.6872619702780867E-2</v>
          </cell>
        </row>
        <row r="68">
          <cell r="H68">
            <v>8.3628616346686613E-2</v>
          </cell>
          <cell r="J68">
            <v>1.65519469342712E-2</v>
          </cell>
        </row>
        <row r="69">
          <cell r="H69">
            <v>7.9661918583951774E-2</v>
          </cell>
          <cell r="J69">
            <v>1.5641172424821548E-2</v>
          </cell>
        </row>
        <row r="70">
          <cell r="H70">
            <v>7.4156721533199743E-2</v>
          </cell>
          <cell r="J70">
            <v>1.6909916996414864E-2</v>
          </cell>
        </row>
        <row r="71">
          <cell r="H71">
            <v>7.1216558441733468E-2</v>
          </cell>
          <cell r="J71">
            <v>1.7923857633442175E-2</v>
          </cell>
        </row>
        <row r="72">
          <cell r="H72">
            <v>6.8062289934658793E-2</v>
          </cell>
          <cell r="J72">
            <v>1.6881933194456744E-2</v>
          </cell>
        </row>
        <row r="73">
          <cell r="H73">
            <v>6.5538259069448657E-2</v>
          </cell>
          <cell r="J73">
            <v>1.5552157373950382E-2</v>
          </cell>
        </row>
        <row r="74">
          <cell r="H74">
            <v>6.5024849454642819E-2</v>
          </cell>
          <cell r="J74">
            <v>1.5155384571167066E-2</v>
          </cell>
        </row>
        <row r="75">
          <cell r="H75">
            <v>6.5434564943135154E-2</v>
          </cell>
          <cell r="J75">
            <v>1.5799261158330222E-2</v>
          </cell>
        </row>
        <row r="76">
          <cell r="H76">
            <v>7.0390067994594574E-2</v>
          </cell>
          <cell r="J76">
            <v>1.6266415987047367E-2</v>
          </cell>
        </row>
        <row r="77">
          <cell r="H77">
            <v>7.1557097136974335E-2</v>
          </cell>
          <cell r="J77">
            <v>1.451527992321644E-2</v>
          </cell>
        </row>
        <row r="78">
          <cell r="H78">
            <v>7.8750535845756531E-2</v>
          </cell>
          <cell r="J78">
            <v>1.4401300111785531E-2</v>
          </cell>
        </row>
        <row r="79">
          <cell r="H79">
            <v>8.2960464060306549E-2</v>
          </cell>
          <cell r="J79">
            <v>1.4310839600511827E-2</v>
          </cell>
        </row>
        <row r="80">
          <cell r="H80">
            <v>7.8102797269821167E-2</v>
          </cell>
          <cell r="J80">
            <v>1.4828243205556646E-2</v>
          </cell>
        </row>
        <row r="81">
          <cell r="H81">
            <v>8.2585342228412628E-2</v>
          </cell>
          <cell r="J81">
            <v>1.8861202479456551E-2</v>
          </cell>
        </row>
        <row r="82">
          <cell r="H82">
            <v>8.5570305585861206E-2</v>
          </cell>
          <cell r="J82">
            <v>2.2842884340207092E-2</v>
          </cell>
        </row>
        <row r="83">
          <cell r="H83">
            <v>8.1781595945358276E-2</v>
          </cell>
          <cell r="J83">
            <v>2.2085331904236227E-2</v>
          </cell>
        </row>
        <row r="84">
          <cell r="H84">
            <v>9.125480055809021E-2</v>
          </cell>
          <cell r="J84">
            <v>3.2371372260968201E-2</v>
          </cell>
        </row>
        <row r="85">
          <cell r="H85">
            <v>0.10669055581092834</v>
          </cell>
          <cell r="J85">
            <v>3.6012952667078935E-2</v>
          </cell>
        </row>
        <row r="86">
          <cell r="H86">
            <v>0.10507851839065552</v>
          </cell>
          <cell r="J86">
            <v>3.5456032637739554E-2</v>
          </cell>
        </row>
        <row r="87">
          <cell r="H87">
            <v>0.10583195090293884</v>
          </cell>
          <cell r="J87">
            <v>3.518989724398125E-2</v>
          </cell>
        </row>
        <row r="88">
          <cell r="H88">
            <v>0.1012069433927536</v>
          </cell>
          <cell r="J88">
            <v>3.6207174212904647E-2</v>
          </cell>
        </row>
        <row r="89">
          <cell r="H89">
            <v>0.11162913590669632</v>
          </cell>
          <cell r="J89">
            <v>3.6720921663800254E-2</v>
          </cell>
        </row>
        <row r="90">
          <cell r="H90">
            <v>0.11324714869260788</v>
          </cell>
          <cell r="J90">
            <v>3.7563631878583692E-2</v>
          </cell>
        </row>
        <row r="91">
          <cell r="H91">
            <v>0.11212781071662903</v>
          </cell>
          <cell r="J91">
            <v>3.9051385669154115E-2</v>
          </cell>
        </row>
        <row r="92">
          <cell r="H92">
            <v>0.11416702717542648</v>
          </cell>
          <cell r="J92">
            <v>3.7513117742491886E-2</v>
          </cell>
        </row>
        <row r="93">
          <cell r="H93">
            <v>0.12092035263776779</v>
          </cell>
          <cell r="J93">
            <v>3.4546260882052593E-2</v>
          </cell>
        </row>
        <row r="94">
          <cell r="H94">
            <v>0.1291019469499588</v>
          </cell>
          <cell r="J94">
            <v>3.3258585004659835E-2</v>
          </cell>
        </row>
        <row r="95">
          <cell r="H95">
            <v>0.13461004197597504</v>
          </cell>
          <cell r="J95">
            <v>3.1716061988845468E-2</v>
          </cell>
        </row>
        <row r="96">
          <cell r="H96">
            <v>0.13903163373470306</v>
          </cell>
          <cell r="J96">
            <v>3.06200729610282E-2</v>
          </cell>
        </row>
        <row r="97">
          <cell r="H97">
            <v>0.14650915563106537</v>
          </cell>
          <cell r="J97">
            <v>3.1907626260363031E-2</v>
          </cell>
        </row>
        <row r="98">
          <cell r="H98">
            <v>0.14585402607917786</v>
          </cell>
          <cell r="J98">
            <v>3.3271937929384876E-2</v>
          </cell>
        </row>
        <row r="99">
          <cell r="H99">
            <v>0.13607114553451538</v>
          </cell>
          <cell r="J99">
            <v>3.766098442429211E-2</v>
          </cell>
        </row>
        <row r="100">
          <cell r="H100">
            <v>0.13677671551704407</v>
          </cell>
          <cell r="J100">
            <v>4.0803574614983518E-2</v>
          </cell>
        </row>
        <row r="101">
          <cell r="H101">
            <v>0.14578615128993988</v>
          </cell>
          <cell r="J101">
            <v>4.5376781101367669E-2</v>
          </cell>
        </row>
        <row r="102">
          <cell r="H102">
            <v>0.15229997038841248</v>
          </cell>
          <cell r="J102">
            <v>4.91870797923184E-2</v>
          </cell>
        </row>
        <row r="103">
          <cell r="H103">
            <v>0.15674683451652527</v>
          </cell>
          <cell r="J103">
            <v>4.6933408666518517E-2</v>
          </cell>
        </row>
        <row r="104">
          <cell r="H104">
            <v>0.16666537523269653</v>
          </cell>
          <cell r="J104">
            <v>5.0215850495078485E-2</v>
          </cell>
        </row>
        <row r="105">
          <cell r="H105">
            <v>0.1804056316614151</v>
          </cell>
          <cell r="J105">
            <v>6.2642936321935849E-2</v>
          </cell>
        </row>
        <row r="106">
          <cell r="H106">
            <v>0.18263097107410431</v>
          </cell>
          <cell r="J106">
            <v>7.2808111402991926E-2</v>
          </cell>
        </row>
        <row r="107">
          <cell r="H107">
            <v>0.19776599109172821</v>
          </cell>
          <cell r="J107">
            <v>7.9872455731674563E-2</v>
          </cell>
        </row>
        <row r="108">
          <cell r="H108">
            <v>0.19167181849479675</v>
          </cell>
          <cell r="J108">
            <v>8.1698732443328481E-2</v>
          </cell>
        </row>
        <row r="109">
          <cell r="H109">
            <v>0.20289045572280884</v>
          </cell>
          <cell r="J109">
            <v>8.6924258946964983E-2</v>
          </cell>
        </row>
        <row r="110">
          <cell r="H110">
            <v>0.19053654372692108</v>
          </cell>
          <cell r="J110">
            <v>8.2714749172737356E-2</v>
          </cell>
        </row>
        <row r="111">
          <cell r="H111">
            <v>0.19035243988037109</v>
          </cell>
          <cell r="J111">
            <v>7.7563867482240312E-2</v>
          </cell>
        </row>
        <row r="112">
          <cell r="H112">
            <v>0.18928427994251251</v>
          </cell>
          <cell r="J112">
            <v>7.7966947588720359E-2</v>
          </cell>
        </row>
        <row r="113">
          <cell r="H113">
            <v>0.18635572493076324</v>
          </cell>
          <cell r="J113">
            <v>7.8146749816369265E-2</v>
          </cell>
        </row>
      </sheetData>
      <sheetData sheetId="88"/>
      <sheetData sheetId="89"/>
      <sheetData sheetId="90"/>
      <sheetData sheetId="91"/>
      <sheetData sheetId="92"/>
      <sheetData sheetId="93"/>
      <sheetData sheetId="94">
        <row r="9">
          <cell r="M9">
            <v>0.80402304557893234</v>
          </cell>
        </row>
        <row r="10">
          <cell r="M10">
            <v>0.80252057352415074</v>
          </cell>
        </row>
        <row r="11">
          <cell r="M11">
            <v>0.79853447680637368</v>
          </cell>
        </row>
        <row r="12">
          <cell r="M12">
            <v>0.79879594862886483</v>
          </cell>
        </row>
        <row r="13">
          <cell r="M13">
            <v>0.80091488610666817</v>
          </cell>
        </row>
        <row r="14">
          <cell r="M14">
            <v>0.80461950414303662</v>
          </cell>
        </row>
        <row r="15">
          <cell r="M15">
            <v>0.81818995137557293</v>
          </cell>
        </row>
        <row r="16">
          <cell r="M16">
            <v>0.80110784106689747</v>
          </cell>
        </row>
        <row r="17">
          <cell r="M17">
            <v>0.79892810981324691</v>
          </cell>
        </row>
        <row r="18">
          <cell r="M18">
            <v>0.80936519978931365</v>
          </cell>
        </row>
        <row r="19">
          <cell r="M19">
            <v>0.81227754605540148</v>
          </cell>
        </row>
        <row r="20">
          <cell r="M20">
            <v>0.82468884903432094</v>
          </cell>
        </row>
        <row r="21">
          <cell r="M21">
            <v>0.83289434146994412</v>
          </cell>
        </row>
        <row r="22">
          <cell r="M22">
            <v>0.84226886304527271</v>
          </cell>
        </row>
        <row r="23">
          <cell r="M23">
            <v>0.85244422393669961</v>
          </cell>
        </row>
        <row r="24">
          <cell r="M24">
            <v>0.85435707821774276</v>
          </cell>
        </row>
        <row r="25">
          <cell r="M25">
            <v>0.85398397821449956</v>
          </cell>
        </row>
        <row r="26">
          <cell r="M26">
            <v>0.8586986697790282</v>
          </cell>
        </row>
        <row r="27">
          <cell r="M27">
            <v>0.85618189252642896</v>
          </cell>
        </row>
        <row r="28">
          <cell r="M28">
            <v>0.86024034535177252</v>
          </cell>
        </row>
        <row r="29">
          <cell r="M29">
            <v>0.85670429537506887</v>
          </cell>
        </row>
        <row r="30">
          <cell r="M30">
            <v>0.84225058154091759</v>
          </cell>
        </row>
        <row r="31">
          <cell r="M31">
            <v>0.8303506532523045</v>
          </cell>
        </row>
        <row r="32">
          <cell r="M32">
            <v>0.83386393263739722</v>
          </cell>
        </row>
        <row r="33">
          <cell r="M33">
            <v>0.81707722139936656</v>
          </cell>
        </row>
        <row r="34">
          <cell r="M34">
            <v>0.81335785724511733</v>
          </cell>
        </row>
        <row r="35">
          <cell r="M35">
            <v>0.81607604068682216</v>
          </cell>
        </row>
        <row r="36">
          <cell r="M36">
            <v>0.78592031631774506</v>
          </cell>
        </row>
        <row r="37">
          <cell r="M37">
            <v>0.75981664520951964</v>
          </cell>
        </row>
        <row r="38">
          <cell r="M38">
            <v>0.74241917776672772</v>
          </cell>
        </row>
        <row r="39">
          <cell r="M39">
            <v>0.7460202111126909</v>
          </cell>
        </row>
        <row r="40">
          <cell r="M40">
            <v>0.72517657298316329</v>
          </cell>
        </row>
        <row r="41">
          <cell r="M41">
            <v>0.73045926689259688</v>
          </cell>
        </row>
        <row r="42">
          <cell r="M42">
            <v>0.72739045981970474</v>
          </cell>
        </row>
        <row r="43">
          <cell r="M43">
            <v>0.71476078633729956</v>
          </cell>
        </row>
        <row r="44">
          <cell r="M44">
            <v>0.70244432704323057</v>
          </cell>
        </row>
        <row r="45">
          <cell r="M45">
            <v>0.69522330406061406</v>
          </cell>
        </row>
        <row r="46">
          <cell r="M46">
            <v>0.6985161748704195</v>
          </cell>
        </row>
        <row r="47">
          <cell r="M47">
            <v>0.69844549541538337</v>
          </cell>
        </row>
        <row r="48">
          <cell r="M48">
            <v>0.69552897681164061</v>
          </cell>
        </row>
        <row r="49">
          <cell r="M49">
            <v>0.68909932802294505</v>
          </cell>
        </row>
        <row r="50">
          <cell r="M50">
            <v>0.69298562427893784</v>
          </cell>
        </row>
        <row r="51">
          <cell r="M51">
            <v>0.69637194959666049</v>
          </cell>
        </row>
        <row r="52">
          <cell r="M52">
            <v>0.6996598536518398</v>
          </cell>
        </row>
        <row r="53">
          <cell r="M53">
            <v>0.70382608993898432</v>
          </cell>
        </row>
        <row r="54">
          <cell r="M54">
            <v>0.7027783296941138</v>
          </cell>
        </row>
        <row r="55">
          <cell r="M55">
            <v>0.70944701681167555</v>
          </cell>
        </row>
        <row r="56">
          <cell r="M56">
            <v>0.71188412043795213</v>
          </cell>
        </row>
        <row r="57">
          <cell r="M57">
            <v>0.71362377291833634</v>
          </cell>
        </row>
        <row r="58">
          <cell r="M58">
            <v>0.71848424547704848</v>
          </cell>
        </row>
        <row r="59">
          <cell r="M59">
            <v>0.71606601917808144</v>
          </cell>
        </row>
        <row r="60">
          <cell r="M60">
            <v>0.71364902145035913</v>
          </cell>
        </row>
        <row r="61">
          <cell r="M61">
            <v>0.70872593321594091</v>
          </cell>
        </row>
        <row r="62">
          <cell r="M62">
            <v>0.7038027874694881</v>
          </cell>
        </row>
        <row r="63">
          <cell r="M63">
            <v>0.6988232353208691</v>
          </cell>
        </row>
        <row r="64">
          <cell r="M64">
            <v>0.6983014613527857</v>
          </cell>
        </row>
        <row r="65">
          <cell r="M65">
            <v>0.68927448918304945</v>
          </cell>
        </row>
        <row r="66">
          <cell r="M66">
            <v>0.69155288365127998</v>
          </cell>
        </row>
        <row r="67">
          <cell r="M67">
            <v>0.68682993990729624</v>
          </cell>
        </row>
        <row r="68">
          <cell r="M68">
            <v>0.68762684332994917</v>
          </cell>
        </row>
        <row r="69">
          <cell r="M69">
            <v>0.68166101918409849</v>
          </cell>
        </row>
        <row r="70">
          <cell r="M70">
            <v>0.6764343446812402</v>
          </cell>
        </row>
        <row r="71">
          <cell r="M71">
            <v>0.67291669234480456</v>
          </cell>
        </row>
        <row r="72">
          <cell r="M72">
            <v>0.66588700101393716</v>
          </cell>
        </row>
        <row r="73">
          <cell r="M73">
            <v>0.66297245008692751</v>
          </cell>
        </row>
        <row r="74">
          <cell r="M74">
            <v>0.65667202291978355</v>
          </cell>
        </row>
        <row r="75">
          <cell r="M75">
            <v>0.66442920300712449</v>
          </cell>
        </row>
        <row r="76">
          <cell r="M76">
            <v>0.66125561947156875</v>
          </cell>
        </row>
        <row r="77">
          <cell r="M77">
            <v>0.65751089761079173</v>
          </cell>
        </row>
        <row r="78">
          <cell r="M78">
            <v>0.64663437040466309</v>
          </cell>
        </row>
        <row r="79">
          <cell r="M79">
            <v>0.63628005935024379</v>
          </cell>
        </row>
        <row r="80">
          <cell r="M80">
            <v>0.6306877628309665</v>
          </cell>
        </row>
        <row r="81">
          <cell r="M81">
            <v>0.62407279525622061</v>
          </cell>
        </row>
        <row r="82">
          <cell r="M82">
            <v>0.62297548092217003</v>
          </cell>
        </row>
        <row r="83">
          <cell r="M83">
            <v>0.63308651398096072</v>
          </cell>
        </row>
        <row r="84">
          <cell r="M84">
            <v>0.6465906539168792</v>
          </cell>
        </row>
        <row r="85">
          <cell r="M85">
            <v>0.64713779384068304</v>
          </cell>
        </row>
        <row r="86">
          <cell r="M86">
            <v>0.65035581557970112</v>
          </cell>
        </row>
        <row r="87">
          <cell r="M87">
            <v>0.64747994933464781</v>
          </cell>
        </row>
        <row r="88">
          <cell r="M88">
            <v>0.66195382232020494</v>
          </cell>
        </row>
        <row r="89">
          <cell r="M89">
            <v>0.665257830790008</v>
          </cell>
        </row>
        <row r="90">
          <cell r="M90">
            <v>0.66601301317022799</v>
          </cell>
        </row>
        <row r="91">
          <cell r="M91">
            <v>0.66816370482209453</v>
          </cell>
        </row>
        <row r="92">
          <cell r="M92">
            <v>0.67277983871438551</v>
          </cell>
        </row>
        <row r="93">
          <cell r="M93">
            <v>0.67930996467408156</v>
          </cell>
        </row>
        <row r="94">
          <cell r="M94">
            <v>0.68511589625135505</v>
          </cell>
        </row>
        <row r="95">
          <cell r="M95">
            <v>0.6868716286252069</v>
          </cell>
        </row>
        <row r="96">
          <cell r="M96">
            <v>0.69167562081428335</v>
          </cell>
        </row>
        <row r="97">
          <cell r="M97">
            <v>0.6850398030507967</v>
          </cell>
        </row>
        <row r="98">
          <cell r="M98">
            <v>0.68667500085788469</v>
          </cell>
        </row>
        <row r="99">
          <cell r="M99">
            <v>0.68928776304415651</v>
          </cell>
        </row>
        <row r="100">
          <cell r="M100">
            <v>0.69658998780989345</v>
          </cell>
        </row>
        <row r="101">
          <cell r="M101">
            <v>0.69831992080116934</v>
          </cell>
        </row>
        <row r="102">
          <cell r="M102">
            <v>0.70459156796235689</v>
          </cell>
        </row>
        <row r="103">
          <cell r="M103">
            <v>0.71564181256927639</v>
          </cell>
        </row>
        <row r="104">
          <cell r="M104">
            <v>0.74491712692037571</v>
          </cell>
        </row>
        <row r="105">
          <cell r="M105">
            <v>0.75295259954017879</v>
          </cell>
        </row>
        <row r="106">
          <cell r="M106">
            <v>0.75809162709989353</v>
          </cell>
        </row>
        <row r="107">
          <cell r="M107">
            <v>0.75740474085060772</v>
          </cell>
        </row>
        <row r="108">
          <cell r="M108">
            <v>0.76323747346855431</v>
          </cell>
        </row>
        <row r="109">
          <cell r="M109">
            <v>0.75034993150365725</v>
          </cell>
        </row>
        <row r="110">
          <cell r="M110">
            <v>0.74886194725919708</v>
          </cell>
        </row>
        <row r="111">
          <cell r="M111">
            <v>0.7468682507201716</v>
          </cell>
        </row>
        <row r="112">
          <cell r="M112">
            <v>0.74254714734344951</v>
          </cell>
        </row>
      </sheetData>
      <sheetData sheetId="95">
        <row r="9">
          <cell r="M9">
            <v>0.46900653610145415</v>
          </cell>
        </row>
        <row r="10">
          <cell r="M10">
            <v>0.46310617470090365</v>
          </cell>
        </row>
        <row r="11">
          <cell r="M11">
            <v>0.46336463279209661</v>
          </cell>
        </row>
        <row r="12">
          <cell r="M12">
            <v>0.44785739337228359</v>
          </cell>
        </row>
        <row r="13">
          <cell r="M13">
            <v>0.42363171860185767</v>
          </cell>
        </row>
        <row r="14">
          <cell r="M14">
            <v>0.38760610576717236</v>
          </cell>
        </row>
        <row r="15">
          <cell r="M15">
            <v>0.41596559520171716</v>
          </cell>
        </row>
        <row r="16">
          <cell r="M16">
            <v>0.37282984622669935</v>
          </cell>
        </row>
        <row r="17">
          <cell r="M17">
            <v>0.38303504358082197</v>
          </cell>
        </row>
        <row r="18">
          <cell r="M18">
            <v>0.41339164077807483</v>
          </cell>
        </row>
        <row r="19">
          <cell r="M19">
            <v>0.36750258573504874</v>
          </cell>
        </row>
        <row r="20">
          <cell r="M20">
            <v>0.3871896891003293</v>
          </cell>
        </row>
        <row r="21">
          <cell r="M21">
            <v>0.42004333637374391</v>
          </cell>
        </row>
        <row r="22">
          <cell r="M22">
            <v>0.43615785891669551</v>
          </cell>
        </row>
        <row r="23">
          <cell r="M23">
            <v>0.46016591037988713</v>
          </cell>
        </row>
        <row r="24">
          <cell r="M24">
            <v>0.48767747817150886</v>
          </cell>
        </row>
        <row r="25">
          <cell r="M25">
            <v>0.48886108080753227</v>
          </cell>
        </row>
        <row r="26">
          <cell r="M26">
            <v>0.44312691251956776</v>
          </cell>
        </row>
        <row r="27">
          <cell r="M27">
            <v>0.39541206704347281</v>
          </cell>
        </row>
        <row r="28">
          <cell r="M28">
            <v>0.3908298553879338</v>
          </cell>
        </row>
        <row r="29">
          <cell r="M29">
            <v>0.41234612613569821</v>
          </cell>
        </row>
        <row r="30">
          <cell r="M30">
            <v>0.41944427083393832</v>
          </cell>
        </row>
        <row r="31">
          <cell r="M31">
            <v>0.41452519878109362</v>
          </cell>
        </row>
        <row r="32">
          <cell r="M32">
            <v>0.43974621271127889</v>
          </cell>
        </row>
        <row r="33">
          <cell r="M33">
            <v>0.44693686827129481</v>
          </cell>
        </row>
        <row r="34">
          <cell r="M34">
            <v>0.4073729946692321</v>
          </cell>
        </row>
        <row r="35">
          <cell r="M35">
            <v>0.41798983494821174</v>
          </cell>
        </row>
        <row r="36">
          <cell r="M36">
            <v>0.38774156274859789</v>
          </cell>
        </row>
        <row r="37">
          <cell r="M37">
            <v>0.35535981754602558</v>
          </cell>
        </row>
        <row r="38">
          <cell r="M38">
            <v>0.35001571229891237</v>
          </cell>
        </row>
        <row r="39">
          <cell r="M39">
            <v>0.35192826472884453</v>
          </cell>
        </row>
        <row r="40">
          <cell r="M40">
            <v>0.32601556580954544</v>
          </cell>
        </row>
        <row r="41">
          <cell r="M41">
            <v>0.32819209995827786</v>
          </cell>
        </row>
        <row r="42">
          <cell r="M42">
            <v>0.30715498832899746</v>
          </cell>
        </row>
        <row r="43">
          <cell r="M43">
            <v>0.2957319958216616</v>
          </cell>
        </row>
        <row r="44">
          <cell r="M44">
            <v>0.29020843120632839</v>
          </cell>
        </row>
        <row r="45">
          <cell r="M45">
            <v>0.28174543381533707</v>
          </cell>
        </row>
        <row r="46">
          <cell r="M46">
            <v>0.29419392430534602</v>
          </cell>
        </row>
        <row r="47">
          <cell r="M47">
            <v>0.2898989168625109</v>
          </cell>
        </row>
        <row r="48">
          <cell r="M48">
            <v>0.28659705033018046</v>
          </cell>
        </row>
        <row r="49">
          <cell r="M49">
            <v>0.27414517652445869</v>
          </cell>
        </row>
        <row r="50">
          <cell r="M50">
            <v>0.2803465748480945</v>
          </cell>
        </row>
        <row r="51">
          <cell r="M51">
            <v>0.28290998052762106</v>
          </cell>
        </row>
        <row r="52">
          <cell r="M52">
            <v>0.28619914623727005</v>
          </cell>
        </row>
        <row r="53">
          <cell r="M53">
            <v>0.28219722514259915</v>
          </cell>
        </row>
        <row r="54">
          <cell r="M54">
            <v>0.27781306530818589</v>
          </cell>
        </row>
        <row r="55">
          <cell r="M55">
            <v>0.28371510029452529</v>
          </cell>
        </row>
        <row r="56">
          <cell r="M56">
            <v>0.28311391681411591</v>
          </cell>
        </row>
        <row r="57">
          <cell r="M57">
            <v>0.28454781609791224</v>
          </cell>
        </row>
        <row r="58">
          <cell r="M58">
            <v>0.28419809928399642</v>
          </cell>
        </row>
        <row r="59">
          <cell r="M59">
            <v>0.27920077654752073</v>
          </cell>
        </row>
        <row r="60">
          <cell r="M60">
            <v>0.27420599268303464</v>
          </cell>
        </row>
        <row r="61">
          <cell r="M61">
            <v>0.27319489285188081</v>
          </cell>
        </row>
        <row r="62">
          <cell r="M62">
            <v>0.27218378120895248</v>
          </cell>
        </row>
        <row r="63">
          <cell r="M63">
            <v>0.27081154575471972</v>
          </cell>
        </row>
        <row r="64">
          <cell r="M64">
            <v>0.27328339153908354</v>
          </cell>
        </row>
        <row r="65">
          <cell r="M65">
            <v>0.26772790769085281</v>
          </cell>
        </row>
        <row r="66">
          <cell r="M66">
            <v>0.2637599116623337</v>
          </cell>
        </row>
        <row r="67">
          <cell r="M67">
            <v>0.25854801030589958</v>
          </cell>
        </row>
        <row r="68">
          <cell r="M68">
            <v>0.25188646215844612</v>
          </cell>
        </row>
        <row r="69">
          <cell r="M69">
            <v>0.24280911295655541</v>
          </cell>
        </row>
        <row r="70">
          <cell r="M70">
            <v>0.2392506565796812</v>
          </cell>
        </row>
        <row r="71">
          <cell r="M71">
            <v>0.23430756269589173</v>
          </cell>
        </row>
        <row r="72">
          <cell r="M72">
            <v>0.22842707604761464</v>
          </cell>
        </row>
        <row r="73">
          <cell r="M73">
            <v>0.22693378777677145</v>
          </cell>
        </row>
        <row r="74">
          <cell r="M74">
            <v>0.2252191555724832</v>
          </cell>
        </row>
        <row r="75">
          <cell r="M75">
            <v>0.23343198448997005</v>
          </cell>
        </row>
        <row r="76">
          <cell r="M76">
            <v>0.2339066225429228</v>
          </cell>
        </row>
        <row r="77">
          <cell r="M77">
            <v>0.24165635936423352</v>
          </cell>
        </row>
        <row r="78">
          <cell r="M78">
            <v>0.24403791459421459</v>
          </cell>
        </row>
        <row r="79">
          <cell r="M79">
            <v>0.23330865273301821</v>
          </cell>
        </row>
        <row r="80">
          <cell r="M80">
            <v>0.23423741265984399</v>
          </cell>
        </row>
        <row r="81">
          <cell r="M81">
            <v>0.23633174526403913</v>
          </cell>
        </row>
        <row r="82">
          <cell r="M82">
            <v>0.23561571947057947</v>
          </cell>
        </row>
        <row r="83">
          <cell r="M83">
            <v>0.25278318337373229</v>
          </cell>
        </row>
        <row r="84">
          <cell r="M84">
            <v>0.27224527282253769</v>
          </cell>
        </row>
        <row r="85">
          <cell r="M85">
            <v>0.2722597196825971</v>
          </cell>
        </row>
        <row r="86">
          <cell r="M86">
            <v>0.274200757291785</v>
          </cell>
        </row>
        <row r="87">
          <cell r="M87">
            <v>0.2683981003353218</v>
          </cell>
        </row>
        <row r="88">
          <cell r="M88">
            <v>0.28310171006375495</v>
          </cell>
        </row>
        <row r="89">
          <cell r="M89">
            <v>0.28555941041505672</v>
          </cell>
        </row>
        <row r="90">
          <cell r="M90">
            <v>0.28444053044124223</v>
          </cell>
        </row>
        <row r="91">
          <cell r="M91">
            <v>0.2873060331499559</v>
          </cell>
        </row>
        <row r="92">
          <cell r="M92">
            <v>0.2959197684666095</v>
          </cell>
        </row>
        <row r="93">
          <cell r="M93">
            <v>0.30605653577166397</v>
          </cell>
        </row>
        <row r="94">
          <cell r="M94">
            <v>0.31689060195124824</v>
          </cell>
        </row>
        <row r="95">
          <cell r="M95">
            <v>0.32518453151365156</v>
          </cell>
        </row>
        <row r="96">
          <cell r="M96">
            <v>0.33327455560823477</v>
          </cell>
        </row>
        <row r="97">
          <cell r="M97">
            <v>0.32533105066900014</v>
          </cell>
        </row>
        <row r="98">
          <cell r="M98">
            <v>0.31625309672554935</v>
          </cell>
        </row>
        <row r="99">
          <cell r="M99">
            <v>0.31950586653085217</v>
          </cell>
        </row>
        <row r="100">
          <cell r="M100">
            <v>0.33094238497307482</v>
          </cell>
        </row>
        <row r="101">
          <cell r="M101">
            <v>0.33624823070055854</v>
          </cell>
        </row>
        <row r="102">
          <cell r="M102">
            <v>0.34566271134322879</v>
          </cell>
        </row>
        <row r="103">
          <cell r="M103">
            <v>0.35720605937809136</v>
          </cell>
        </row>
        <row r="104">
          <cell r="M104">
            <v>0.37978213048810916</v>
          </cell>
        </row>
        <row r="105">
          <cell r="M105">
            <v>0.38004997701610244</v>
          </cell>
        </row>
        <row r="106">
          <cell r="M106">
            <v>0.39445167704836337</v>
          </cell>
        </row>
        <row r="107">
          <cell r="M107">
            <v>0.39406102244726987</v>
          </cell>
        </row>
        <row r="108">
          <cell r="M108">
            <v>0.40768984905429634</v>
          </cell>
        </row>
        <row r="109">
          <cell r="M109">
            <v>0.38823459541505401</v>
          </cell>
        </row>
        <row r="110">
          <cell r="M110">
            <v>0.39072986162184581</v>
          </cell>
        </row>
        <row r="111">
          <cell r="M111">
            <v>0.39079589993039959</v>
          </cell>
        </row>
        <row r="112">
          <cell r="M112">
            <v>0.38641812381382179</v>
          </cell>
        </row>
      </sheetData>
      <sheetData sheetId="96">
        <row r="9">
          <cell r="I9">
            <v>0.23136522369265405</v>
          </cell>
          <cell r="M9">
            <v>0.23328247640666205</v>
          </cell>
        </row>
        <row r="10">
          <cell r="I10">
            <v>0.22532074187733986</v>
          </cell>
          <cell r="M10">
            <v>0.22711338461329897</v>
          </cell>
        </row>
        <row r="11">
          <cell r="I11">
            <v>0.23668472956700889</v>
          </cell>
          <cell r="M11">
            <v>0.23846078978147769</v>
          </cell>
        </row>
        <row r="12">
          <cell r="I12">
            <v>0.25446456341680251</v>
          </cell>
          <cell r="M12">
            <v>0.25628508269732053</v>
          </cell>
        </row>
        <row r="13">
          <cell r="I13">
            <v>0.21417826263021897</v>
          </cell>
          <cell r="M13">
            <v>0.21605509730967043</v>
          </cell>
        </row>
        <row r="14">
          <cell r="I14">
            <v>0.16788794054993564</v>
          </cell>
          <cell r="M14">
            <v>0.16991326870644263</v>
          </cell>
        </row>
        <row r="15">
          <cell r="I15">
            <v>0.17494940133019976</v>
          </cell>
          <cell r="M15">
            <v>0.1770799972832135</v>
          </cell>
        </row>
        <row r="16">
          <cell r="I16">
            <v>0.13701916348099993</v>
          </cell>
          <cell r="M16">
            <v>0.13918518498828281</v>
          </cell>
        </row>
        <row r="17">
          <cell r="I17">
            <v>0.14625061003449275</v>
          </cell>
          <cell r="M17">
            <v>0.14810595866851911</v>
          </cell>
        </row>
        <row r="18">
          <cell r="I18">
            <v>0.1692083417464561</v>
          </cell>
          <cell r="M18">
            <v>0.17106730527479527</v>
          </cell>
        </row>
        <row r="19">
          <cell r="I19">
            <v>0.14384077945302964</v>
          </cell>
          <cell r="M19">
            <v>0.14575440615545215</v>
          </cell>
        </row>
        <row r="20">
          <cell r="I20">
            <v>0.15683212538384583</v>
          </cell>
          <cell r="M20">
            <v>0.15866579207855155</v>
          </cell>
        </row>
        <row r="21">
          <cell r="I21">
            <v>0.17411637328674939</v>
          </cell>
          <cell r="M21">
            <v>0.17602913752365162</v>
          </cell>
        </row>
        <row r="22">
          <cell r="I22">
            <v>0.18761057537632539</v>
          </cell>
          <cell r="M22">
            <v>0.18958212259611312</v>
          </cell>
        </row>
        <row r="23">
          <cell r="I23">
            <v>0.20461738805299345</v>
          </cell>
          <cell r="M23">
            <v>0.20673353897819888</v>
          </cell>
        </row>
        <row r="24">
          <cell r="I24">
            <v>0.23187003529380212</v>
          </cell>
          <cell r="M24">
            <v>0.23414550143942511</v>
          </cell>
        </row>
        <row r="25">
          <cell r="I25">
            <v>0.24091574850443823</v>
          </cell>
          <cell r="M25">
            <v>0.24319366031412501</v>
          </cell>
        </row>
        <row r="26">
          <cell r="I26">
            <v>0.19157777025684447</v>
          </cell>
          <cell r="M26">
            <v>0.19385823361060925</v>
          </cell>
        </row>
        <row r="27">
          <cell r="I27">
            <v>0.15686511428197539</v>
          </cell>
          <cell r="M27">
            <v>0.15884831694871271</v>
          </cell>
        </row>
        <row r="28">
          <cell r="I28">
            <v>0.16289397215601115</v>
          </cell>
          <cell r="M28">
            <v>0.16443584566868286</v>
          </cell>
        </row>
        <row r="29">
          <cell r="I29">
            <v>0.18168260387907151</v>
          </cell>
          <cell r="M29">
            <v>0.18314846021306289</v>
          </cell>
        </row>
        <row r="30">
          <cell r="I30">
            <v>0.17992591533943406</v>
          </cell>
          <cell r="M30">
            <v>0.1814531416173466</v>
          </cell>
        </row>
        <row r="31">
          <cell r="I31">
            <v>0.17878135307282303</v>
          </cell>
          <cell r="M31">
            <v>0.1804657188363383</v>
          </cell>
        </row>
        <row r="32">
          <cell r="I32">
            <v>0.18482041393723625</v>
          </cell>
          <cell r="M32">
            <v>0.18673899425090731</v>
          </cell>
        </row>
        <row r="33">
          <cell r="I33">
            <v>0.18571040835813551</v>
          </cell>
          <cell r="M33">
            <v>0.18744953687046892</v>
          </cell>
        </row>
        <row r="34">
          <cell r="I34">
            <v>0.16409045216872084</v>
          </cell>
          <cell r="M34">
            <v>0.1656995658941561</v>
          </cell>
        </row>
        <row r="35">
          <cell r="I35">
            <v>0.16434969895344731</v>
          </cell>
          <cell r="M35">
            <v>0.16604431004219217</v>
          </cell>
        </row>
        <row r="36">
          <cell r="I36">
            <v>0.14963967998795541</v>
          </cell>
          <cell r="M36">
            <v>0.15115523455554858</v>
          </cell>
        </row>
        <row r="37">
          <cell r="I37">
            <v>0.12889204688390446</v>
          </cell>
          <cell r="M37">
            <v>0.13023435911040884</v>
          </cell>
        </row>
        <row r="38">
          <cell r="I38">
            <v>0.12273810799240577</v>
          </cell>
          <cell r="M38">
            <v>0.12406570800557849</v>
          </cell>
        </row>
        <row r="39">
          <cell r="I39">
            <v>0.11733153322767086</v>
          </cell>
          <cell r="M39">
            <v>0.11877606818113808</v>
          </cell>
        </row>
        <row r="40">
          <cell r="I40">
            <v>0.10505778242470955</v>
          </cell>
          <cell r="M40">
            <v>0.10656666968583349</v>
          </cell>
        </row>
        <row r="41">
          <cell r="I41">
            <v>0.10313572814027272</v>
          </cell>
          <cell r="M41">
            <v>0.10474162340509068</v>
          </cell>
        </row>
        <row r="42">
          <cell r="I42">
            <v>9.573995472816213E-2</v>
          </cell>
          <cell r="M42">
            <v>9.7320141696458862E-2</v>
          </cell>
        </row>
        <row r="43">
          <cell r="I43">
            <v>9.5033194836430232E-2</v>
          </cell>
          <cell r="M43">
            <v>9.6464524607844646E-2</v>
          </cell>
        </row>
        <row r="44">
          <cell r="I44">
            <v>9.3955028597417375E-2</v>
          </cell>
          <cell r="M44">
            <v>9.5314402946335128E-2</v>
          </cell>
        </row>
        <row r="45">
          <cell r="I45">
            <v>9.1229816043535805E-2</v>
          </cell>
          <cell r="M45">
            <v>9.2573446238238086E-2</v>
          </cell>
        </row>
        <row r="46">
          <cell r="I46">
            <v>9.6645169779265364E-2</v>
          </cell>
          <cell r="M46">
            <v>9.8027292008245434E-2</v>
          </cell>
        </row>
        <row r="47">
          <cell r="I47">
            <v>9.1137089043495975E-2</v>
          </cell>
          <cell r="M47">
            <v>9.2602830981169559E-2</v>
          </cell>
        </row>
        <row r="48">
          <cell r="I48">
            <v>8.9894916528548072E-2</v>
          </cell>
          <cell r="M48">
            <v>9.1353000753724961E-2</v>
          </cell>
        </row>
        <row r="49">
          <cell r="I49">
            <v>8.4595683692461648E-2</v>
          </cell>
          <cell r="M49">
            <v>8.6002569217767375E-2</v>
          </cell>
        </row>
        <row r="50">
          <cell r="I50">
            <v>8.7113908847759644E-2</v>
          </cell>
          <cell r="M50">
            <v>8.8579197233935286E-2</v>
          </cell>
        </row>
        <row r="51">
          <cell r="I51">
            <v>9.1128496563761346E-2</v>
          </cell>
          <cell r="M51">
            <v>9.2685637648697916E-2</v>
          </cell>
        </row>
        <row r="52">
          <cell r="I52">
            <v>9.2242512984426511E-2</v>
          </cell>
          <cell r="M52">
            <v>9.3872967731250298E-2</v>
          </cell>
        </row>
        <row r="53">
          <cell r="I53">
            <v>8.9804316277915727E-2</v>
          </cell>
          <cell r="M53">
            <v>9.1422795427498843E-2</v>
          </cell>
        </row>
        <row r="54">
          <cell r="I54">
            <v>8.7536292875535271E-2</v>
          </cell>
          <cell r="M54">
            <v>8.9231040543739926E-2</v>
          </cell>
        </row>
        <row r="55">
          <cell r="I55">
            <v>8.9587840389922388E-2</v>
          </cell>
          <cell r="M55">
            <v>9.1395587343885559E-2</v>
          </cell>
        </row>
        <row r="56">
          <cell r="I56">
            <v>9.2904696643364454E-2</v>
          </cell>
          <cell r="M56">
            <v>9.4694823736877209E-2</v>
          </cell>
        </row>
        <row r="57">
          <cell r="I57">
            <v>9.4845849812001476E-2</v>
          </cell>
          <cell r="M57">
            <v>9.6656750650301423E-2</v>
          </cell>
        </row>
        <row r="58">
          <cell r="I58">
            <v>9.3519903719425201E-2</v>
          </cell>
          <cell r="M58">
            <v>9.4888680143141085E-2</v>
          </cell>
        </row>
        <row r="59">
          <cell r="I59">
            <v>9.0801019221544266E-2</v>
          </cell>
          <cell r="M59">
            <v>9.3034964580333099E-2</v>
          </cell>
        </row>
        <row r="60">
          <cell r="I60">
            <v>8.808213472366333E-2</v>
          </cell>
          <cell r="M60">
            <v>9.1182190791104095E-2</v>
          </cell>
        </row>
        <row r="61">
          <cell r="I61">
            <v>9.0170424431562396E-2</v>
          </cell>
          <cell r="M61">
            <v>9.2566441286797793E-2</v>
          </cell>
        </row>
        <row r="62">
          <cell r="I62">
            <v>9.2258714139461503E-2</v>
          </cell>
          <cell r="M62">
            <v>9.395070795345134E-2</v>
          </cell>
        </row>
        <row r="63">
          <cell r="I63">
            <v>8.9262021705508218E-2</v>
          </cell>
          <cell r="M63">
            <v>9.1304133204740665E-2</v>
          </cell>
        </row>
        <row r="64">
          <cell r="I64">
            <v>9.1178539674729095E-2</v>
          </cell>
          <cell r="M64">
            <v>9.3707277060562977E-2</v>
          </cell>
        </row>
        <row r="65">
          <cell r="I65">
            <v>8.9987137238495066E-2</v>
          </cell>
          <cell r="M65">
            <v>9.2431194431420796E-2</v>
          </cell>
        </row>
        <row r="66">
          <cell r="I66">
            <v>8.6781840975163504E-2</v>
          </cell>
          <cell r="M66">
            <v>8.8930595701989718E-2</v>
          </cell>
        </row>
        <row r="67">
          <cell r="I67">
            <v>8.3628616346686613E-2</v>
          </cell>
          <cell r="M67">
            <v>8.5676859808814759E-2</v>
          </cell>
        </row>
        <row r="68">
          <cell r="I68">
            <v>7.9661918583951788E-2</v>
          </cell>
          <cell r="M68">
            <v>8.084544438604585E-2</v>
          </cell>
        </row>
        <row r="69">
          <cell r="I69">
            <v>7.4156721533199757E-2</v>
          </cell>
          <cell r="M69">
            <v>7.5577635702186147E-2</v>
          </cell>
        </row>
        <row r="70">
          <cell r="I70">
            <v>7.1216558441733455E-2</v>
          </cell>
          <cell r="M70">
            <v>7.3336177734419458E-2</v>
          </cell>
        </row>
        <row r="71">
          <cell r="I71">
            <v>6.8062289934658807E-2</v>
          </cell>
          <cell r="M71">
            <v>7.029199271493615E-2</v>
          </cell>
        </row>
        <row r="72">
          <cell r="I72">
            <v>6.5538259069448657E-2</v>
          </cell>
          <cell r="M72">
            <v>6.7906181208336691E-2</v>
          </cell>
        </row>
        <row r="73">
          <cell r="I73">
            <v>6.5024849454642819E-2</v>
          </cell>
          <cell r="M73">
            <v>6.7385203042131539E-2</v>
          </cell>
        </row>
        <row r="74">
          <cell r="I74">
            <v>6.543456494313514E-2</v>
          </cell>
          <cell r="M74">
            <v>6.7928124625534506E-2</v>
          </cell>
        </row>
        <row r="75">
          <cell r="I75">
            <v>7.039006799459456E-2</v>
          </cell>
          <cell r="M75">
            <v>7.3237957138821447E-2</v>
          </cell>
        </row>
        <row r="76">
          <cell r="I76">
            <v>7.1557097136974321E-2</v>
          </cell>
          <cell r="M76">
            <v>7.4562128522443441E-2</v>
          </cell>
        </row>
        <row r="77">
          <cell r="I77">
            <v>7.8750535845756545E-2</v>
          </cell>
          <cell r="M77">
            <v>8.1891972259261772E-2</v>
          </cell>
        </row>
        <row r="78">
          <cell r="I78">
            <v>8.2960464060306563E-2</v>
          </cell>
          <cell r="M78">
            <v>8.6964534682683448E-2</v>
          </cell>
        </row>
        <row r="79">
          <cell r="I79">
            <v>7.8102797269821181E-2</v>
          </cell>
          <cell r="M79">
            <v>8.1724878080873697E-2</v>
          </cell>
        </row>
        <row r="80">
          <cell r="I80">
            <v>8.2585342228412628E-2</v>
          </cell>
          <cell r="M80">
            <v>8.4904183280893289E-2</v>
          </cell>
        </row>
        <row r="81">
          <cell r="I81">
            <v>8.5570305585861192E-2</v>
          </cell>
          <cell r="M81">
            <v>8.84636248979771E-2</v>
          </cell>
        </row>
        <row r="82">
          <cell r="I82">
            <v>8.1781595945358276E-2</v>
          </cell>
          <cell r="M82">
            <v>8.3860183259299462E-2</v>
          </cell>
        </row>
        <row r="83">
          <cell r="I83">
            <v>9.1254800558090196E-2</v>
          </cell>
          <cell r="M83">
            <v>9.5966737965709231E-2</v>
          </cell>
        </row>
        <row r="84">
          <cell r="I84">
            <v>0.10669055581092833</v>
          </cell>
          <cell r="M84">
            <v>0.11210743574847949</v>
          </cell>
        </row>
        <row r="85">
          <cell r="I85">
            <v>0.10507851839065552</v>
          </cell>
          <cell r="M85">
            <v>0.11094438179307504</v>
          </cell>
        </row>
        <row r="86">
          <cell r="I86">
            <v>0.10583195090293884</v>
          </cell>
          <cell r="M86">
            <v>0.1118342291047812</v>
          </cell>
        </row>
        <row r="87">
          <cell r="I87">
            <v>0.10120694339275359</v>
          </cell>
          <cell r="M87">
            <v>0.10674095914498168</v>
          </cell>
        </row>
        <row r="88">
          <cell r="I88">
            <v>0.11162913590669632</v>
          </cell>
          <cell r="M88">
            <v>0.11654614788774355</v>
          </cell>
        </row>
        <row r="89">
          <cell r="I89">
            <v>0.11324714869260788</v>
          </cell>
          <cell r="M89">
            <v>0.11857358168157417</v>
          </cell>
        </row>
        <row r="90">
          <cell r="I90">
            <v>0.11212781071662904</v>
          </cell>
          <cell r="M90">
            <v>0.11729324861656715</v>
          </cell>
        </row>
        <row r="91">
          <cell r="I91">
            <v>0.1141670271754265</v>
          </cell>
          <cell r="M91">
            <v>0.11946863744584499</v>
          </cell>
        </row>
        <row r="92">
          <cell r="I92">
            <v>0.12092035263776779</v>
          </cell>
          <cell r="M92">
            <v>0.1271937686284027</v>
          </cell>
        </row>
        <row r="93">
          <cell r="I93">
            <v>0.1291019469499588</v>
          </cell>
          <cell r="M93">
            <v>0.13558760029271408</v>
          </cell>
        </row>
        <row r="94">
          <cell r="I94">
            <v>0.13461004197597504</v>
          </cell>
          <cell r="M94">
            <v>0.14170849986874184</v>
          </cell>
        </row>
        <row r="95">
          <cell r="I95">
            <v>0.13903163373470309</v>
          </cell>
          <cell r="M95">
            <v>0.14577870464404311</v>
          </cell>
        </row>
        <row r="96">
          <cell r="I96">
            <v>0.14650915563106534</v>
          </cell>
          <cell r="M96">
            <v>0.15370295200973955</v>
          </cell>
        </row>
        <row r="97">
          <cell r="I97">
            <v>0.14585402607917788</v>
          </cell>
          <cell r="M97">
            <v>0.15241700826801566</v>
          </cell>
        </row>
        <row r="98">
          <cell r="I98">
            <v>0.13607114553451541</v>
          </cell>
          <cell r="M98">
            <v>0.14281969550811557</v>
          </cell>
        </row>
        <row r="99">
          <cell r="I99">
            <v>0.13677671551704404</v>
          </cell>
          <cell r="M99">
            <v>0.14467203684244773</v>
          </cell>
        </row>
        <row r="100">
          <cell r="I100">
            <v>0.14578615128993985</v>
          </cell>
          <cell r="M100">
            <v>0.15336915406094767</v>
          </cell>
        </row>
        <row r="101">
          <cell r="I101">
            <v>0.15229997038841245</v>
          </cell>
          <cell r="M101">
            <v>0.16030427958035678</v>
          </cell>
        </row>
        <row r="102">
          <cell r="I102">
            <v>0.1567468345165253</v>
          </cell>
          <cell r="M102">
            <v>0.16516293064199711</v>
          </cell>
        </row>
        <row r="103">
          <cell r="I103">
            <v>0.16666537523269651</v>
          </cell>
          <cell r="M103">
            <v>0.17468240110603914</v>
          </cell>
        </row>
        <row r="104">
          <cell r="I104">
            <v>0.18040563166141504</v>
          </cell>
          <cell r="M104">
            <v>0.18910611322521326</v>
          </cell>
        </row>
        <row r="105">
          <cell r="I105">
            <v>0.18263097107410431</v>
          </cell>
          <cell r="M105">
            <v>0.1904261489892865</v>
          </cell>
        </row>
        <row r="106">
          <cell r="I106">
            <v>0.19776599109172818</v>
          </cell>
          <cell r="M106">
            <v>0.20697067976663855</v>
          </cell>
        </row>
        <row r="107">
          <cell r="I107">
            <v>0.19167181849479675</v>
          </cell>
          <cell r="M107">
            <v>0.20094082440983713</v>
          </cell>
        </row>
        <row r="108">
          <cell r="I108">
            <v>0.20289045572280884</v>
          </cell>
          <cell r="M108">
            <v>0.21279789805750549</v>
          </cell>
        </row>
        <row r="109">
          <cell r="I109">
            <v>0.19053654372692105</v>
          </cell>
          <cell r="M109">
            <v>0.19949005596162539</v>
          </cell>
        </row>
        <row r="110">
          <cell r="I110">
            <v>0.19035243988037112</v>
          </cell>
          <cell r="M110">
            <v>0.20054356247757571</v>
          </cell>
        </row>
        <row r="111">
          <cell r="I111">
            <v>0.18928427994251251</v>
          </cell>
          <cell r="M111">
            <v>0.19942926549121198</v>
          </cell>
        </row>
        <row r="112">
          <cell r="I112">
            <v>0.18635572493076327</v>
          </cell>
          <cell r="M112">
            <v>0.19610738356232638</v>
          </cell>
        </row>
      </sheetData>
      <sheetData sheetId="97">
        <row r="9">
          <cell r="M9">
            <v>8.7709036552904684E-2</v>
          </cell>
        </row>
        <row r="10">
          <cell r="M10">
            <v>9.3324055255087218E-2</v>
          </cell>
        </row>
        <row r="11">
          <cell r="M11">
            <v>0.11065259863926749</v>
          </cell>
        </row>
        <row r="12">
          <cell r="M12">
            <v>0.11538039815612157</v>
          </cell>
        </row>
        <row r="13">
          <cell r="M13">
            <v>8.6434572625023687E-2</v>
          </cell>
        </row>
        <row r="14">
          <cell r="M14">
            <v>6.1265399283134708E-2</v>
          </cell>
        </row>
        <row r="15">
          <cell r="M15">
            <v>5.9409058924631754E-2</v>
          </cell>
        </row>
        <row r="16">
          <cell r="M16">
            <v>3.9530466861982597E-2</v>
          </cell>
        </row>
        <row r="17">
          <cell r="M17">
            <v>4.1194942933659072E-2</v>
          </cell>
        </row>
        <row r="18">
          <cell r="M18">
            <v>5.4625186473964055E-2</v>
          </cell>
        </row>
        <row r="19">
          <cell r="M19">
            <v>4.4733156986329181E-2</v>
          </cell>
        </row>
        <row r="20">
          <cell r="M20">
            <v>4.9227382787369225E-2</v>
          </cell>
        </row>
        <row r="21">
          <cell r="M21">
            <v>6.0831635840702267E-2</v>
          </cell>
        </row>
        <row r="22">
          <cell r="M22">
            <v>6.8137210309692012E-2</v>
          </cell>
        </row>
        <row r="23">
          <cell r="M23">
            <v>7.5929630607576362E-2</v>
          </cell>
        </row>
        <row r="24">
          <cell r="M24">
            <v>9.0691295307512632E-2</v>
          </cell>
        </row>
        <row r="25">
          <cell r="M25">
            <v>0.10128111044463146</v>
          </cell>
        </row>
        <row r="26">
          <cell r="M26">
            <v>7.189964647010981E-2</v>
          </cell>
        </row>
        <row r="27">
          <cell r="M27">
            <v>5.4862839317374838E-2</v>
          </cell>
        </row>
        <row r="28">
          <cell r="M28">
            <v>4.8795561800181679E-2</v>
          </cell>
        </row>
        <row r="29">
          <cell r="M29">
            <v>6.1864393164222611E-2</v>
          </cell>
        </row>
        <row r="30">
          <cell r="M30">
            <v>5.8287273487929621E-2</v>
          </cell>
        </row>
        <row r="31">
          <cell r="M31">
            <v>5.7920805708409663E-2</v>
          </cell>
        </row>
        <row r="32">
          <cell r="M32">
            <v>5.6086007388792637E-2</v>
          </cell>
        </row>
        <row r="33">
          <cell r="M33">
            <v>5.8731276881940533E-2</v>
          </cell>
        </row>
        <row r="34">
          <cell r="M34">
            <v>5.9853588966480173E-2</v>
          </cell>
        </row>
        <row r="35">
          <cell r="M35">
            <v>5.2200781136248868E-2</v>
          </cell>
        </row>
        <row r="36">
          <cell r="M36">
            <v>4.9063514689929442E-2</v>
          </cell>
        </row>
        <row r="37">
          <cell r="M37">
            <v>4.1589082107464113E-2</v>
          </cell>
        </row>
        <row r="38">
          <cell r="M38">
            <v>3.5663017524454929E-2</v>
          </cell>
        </row>
        <row r="39">
          <cell r="M39">
            <v>3.0367816538168776E-2</v>
          </cell>
        </row>
        <row r="40">
          <cell r="M40">
            <v>3.0408358243158573E-2</v>
          </cell>
        </row>
        <row r="41">
          <cell r="M41">
            <v>2.8042803377720801E-2</v>
          </cell>
        </row>
        <row r="42">
          <cell r="M42">
            <v>2.9564064945457259E-2</v>
          </cell>
        </row>
        <row r="43">
          <cell r="M43">
            <v>3.0041349381474708E-2</v>
          </cell>
        </row>
        <row r="44">
          <cell r="M44">
            <v>2.8136187308005683E-2</v>
          </cell>
        </row>
        <row r="45">
          <cell r="M45">
            <v>2.7545794378444548E-2</v>
          </cell>
        </row>
        <row r="46">
          <cell r="M46">
            <v>2.3533887337405603E-2</v>
          </cell>
        </row>
        <row r="47">
          <cell r="M47">
            <v>2.7287140233290295E-2</v>
          </cell>
        </row>
        <row r="48">
          <cell r="M48">
            <v>2.6615231880104014E-2</v>
          </cell>
        </row>
        <row r="49">
          <cell r="M49">
            <v>2.5578857428869554E-2</v>
          </cell>
        </row>
        <row r="50">
          <cell r="M50">
            <v>2.5772075567674142E-2</v>
          </cell>
        </row>
        <row r="51">
          <cell r="M51">
            <v>2.8307573813937774E-2</v>
          </cell>
        </row>
        <row r="52">
          <cell r="M52">
            <v>2.8171050890037155E-2</v>
          </cell>
        </row>
        <row r="53">
          <cell r="M53">
            <v>2.6741956532380286E-2</v>
          </cell>
        </row>
        <row r="54">
          <cell r="M54">
            <v>2.6080993138270888E-2</v>
          </cell>
        </row>
        <row r="55">
          <cell r="M55">
            <v>2.6579798148828271E-2</v>
          </cell>
        </row>
        <row r="56">
          <cell r="M56">
            <v>3.0414093913391917E-2</v>
          </cell>
        </row>
        <row r="57">
          <cell r="M57">
            <v>3.204328546670996E-2</v>
          </cell>
        </row>
        <row r="58">
          <cell r="I58">
            <v>3.0174363404512409E-2</v>
          </cell>
          <cell r="M58">
            <v>3.0265506304015574E-2</v>
          </cell>
        </row>
        <row r="59">
          <cell r="I59">
            <v>2.9893318191170689E-2</v>
          </cell>
          <cell r="M59">
            <v>3.0342259067630262E-2</v>
          </cell>
        </row>
        <row r="60">
          <cell r="I60">
            <v>2.9612272977828979E-2</v>
          </cell>
          <cell r="M60">
            <v>3.0418972837277208E-2</v>
          </cell>
        </row>
        <row r="61">
          <cell r="I61">
            <v>2.9911327175796032E-2</v>
          </cell>
          <cell r="M61">
            <v>3.0499468243813169E-2</v>
          </cell>
        </row>
        <row r="62">
          <cell r="I62">
            <v>3.0210381373763088E-2</v>
          </cell>
          <cell r="M62">
            <v>3.0579964590704931E-2</v>
          </cell>
        </row>
        <row r="63">
          <cell r="I63">
            <v>2.8762958478182551E-2</v>
          </cell>
          <cell r="M63">
            <v>2.920317054642025E-2</v>
          </cell>
        </row>
        <row r="64">
          <cell r="I64">
            <v>2.9820345691405233E-2</v>
          </cell>
          <cell r="M64">
            <v>3.0480433211304354E-2</v>
          </cell>
        </row>
        <row r="65">
          <cell r="I65">
            <v>2.9856597160687667E-2</v>
          </cell>
          <cell r="M65">
            <v>3.0629949517545767E-2</v>
          </cell>
        </row>
        <row r="66">
          <cell r="I66">
            <v>2.8373958331940223E-2</v>
          </cell>
          <cell r="M66">
            <v>2.9003106502017151E-2</v>
          </cell>
        </row>
        <row r="67">
          <cell r="I67">
            <v>2.6874000619500293E-2</v>
          </cell>
          <cell r="M67">
            <v>2.7485736647123667E-2</v>
          </cell>
        </row>
        <row r="68">
          <cell r="I68">
            <v>2.5338658700547967E-2</v>
          </cell>
          <cell r="M68">
            <v>2.5847302286836484E-2</v>
          </cell>
        </row>
        <row r="69">
          <cell r="I69">
            <v>2.279928690074939E-2</v>
          </cell>
          <cell r="M69">
            <v>2.3118774297844088E-2</v>
          </cell>
        </row>
        <row r="70">
          <cell r="I70">
            <v>2.1552477940616651E-2</v>
          </cell>
          <cell r="M70">
            <v>2.1884441208107643E-2</v>
          </cell>
        </row>
        <row r="71">
          <cell r="I71">
            <v>2.0707342535182256E-2</v>
          </cell>
          <cell r="M71">
            <v>2.1184722571873246E-2</v>
          </cell>
        </row>
        <row r="72">
          <cell r="I72">
            <v>2.0268248800169524E-2</v>
          </cell>
          <cell r="M72">
            <v>2.0679249915473732E-2</v>
          </cell>
        </row>
        <row r="73">
          <cell r="I73">
            <v>1.9933394257905857E-2</v>
          </cell>
          <cell r="M73">
            <v>2.041441659350016E-2</v>
          </cell>
        </row>
        <row r="74">
          <cell r="I74">
            <v>2.042510712263057E-2</v>
          </cell>
          <cell r="M74">
            <v>2.0974241420926659E-2</v>
          </cell>
        </row>
        <row r="75">
          <cell r="I75">
            <v>2.3017387837171555E-2</v>
          </cell>
          <cell r="M75">
            <v>2.3762560105537813E-2</v>
          </cell>
        </row>
        <row r="76">
          <cell r="I76">
            <v>2.2765668109059334E-2</v>
          </cell>
          <cell r="M76">
            <v>2.3583457035016964E-2</v>
          </cell>
        </row>
        <row r="77">
          <cell r="I77">
            <v>2.6447793468832963E-2</v>
          </cell>
          <cell r="M77">
            <v>2.7348994071051326E-2</v>
          </cell>
        </row>
        <row r="78">
          <cell r="I78">
            <v>2.8132831677794463E-2</v>
          </cell>
          <cell r="M78">
            <v>2.9331043668371595E-2</v>
          </cell>
        </row>
        <row r="79">
          <cell r="I79">
            <v>2.6644982397556308E-2</v>
          </cell>
          <cell r="M79">
            <v>2.7815640683116583E-2</v>
          </cell>
        </row>
        <row r="80">
          <cell r="I80">
            <v>2.834692224860191E-2</v>
          </cell>
          <cell r="M80">
            <v>2.9665436263349085E-2</v>
          </cell>
        </row>
        <row r="81">
          <cell r="I81">
            <v>3.0117720365524289E-2</v>
          </cell>
          <cell r="M81">
            <v>2.9087000248621261E-2</v>
          </cell>
        </row>
        <row r="82">
          <cell r="I82">
            <v>2.8175283223390579E-2</v>
          </cell>
          <cell r="M82">
            <v>2.9497837565057489E-2</v>
          </cell>
        </row>
        <row r="83">
          <cell r="I83">
            <v>3.3329389989376068E-2</v>
          </cell>
          <cell r="M83">
            <v>3.4854586572022929E-2</v>
          </cell>
        </row>
        <row r="84">
          <cell r="I84">
            <v>4.0768735110759742E-2</v>
          </cell>
          <cell r="M84">
            <v>4.2807302142933081E-2</v>
          </cell>
        </row>
        <row r="85">
          <cell r="I85">
            <v>3.9845433086156845E-2</v>
          </cell>
          <cell r="M85">
            <v>4.1793743517847773E-2</v>
          </cell>
        </row>
        <row r="86">
          <cell r="I86">
            <v>4.0284764021635056E-2</v>
          </cell>
          <cell r="M86">
            <v>4.2057417015001271E-2</v>
          </cell>
        </row>
        <row r="87">
          <cell r="I87">
            <v>3.865158557891845E-2</v>
          </cell>
          <cell r="M87">
            <v>4.0327379639993791E-2</v>
          </cell>
        </row>
        <row r="88">
          <cell r="I88">
            <v>4.3844528496265418E-2</v>
          </cell>
          <cell r="M88">
            <v>4.5762996782458439E-2</v>
          </cell>
        </row>
        <row r="89">
          <cell r="I89">
            <v>4.558004438877105E-2</v>
          </cell>
          <cell r="M89">
            <v>4.7307587924325205E-2</v>
          </cell>
        </row>
        <row r="90">
          <cell r="I90">
            <v>4.4485416263341904E-2</v>
          </cell>
          <cell r="M90">
            <v>4.6385098749899593E-2</v>
          </cell>
        </row>
        <row r="91">
          <cell r="I91">
            <v>4.5575551688671105E-2</v>
          </cell>
          <cell r="M91">
            <v>4.7327530855783048E-2</v>
          </cell>
        </row>
        <row r="92">
          <cell r="I92">
            <v>4.9571171402931213E-2</v>
          </cell>
          <cell r="M92">
            <v>5.1656839192020715E-2</v>
          </cell>
        </row>
        <row r="93">
          <cell r="I93">
            <v>5.2649855613708496E-2</v>
          </cell>
          <cell r="M93">
            <v>5.5552811443738352E-2</v>
          </cell>
        </row>
        <row r="94">
          <cell r="I94">
            <v>5.5166125297546394E-2</v>
          </cell>
          <cell r="M94">
            <v>5.7886280024485627E-2</v>
          </cell>
        </row>
        <row r="95">
          <cell r="I95">
            <v>5.7257346808910377E-2</v>
          </cell>
          <cell r="M95">
            <v>6.0386473483898279E-2</v>
          </cell>
        </row>
        <row r="96">
          <cell r="I96">
            <v>6.2656924128532424E-2</v>
          </cell>
          <cell r="M96">
            <v>6.6113430387557737E-2</v>
          </cell>
        </row>
        <row r="97">
          <cell r="I97">
            <v>6.5099745988845825E-2</v>
          </cell>
          <cell r="M97">
            <v>6.768270876405845E-2</v>
          </cell>
        </row>
        <row r="98">
          <cell r="I98">
            <v>5.9414222836494446E-2</v>
          </cell>
          <cell r="M98">
            <v>6.1818979531823706E-2</v>
          </cell>
        </row>
        <row r="99">
          <cell r="I99">
            <v>6.1313368380069726E-2</v>
          </cell>
          <cell r="M99">
            <v>6.4081252959719684E-2</v>
          </cell>
        </row>
        <row r="100">
          <cell r="I100">
            <v>6.532657146453856E-2</v>
          </cell>
          <cell r="M100">
            <v>6.8888097288705305E-2</v>
          </cell>
        </row>
        <row r="101">
          <cell r="I101">
            <v>6.9064207375049577E-2</v>
          </cell>
          <cell r="M101">
            <v>7.252375839780395E-2</v>
          </cell>
        </row>
        <row r="102">
          <cell r="I102">
            <v>7.1451805531978607E-2</v>
          </cell>
          <cell r="M102">
            <v>7.513176548618776E-2</v>
          </cell>
        </row>
        <row r="103">
          <cell r="I103">
            <v>7.9382747411727905E-2</v>
          </cell>
          <cell r="M103">
            <v>8.3357843283315261E-2</v>
          </cell>
        </row>
        <row r="104">
          <cell r="I104">
            <v>8.7652616202831268E-2</v>
          </cell>
          <cell r="M104">
            <v>9.1265856808447593E-2</v>
          </cell>
        </row>
        <row r="105">
          <cell r="I105">
            <v>9.3819022178649888E-2</v>
          </cell>
          <cell r="M105">
            <v>9.7538689461385442E-2</v>
          </cell>
        </row>
        <row r="106">
          <cell r="I106">
            <v>0.10287331044673922</v>
          </cell>
          <cell r="M106">
            <v>0.10760188287663043</v>
          </cell>
        </row>
        <row r="107">
          <cell r="I107">
            <v>9.4912737607955933E-2</v>
          </cell>
          <cell r="M107">
            <v>9.9584707451040394E-2</v>
          </cell>
        </row>
        <row r="108">
          <cell r="I108">
            <v>0.10291023552417755</v>
          </cell>
          <cell r="M108">
            <v>0.10786469704715604</v>
          </cell>
        </row>
        <row r="109">
          <cell r="I109">
            <v>9.8114974796771989E-2</v>
          </cell>
          <cell r="M109">
            <v>0.10275146495636987</v>
          </cell>
        </row>
        <row r="110">
          <cell r="I110">
            <v>9.671367704868318E-2</v>
          </cell>
          <cell r="M110">
            <v>0.10157287590308164</v>
          </cell>
        </row>
        <row r="111">
          <cell r="I111">
            <v>9.4888970255851746E-2</v>
          </cell>
          <cell r="M111">
            <v>0.10032700352030875</v>
          </cell>
        </row>
        <row r="112">
          <cell r="I112">
            <v>9.4846859574317946E-2</v>
          </cell>
          <cell r="M112">
            <v>9.9897095575360056E-2</v>
          </cell>
        </row>
      </sheetData>
      <sheetData sheetId="98"/>
      <sheetData sheetId="99">
        <row r="11">
          <cell r="C11">
            <v>0.38006504336166963</v>
          </cell>
        </row>
      </sheetData>
      <sheetData sheetId="100">
        <row r="9">
          <cell r="B9">
            <v>42.775394439697266</v>
          </cell>
        </row>
      </sheetData>
      <sheetData sheetId="101"/>
      <sheetData sheetId="102"/>
      <sheetData sheetId="103">
        <row r="10">
          <cell r="B10">
            <v>7.8409741135184383E-2</v>
          </cell>
        </row>
      </sheetData>
      <sheetData sheetId="104">
        <row r="10">
          <cell r="J10">
            <v>3.9534215260169737E-2</v>
          </cell>
        </row>
      </sheetData>
      <sheetData sheetId="105">
        <row r="10">
          <cell r="Q10">
            <v>8.3556607525765696E-3</v>
          </cell>
        </row>
      </sheetData>
      <sheetData sheetId="106">
        <row r="59">
          <cell r="I59">
            <v>0.5084080696105957</v>
          </cell>
        </row>
      </sheetData>
      <sheetData sheetId="107"/>
      <sheetData sheetId="108"/>
      <sheetData sheetId="109"/>
      <sheetData sheetId="110"/>
      <sheetData sheetId="111">
        <row r="10">
          <cell r="N10">
            <v>1.9515597234489951E-2</v>
          </cell>
        </row>
      </sheetData>
      <sheetData sheetId="112">
        <row r="10">
          <cell r="N10">
            <v>5.169566025404105E-2</v>
          </cell>
        </row>
      </sheetData>
      <sheetData sheetId="113">
        <row r="12">
          <cell r="N12">
            <v>2.831895649433136E-2</v>
          </cell>
        </row>
      </sheetData>
      <sheetData sheetId="114"/>
      <sheetData sheetId="115"/>
      <sheetData sheetId="116"/>
      <sheetData sheetId="117"/>
      <sheetData sheetId="118"/>
      <sheetData sheetId="119"/>
      <sheetData sheetId="120">
        <row r="35">
          <cell r="S35">
            <v>125296.66716465137</v>
          </cell>
        </row>
      </sheetData>
      <sheetData sheetId="121"/>
      <sheetData sheetId="122"/>
      <sheetData sheetId="123">
        <row r="35">
          <cell r="S35">
            <v>100530.90123486998</v>
          </cell>
        </row>
      </sheetData>
      <sheetData sheetId="124"/>
      <sheetData sheetId="125"/>
      <sheetData sheetId="126"/>
      <sheetData sheetId="127"/>
      <sheetData sheetId="128"/>
      <sheetData sheetId="129"/>
      <sheetData sheetId="130"/>
      <sheetData sheetId="131">
        <row r="103">
          <cell r="P103">
            <v>0.24411490559577942</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ex"/>
      <sheetName val="TableC1"/>
      <sheetName val="TableC2"/>
      <sheetName val="TableC3"/>
      <sheetName val="TableC4"/>
      <sheetName val="TableC4b"/>
      <sheetName val="TableC5"/>
      <sheetName val="TableC6"/>
      <sheetName val="TableC6b"/>
      <sheetName val="TableC6c"/>
      <sheetName val="TableC7"/>
      <sheetName val="TableC8"/>
      <sheetName val="TableC9"/>
      <sheetName val="TableC10"/>
      <sheetName val="TableC11"/>
      <sheetName val="TableC12"/>
      <sheetName val="TableC13"/>
      <sheetName val="TableC14"/>
      <sheetName val="DataFoundations"/>
      <sheetName val="kennickell_replic"/>
      <sheetName val="Kopczuk-Saez_mortality"/>
      <sheetName val="StataOutput"/>
      <sheetName val="scf_stata"/>
      <sheetName val="scf_stataagg"/>
      <sheetName val="kincscfcomp_soi"/>
      <sheetName val="estate76"/>
      <sheetName val="mortality_raw"/>
      <sheetName val="topwealthshares"/>
      <sheetName val="wealth_baseline_soideath"/>
      <sheetName val="kinc_kg_soideath"/>
      <sheetName val="kinc_nokg_soideath"/>
      <sheetName val="Kincpassive_soi"/>
      <sheetName val="Kincpassive_soideath"/>
      <sheetName val="found_return_nokg"/>
      <sheetName val="found_return_relkgpos"/>
      <sheetName val="found_return_relkg"/>
      <sheetName val="found_return_allkgbook"/>
      <sheetName val="found_return_allkgmarket"/>
      <sheetName val="found_wealth"/>
      <sheetName val="found_capitmix"/>
      <sheetName val="found_capitnokg"/>
      <sheetName val="found_capitkg"/>
    </sheetNames>
    <sheetDataSet>
      <sheetData sheetId="0"/>
      <sheetData sheetId="1"/>
      <sheetData sheetId="2"/>
      <sheetData sheetId="3"/>
      <sheetData sheetId="4">
        <row r="12">
          <cell r="H12">
            <v>0.21032349350707746</v>
          </cell>
        </row>
        <row r="13">
          <cell r="H13">
            <v>0.1930617677130195</v>
          </cell>
        </row>
        <row r="14">
          <cell r="H14">
            <v>0.2001935012818723</v>
          </cell>
        </row>
        <row r="15">
          <cell r="H15">
            <v>0.22391072618485405</v>
          </cell>
        </row>
        <row r="16">
          <cell r="H16">
            <v>0.2035975724370869</v>
          </cell>
        </row>
        <row r="17">
          <cell r="H17">
            <v>0.17538132687475763</v>
          </cell>
        </row>
        <row r="18">
          <cell r="H18">
            <v>0.17554727402142212</v>
          </cell>
        </row>
        <row r="19">
          <cell r="H19">
            <v>0.1779831901669536</v>
          </cell>
        </row>
        <row r="20">
          <cell r="H20">
            <v>0.18995039106969278</v>
          </cell>
        </row>
        <row r="21">
          <cell r="H21">
            <v>0.18454118261476538</v>
          </cell>
        </row>
        <row r="22">
          <cell r="H22">
            <v>0.18409556282227008</v>
          </cell>
        </row>
        <row r="23">
          <cell r="H23">
            <v>0.21276796168152778</v>
          </cell>
        </row>
        <row r="24">
          <cell r="H24">
            <v>0.19703247120687042</v>
          </cell>
        </row>
        <row r="25">
          <cell r="H25">
            <v>0.20803988296610507</v>
          </cell>
        </row>
        <row r="26">
          <cell r="H26">
            <v>0.22854969528269478</v>
          </cell>
        </row>
        <row r="27">
          <cell r="H27">
            <v>0.18772936559326778</v>
          </cell>
        </row>
        <row r="28">
          <cell r="H28">
            <v>0.14682046954465383</v>
          </cell>
        </row>
        <row r="29">
          <cell r="H29">
            <v>0.16276816486333748</v>
          </cell>
        </row>
        <row r="30">
          <cell r="H30">
            <v>0.14938467130710367</v>
          </cell>
        </row>
        <row r="31">
          <cell r="H31">
            <v>0.14980726930283697</v>
          </cell>
        </row>
        <row r="32">
          <cell r="H32">
            <v>0.16633205294283657</v>
          </cell>
        </row>
        <row r="33">
          <cell r="H33">
            <v>0.14218218987945735</v>
          </cell>
        </row>
        <row r="34">
          <cell r="H34">
            <v>0.14132549295409963</v>
          </cell>
        </row>
        <row r="35">
          <cell r="H35">
            <v>0.13183532155900107</v>
          </cell>
        </row>
        <row r="36">
          <cell r="H36">
            <v>0.1242309018593872</v>
          </cell>
        </row>
        <row r="37">
          <cell r="H37">
            <v>0.12347145713548077</v>
          </cell>
        </row>
        <row r="38">
          <cell r="H38">
            <v>0.11312962745480268</v>
          </cell>
        </row>
        <row r="39">
          <cell r="H39">
            <v>0.10962283491939397</v>
          </cell>
        </row>
        <row r="40">
          <cell r="H40">
            <v>0.11397754172372794</v>
          </cell>
        </row>
        <row r="41">
          <cell r="H41">
            <v>0.1054041021601055</v>
          </cell>
        </row>
        <row r="42">
          <cell r="H42">
            <v>0.10280996648076927</v>
          </cell>
        </row>
        <row r="43">
          <cell r="H43">
            <v>0.10260959282959072</v>
          </cell>
        </row>
        <row r="44">
          <cell r="H44">
            <v>9.4526551871470244E-2</v>
          </cell>
        </row>
        <row r="45">
          <cell r="H45">
            <v>9.0345218768889651E-2</v>
          </cell>
        </row>
        <row r="46">
          <cell r="H46">
            <v>9.2396966368082797E-2</v>
          </cell>
        </row>
        <row r="49">
          <cell r="H49">
            <v>9.7295408755261617E-2</v>
          </cell>
        </row>
        <row r="50">
          <cell r="H50">
            <v>9.5974404565718027E-2</v>
          </cell>
        </row>
        <row r="52">
          <cell r="H52">
            <v>0.10481505985971812</v>
          </cell>
        </row>
        <row r="54">
          <cell r="H54">
            <v>0.10061383206122056</v>
          </cell>
        </row>
        <row r="56">
          <cell r="H56">
            <v>0.10528605503623409</v>
          </cell>
        </row>
        <row r="58">
          <cell r="H58">
            <v>0.10357642744109671</v>
          </cell>
        </row>
        <row r="61">
          <cell r="H61">
            <v>0.10849859176595977</v>
          </cell>
        </row>
        <row r="65">
          <cell r="H65">
            <v>9.8668320471162738E-2</v>
          </cell>
        </row>
        <row r="68">
          <cell r="H68">
            <v>9.8907390814520366E-2</v>
          </cell>
        </row>
        <row r="72">
          <cell r="H72">
            <v>7.4539776153462203E-2</v>
          </cell>
        </row>
        <row r="77">
          <cell r="H77">
            <v>7.4745130000000007E-2</v>
          </cell>
        </row>
        <row r="78">
          <cell r="H78">
            <v>7.3284959999999996E-2</v>
          </cell>
        </row>
        <row r="79">
          <cell r="H79">
            <v>8.3969779999999994E-2</v>
          </cell>
        </row>
        <row r="80">
          <cell r="H80">
            <v>8.6045759999999999E-2</v>
          </cell>
        </row>
        <row r="81">
          <cell r="H81">
            <v>9.4486059999999997E-2</v>
          </cell>
        </row>
        <row r="82">
          <cell r="H82">
            <v>9.6067639999999996E-2</v>
          </cell>
        </row>
        <row r="83">
          <cell r="H83">
            <v>8.9839290000000002E-2</v>
          </cell>
        </row>
        <row r="84">
          <cell r="H84">
            <v>8.9540839999999997E-2</v>
          </cell>
        </row>
        <row r="85">
          <cell r="H85">
            <v>9.3001050000000002E-2</v>
          </cell>
        </row>
        <row r="86">
          <cell r="H86">
            <v>8.7297810000000003E-2</v>
          </cell>
        </row>
        <row r="87">
          <cell r="H87">
            <v>8.9521089999999998E-2</v>
          </cell>
        </row>
        <row r="88">
          <cell r="H88">
            <v>8.9935520000000005E-2</v>
          </cell>
        </row>
        <row r="89">
          <cell r="H89">
            <v>8.6924669999999996E-2</v>
          </cell>
        </row>
        <row r="90">
          <cell r="H90">
            <v>8.9984629999999996E-2</v>
          </cell>
        </row>
        <row r="91">
          <cell r="H91">
            <v>9.2909340000000007E-2</v>
          </cell>
        </row>
        <row r="92">
          <cell r="H92">
            <v>9.0791150000000001E-2</v>
          </cell>
        </row>
        <row r="93">
          <cell r="H93">
            <v>8.9187310000000006E-2</v>
          </cell>
        </row>
        <row r="94">
          <cell r="H94">
            <v>9.3813489999999999E-2</v>
          </cell>
        </row>
        <row r="95">
          <cell r="H95">
            <v>9.4014959999999995E-2</v>
          </cell>
        </row>
        <row r="96">
          <cell r="H96">
            <v>9.061988E-2</v>
          </cell>
        </row>
        <row r="97">
          <cell r="H97">
            <v>0.10764509999999999</v>
          </cell>
        </row>
        <row r="98">
          <cell r="H98">
            <v>9.7251299999999999E-2</v>
          </cell>
        </row>
        <row r="99">
          <cell r="H99">
            <v>0.10170978</v>
          </cell>
        </row>
        <row r="100">
          <cell r="H100">
            <v>7.9792130000000003E-2</v>
          </cell>
        </row>
        <row r="101">
          <cell r="H101">
            <v>9.8476179999999996E-2</v>
          </cell>
        </row>
        <row r="102">
          <cell r="H102">
            <v>9.0049870000000004E-2</v>
          </cell>
        </row>
        <row r="103">
          <cell r="H103">
            <v>8.7812719999999997E-2</v>
          </cell>
        </row>
        <row r="104">
          <cell r="H104">
            <v>8.709857E-2</v>
          </cell>
        </row>
        <row r="105">
          <cell r="H105">
            <v>9.5222890000000004E-2</v>
          </cell>
        </row>
        <row r="107">
          <cell r="H107">
            <v>0.12014906</v>
          </cell>
        </row>
        <row r="108">
          <cell r="H108">
            <v>8.6707019999999996E-2</v>
          </cell>
        </row>
      </sheetData>
      <sheetData sheetId="5">
        <row r="9">
          <cell r="C9">
            <v>0.3257391</v>
          </cell>
          <cell r="D9">
            <v>0.31727949999999999</v>
          </cell>
          <cell r="E9">
            <v>0.32810159999999999</v>
          </cell>
          <cell r="H9">
            <v>0.1174617</v>
          </cell>
          <cell r="I9">
            <v>0.1064833</v>
          </cell>
          <cell r="J9">
            <v>0.1206468</v>
          </cell>
          <cell r="L9">
            <v>0.67119390000000001</v>
          </cell>
          <cell r="N9">
            <v>0.73734200000000005</v>
          </cell>
          <cell r="O9">
            <v>0.74150559999999999</v>
          </cell>
        </row>
        <row r="12">
          <cell r="C12">
            <v>0.32996900000000001</v>
          </cell>
          <cell r="D12">
            <v>0.31594840000000002</v>
          </cell>
          <cell r="E12">
            <v>0.32630530000000002</v>
          </cell>
          <cell r="H12">
            <v>0.1237031</v>
          </cell>
          <cell r="I12">
            <v>0.1100143</v>
          </cell>
          <cell r="J12">
            <v>0.12348919999999999</v>
          </cell>
          <cell r="L12">
            <v>0.66978530000000003</v>
          </cell>
          <cell r="N12">
            <v>0.73764260000000004</v>
          </cell>
          <cell r="O12">
            <v>0.74161480000000002</v>
          </cell>
        </row>
        <row r="15">
          <cell r="C15">
            <v>0.37530350000000001</v>
          </cell>
          <cell r="D15">
            <v>0.36760179999999998</v>
          </cell>
          <cell r="E15">
            <v>0.37819140000000001</v>
          </cell>
          <cell r="H15">
            <v>0.1471325</v>
          </cell>
          <cell r="I15">
            <v>0.140879</v>
          </cell>
          <cell r="J15">
            <v>0.15526529999999999</v>
          </cell>
          <cell r="L15">
            <v>0.67931969999999997</v>
          </cell>
          <cell r="N15">
            <v>0.76274030000000004</v>
          </cell>
          <cell r="O15">
            <v>0.76671330000000004</v>
          </cell>
        </row>
        <row r="18">
          <cell r="C18">
            <v>0.37113620000000003</v>
          </cell>
          <cell r="D18">
            <v>0.36288870000000001</v>
          </cell>
          <cell r="E18">
            <v>0.3776352</v>
          </cell>
          <cell r="H18">
            <v>0.13916220000000001</v>
          </cell>
          <cell r="I18">
            <v>0.12640989999999999</v>
          </cell>
          <cell r="J18">
            <v>0.14663000000000001</v>
          </cell>
          <cell r="L18">
            <v>0.68589290000000003</v>
          </cell>
          <cell r="N18">
            <v>0.75659880000000002</v>
          </cell>
          <cell r="O18">
            <v>0.76223249999999998</v>
          </cell>
        </row>
        <row r="21">
          <cell r="C21">
            <v>0.35815520000000001</v>
          </cell>
          <cell r="D21">
            <v>0.34344669999999999</v>
          </cell>
          <cell r="E21">
            <v>0.35966599999999999</v>
          </cell>
          <cell r="H21">
            <v>0.11747730000000001</v>
          </cell>
          <cell r="I21">
            <v>0.1097929</v>
          </cell>
          <cell r="J21">
            <v>0.13178429999999999</v>
          </cell>
          <cell r="L21">
            <v>0.69606120000000005</v>
          </cell>
          <cell r="N21">
            <v>0.76634769999999997</v>
          </cell>
          <cell r="O21">
            <v>0.77211980000000002</v>
          </cell>
        </row>
        <row r="24">
          <cell r="C24">
            <v>0.36719170000000001</v>
          </cell>
          <cell r="D24">
            <v>0.35812369999999999</v>
          </cell>
          <cell r="E24">
            <v>0.37220229999999999</v>
          </cell>
          <cell r="H24">
            <v>0.13055240000000001</v>
          </cell>
          <cell r="I24">
            <v>0.11958000000000001</v>
          </cell>
          <cell r="J24">
            <v>0.1388906</v>
          </cell>
          <cell r="L24">
            <v>0.69440800000000003</v>
          </cell>
          <cell r="N24">
            <v>0.7766864</v>
          </cell>
          <cell r="O24">
            <v>0.78158439999999996</v>
          </cell>
        </row>
        <row r="27">
          <cell r="C27">
            <v>0.37411220000000001</v>
          </cell>
          <cell r="D27">
            <v>0.37394450000000001</v>
          </cell>
          <cell r="E27">
            <v>0.39027909999999999</v>
          </cell>
          <cell r="H27">
            <v>0.13831099999999999</v>
          </cell>
          <cell r="I27">
            <v>0.13058020000000001</v>
          </cell>
          <cell r="J27">
            <v>0.1532645</v>
          </cell>
          <cell r="L27">
            <v>0.71420349999999999</v>
          </cell>
          <cell r="N27">
            <v>0.80315650000000005</v>
          </cell>
          <cell r="O27">
            <v>0.80829240000000002</v>
          </cell>
        </row>
        <row r="30">
          <cell r="C30">
            <v>0.37907800000000003</v>
          </cell>
          <cell r="D30">
            <v>0.39832590000000001</v>
          </cell>
          <cell r="E30">
            <v>0.41445280000000001</v>
          </cell>
          <cell r="H30">
            <v>0.13882630000000001</v>
          </cell>
          <cell r="I30">
            <v>0.13317660000000001</v>
          </cell>
          <cell r="J30">
            <v>0.1564104</v>
          </cell>
          <cell r="L30">
            <v>0.74411150000000004</v>
          </cell>
          <cell r="N30">
            <v>0.8675851</v>
          </cell>
          <cell r="O30">
            <v>0.87113430000000003</v>
          </cell>
        </row>
        <row r="33">
          <cell r="C33">
            <v>0.3987001</v>
          </cell>
          <cell r="D33">
            <v>0.41402549999999999</v>
          </cell>
          <cell r="E33">
            <v>0.43215290000000001</v>
          </cell>
          <cell r="H33">
            <v>0.14851880000000001</v>
          </cell>
          <cell r="I33">
            <v>0.14578430000000001</v>
          </cell>
          <cell r="J33">
            <v>0.1722099</v>
          </cell>
          <cell r="L33">
            <v>0.75003120000000001</v>
          </cell>
          <cell r="N33">
            <v>0.85550890000000002</v>
          </cell>
          <cell r="O33">
            <v>0.85997880000000004</v>
          </cell>
        </row>
        <row r="36">
          <cell r="C36">
            <v>0.43124669999999998</v>
          </cell>
          <cell r="D36">
            <v>0.41429830000000001</v>
          </cell>
          <cell r="E36">
            <v>0.43232609999999999</v>
          </cell>
          <cell r="H36">
            <v>0.1671919</v>
          </cell>
          <cell r="I36">
            <v>0.1467417</v>
          </cell>
          <cell r="J36">
            <v>0.17300489999999999</v>
          </cell>
          <cell r="L36">
            <v>0.77077340000000005</v>
          </cell>
          <cell r="N36">
            <v>0.85240280000000002</v>
          </cell>
          <cell r="O36">
            <v>0.85694579999999998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dex"/>
      <sheetName val="Factor"/>
      <sheetName val="TA1"/>
      <sheetName val="TA2"/>
      <sheetName val="TA2b"/>
      <sheetName val="TA2c"/>
      <sheetName val="TA3"/>
      <sheetName val="TA4"/>
      <sheetName val="TA5"/>
      <sheetName val="TA6"/>
      <sheetName val="TA7"/>
      <sheetName val="TA8"/>
      <sheetName val="TA9"/>
      <sheetName val="TA10"/>
      <sheetName val="TA11"/>
      <sheetName val="TA12"/>
      <sheetName val="TA13"/>
      <sheetName val="PreTax"/>
      <sheetName val="TB1"/>
      <sheetName val="TB2"/>
      <sheetName val="TB2b"/>
      <sheetName val="TB2c"/>
      <sheetName val="TB2d"/>
      <sheetName val="TB2e"/>
      <sheetName val="TB2f"/>
      <sheetName val="TB2g"/>
      <sheetName val="TB2g(Details)"/>
      <sheetName val="TB3"/>
      <sheetName val="TB4"/>
      <sheetName val="TB5"/>
      <sheetName val="TB6"/>
      <sheetName val="TB7"/>
      <sheetName val="TB7b"/>
      <sheetName val="TB7c"/>
      <sheetName val="TB8"/>
      <sheetName val="TB9"/>
      <sheetName val="TB10"/>
      <sheetName val="TB11"/>
      <sheetName val="TB11b"/>
      <sheetName val="TB12"/>
      <sheetName val="TB13"/>
      <sheetName val="TB15"/>
      <sheetName val="PostTax"/>
      <sheetName val="TC1"/>
      <sheetName val="TC1b"/>
      <sheetName val="TC2"/>
      <sheetName val="TC2b"/>
      <sheetName val="TC3"/>
      <sheetName val="TC3b"/>
      <sheetName val="TC3c"/>
      <sheetName val="TC3d"/>
      <sheetName val="TC3e"/>
      <sheetName val="TC4"/>
      <sheetName val="TC4b"/>
      <sheetName val="TC5"/>
      <sheetName val="TC6"/>
      <sheetName val="TC7"/>
      <sheetName val="TC7b"/>
      <sheetName val="TC7c"/>
      <sheetName val="TC7d"/>
      <sheetName val="TC8"/>
      <sheetName val="TC9"/>
      <sheetName val="TC10"/>
      <sheetName val="TC11"/>
      <sheetName val="TC12"/>
      <sheetName val="TC13"/>
      <sheetName val="Fiscal"/>
      <sheetName val="TD1"/>
      <sheetName val="TD2"/>
      <sheetName val="TD2b"/>
      <sheetName val="TD2c"/>
      <sheetName val="TD3"/>
      <sheetName val="TD4"/>
      <sheetName val="TD5"/>
      <sheetName val="TD6"/>
      <sheetName val="TD7"/>
      <sheetName val="TD8"/>
      <sheetName val="TD9"/>
      <sheetName val="TD10"/>
      <sheetName val="TD11"/>
      <sheetName val="TD12"/>
      <sheetName val="TD13"/>
      <sheetName val="Wealth"/>
      <sheetName val="TE1"/>
      <sheetName val="TE1b"/>
      <sheetName val="TE2"/>
      <sheetName val="TE2b"/>
      <sheetName val="TE2c"/>
      <sheetName val="TE3"/>
      <sheetName val="TE4"/>
      <sheetName val="TE5"/>
      <sheetName val="TE6"/>
      <sheetName val="TE7"/>
      <sheetName val="TE8"/>
      <sheetName val="TE9"/>
      <sheetName val="TE10"/>
      <sheetName val="TE11"/>
      <sheetName val="TE12"/>
      <sheetName val="AgeGender"/>
      <sheetName val="TF1"/>
      <sheetName val="TF2"/>
      <sheetName val="TF3"/>
      <sheetName val="Taxes"/>
      <sheetName val="TG1"/>
      <sheetName val="TG2"/>
      <sheetName val="TG2b"/>
      <sheetName val="TG2c"/>
      <sheetName val="TG3"/>
      <sheetName val="TG3-1962"/>
      <sheetName val="TG3-1980"/>
      <sheetName val="TG3-2016"/>
      <sheetName val="TG4"/>
      <sheetName val="TG4b"/>
      <sheetName val="TG4c"/>
      <sheetName val="TG4d"/>
      <sheetName val="StataOutput"/>
      <sheetName val="compoprinc"/>
      <sheetName val="avgprinc"/>
      <sheetName val="medprinc"/>
      <sheetName val="compopeinc"/>
      <sheetName val="avgpeinc"/>
      <sheetName val="medpeinc"/>
      <sheetName val="compopoinc"/>
      <sheetName val="avgpoinc"/>
      <sheetName val="medpoinc"/>
      <sheetName val="compofiinc"/>
      <sheetName val="avgfiinc"/>
      <sheetName val="medfiinc"/>
      <sheetName val="compohweal"/>
      <sheetName val="avghweal"/>
      <sheetName val="hwealbypeinc"/>
      <sheetName val="tax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ow r="113">
          <cell r="C113">
            <v>3.6309361457824707E-3</v>
          </cell>
        </row>
      </sheetData>
      <sheetData sheetId="84" refreshError="1"/>
      <sheetData sheetId="85" refreshError="1"/>
      <sheetData sheetId="86" refreshError="1"/>
      <sheetData sheetId="87">
        <row r="59">
          <cell r="H59">
            <v>9.3519903719425201E-2</v>
          </cell>
          <cell r="I59">
            <v>6.0541793704032898E-2</v>
          </cell>
          <cell r="J59">
            <v>1.5910844726022333E-2</v>
          </cell>
          <cell r="K59">
            <v>1.1674689478240907E-2</v>
          </cell>
          <cell r="L59">
            <v>2.8873828705400229E-3</v>
          </cell>
          <cell r="M59">
            <v>2.5051943957805634E-3</v>
          </cell>
        </row>
        <row r="60">
          <cell r="H60">
            <v>9.0801019221544266E-2</v>
          </cell>
          <cell r="I60">
            <v>6.0858264565467834E-2</v>
          </cell>
          <cell r="J60">
            <v>1.4778303717321251E-2</v>
          </cell>
          <cell r="K60">
            <v>9.8145546835439745E-3</v>
          </cell>
          <cell r="L60">
            <v>2.9068578733131289E-3</v>
          </cell>
          <cell r="M60">
            <v>2.4430380435660481E-3</v>
          </cell>
        </row>
        <row r="61">
          <cell r="H61">
            <v>8.808213472366333E-2</v>
          </cell>
          <cell r="I61">
            <v>6.1174735426902771E-2</v>
          </cell>
          <cell r="J61">
            <v>1.3645762708620168E-2</v>
          </cell>
          <cell r="K61">
            <v>7.9544198888470419E-3</v>
          </cell>
          <cell r="L61">
            <v>2.926332876086235E-3</v>
          </cell>
          <cell r="M61">
            <v>2.3808816913515329E-3</v>
          </cell>
        </row>
        <row r="62">
          <cell r="H62">
            <v>9.0170424431562424E-2</v>
          </cell>
          <cell r="I62">
            <v>6.14017304033041E-2</v>
          </cell>
          <cell r="J62">
            <v>1.4344416318635922E-2</v>
          </cell>
          <cell r="K62">
            <v>8.876250827597687E-3</v>
          </cell>
          <cell r="L62">
            <v>3.3933620434254408E-3</v>
          </cell>
          <cell r="M62">
            <v>2.1546624484471977E-3</v>
          </cell>
        </row>
        <row r="63">
          <cell r="H63">
            <v>9.2258714139461517E-2</v>
          </cell>
          <cell r="I63">
            <v>6.1628725379705429E-2</v>
          </cell>
          <cell r="J63">
            <v>1.5043069928651676E-2</v>
          </cell>
          <cell r="K63">
            <v>9.7980817663483322E-3</v>
          </cell>
          <cell r="L63">
            <v>3.8603912107646465E-3</v>
          </cell>
          <cell r="M63">
            <v>1.9284432055428624E-3</v>
          </cell>
        </row>
        <row r="64">
          <cell r="H64">
            <v>8.9262021705508232E-2</v>
          </cell>
          <cell r="I64">
            <v>5.882341880351305E-2</v>
          </cell>
          <cell r="J64">
            <v>1.5157775807892904E-2</v>
          </cell>
          <cell r="K64">
            <v>9.2335127883416135E-3</v>
          </cell>
          <cell r="L64">
            <v>4.0273708291351795E-3</v>
          </cell>
          <cell r="M64">
            <v>2.0199442224111408E-3</v>
          </cell>
        </row>
        <row r="65">
          <cell r="H65">
            <v>9.1178539674729109E-2</v>
          </cell>
          <cell r="I65">
            <v>6.0817843535915017E-2</v>
          </cell>
          <cell r="J65">
            <v>1.4806895389483543E-2</v>
          </cell>
          <cell r="K65">
            <v>9.6083602957151015E-3</v>
          </cell>
          <cell r="L65">
            <v>3.8289162912406027E-3</v>
          </cell>
          <cell r="M65">
            <v>2.1165245198062621E-3</v>
          </cell>
        </row>
        <row r="66">
          <cell r="H66">
            <v>8.9987137238495052E-2</v>
          </cell>
          <cell r="I66">
            <v>5.8748044597450644E-2</v>
          </cell>
          <cell r="J66">
            <v>1.563065645405004E-2</v>
          </cell>
          <cell r="K66">
            <v>9.9349254371645657E-3</v>
          </cell>
          <cell r="L66">
            <v>3.9029958570608869E-3</v>
          </cell>
          <cell r="M66">
            <v>1.7705134869174799E-3</v>
          </cell>
        </row>
        <row r="67">
          <cell r="H67">
            <v>8.6781840975163504E-2</v>
          </cell>
          <cell r="I67">
            <v>5.2774610128835775E-2</v>
          </cell>
          <cell r="J67">
            <v>1.6872619702780867E-2</v>
          </cell>
          <cell r="K67">
            <v>1.128073746605196E-2</v>
          </cell>
          <cell r="L67">
            <v>4.4074714860471431E-3</v>
          </cell>
          <cell r="M67">
            <v>1.4464032442447206E-3</v>
          </cell>
        </row>
        <row r="68">
          <cell r="H68">
            <v>8.3628616346686613E-2</v>
          </cell>
          <cell r="I68">
            <v>4.9713449119735742E-2</v>
          </cell>
          <cell r="J68">
            <v>1.65519469342712E-2</v>
          </cell>
          <cell r="K68">
            <v>1.123431280161924E-2</v>
          </cell>
          <cell r="L68">
            <v>4.8839292658158229E-3</v>
          </cell>
          <cell r="M68">
            <v>1.2449798890656893E-3</v>
          </cell>
        </row>
        <row r="69">
          <cell r="H69">
            <v>7.9661918583951774E-2</v>
          </cell>
          <cell r="I69">
            <v>4.6465881526273733E-2</v>
          </cell>
          <cell r="J69">
            <v>1.5641172424821548E-2</v>
          </cell>
          <cell r="K69">
            <v>1.1525115242751127E-2</v>
          </cell>
          <cell r="L69">
            <v>4.8901668326379877E-3</v>
          </cell>
          <cell r="M69">
            <v>1.1395846905486451E-3</v>
          </cell>
        </row>
        <row r="70">
          <cell r="H70">
            <v>7.4156721533199743E-2</v>
          </cell>
          <cell r="I70">
            <v>3.7424581214736463E-2</v>
          </cell>
          <cell r="J70">
            <v>1.6909916996414864E-2</v>
          </cell>
          <cell r="K70">
            <v>1.2759956999812694E-2</v>
          </cell>
          <cell r="L70">
            <v>5.9265460945994164E-3</v>
          </cell>
          <cell r="M70">
            <v>1.1357189782970067E-3</v>
          </cell>
        </row>
        <row r="71">
          <cell r="H71">
            <v>7.1216558441733468E-2</v>
          </cell>
          <cell r="I71">
            <v>2.7864470168935895E-2</v>
          </cell>
          <cell r="J71">
            <v>1.7923857633442175E-2</v>
          </cell>
          <cell r="K71">
            <v>1.5577039616622601E-2</v>
          </cell>
          <cell r="L71">
            <v>8.4531154515303797E-3</v>
          </cell>
          <cell r="M71">
            <v>1.3980742002157598E-3</v>
          </cell>
        </row>
        <row r="72">
          <cell r="H72">
            <v>6.8062289934658793E-2</v>
          </cell>
          <cell r="I72">
            <v>2.3140693787482292E-2</v>
          </cell>
          <cell r="J72">
            <v>1.6881933194456744E-2</v>
          </cell>
          <cell r="K72">
            <v>1.6776159840629579E-2</v>
          </cell>
          <cell r="L72">
            <v>9.6863921739647196E-3</v>
          </cell>
          <cell r="M72">
            <v>1.5771121669856392E-3</v>
          </cell>
        </row>
        <row r="73">
          <cell r="H73">
            <v>6.5538259069448657E-2</v>
          </cell>
          <cell r="I73">
            <v>2.2712006409651764E-2</v>
          </cell>
          <cell r="J73">
            <v>1.5552157373950382E-2</v>
          </cell>
          <cell r="K73">
            <v>1.6176569464323845E-2</v>
          </cell>
          <cell r="L73">
            <v>9.9828716835128617E-3</v>
          </cell>
          <cell r="M73">
            <v>1.1146554420310428E-3</v>
          </cell>
        </row>
        <row r="74">
          <cell r="H74">
            <v>6.5024849454642819E-2</v>
          </cell>
          <cell r="I74">
            <v>2.0633370426716091E-2</v>
          </cell>
          <cell r="J74">
            <v>1.5155384571167066E-2</v>
          </cell>
          <cell r="K74">
            <v>1.7636802247477646E-2</v>
          </cell>
          <cell r="L74">
            <v>1.0608321253725572E-2</v>
          </cell>
          <cell r="M74">
            <v>9.9097276221912778E-4</v>
          </cell>
        </row>
        <row r="75">
          <cell r="H75">
            <v>6.5434564943135154E-2</v>
          </cell>
          <cell r="I75">
            <v>1.8830630182579577E-2</v>
          </cell>
          <cell r="J75">
            <v>1.5799261158330222E-2</v>
          </cell>
          <cell r="K75">
            <v>1.8098149971567081E-2</v>
          </cell>
          <cell r="L75">
            <v>1.1814179879742037E-2</v>
          </cell>
          <cell r="M75">
            <v>8.9234434446307936E-4</v>
          </cell>
        </row>
        <row r="76">
          <cell r="H76">
            <v>7.0390067994594574E-2</v>
          </cell>
          <cell r="I76">
            <v>2.0206999033689499E-2</v>
          </cell>
          <cell r="J76">
            <v>1.6266415987047367E-2</v>
          </cell>
          <cell r="K76">
            <v>1.9636541692307219E-2</v>
          </cell>
          <cell r="L76">
            <v>1.3329749926924706E-2</v>
          </cell>
          <cell r="M76">
            <v>9.5036253333091736E-4</v>
          </cell>
        </row>
        <row r="77">
          <cell r="H77">
            <v>7.1557097136974335E-2</v>
          </cell>
          <cell r="I77">
            <v>2.1581368520855904E-2</v>
          </cell>
          <cell r="J77">
            <v>1.451527992321644E-2</v>
          </cell>
          <cell r="K77">
            <v>1.9927528337575495E-2</v>
          </cell>
          <cell r="L77">
            <v>1.4432525262236595E-2</v>
          </cell>
          <cell r="M77">
            <v>1.1003967374563217E-3</v>
          </cell>
        </row>
        <row r="78">
          <cell r="H78">
            <v>7.8750535845756531E-2</v>
          </cell>
          <cell r="I78">
            <v>2.2643918171525002E-2</v>
          </cell>
          <cell r="J78">
            <v>1.4401300111785531E-2</v>
          </cell>
          <cell r="K78">
            <v>2.4010036286199465E-2</v>
          </cell>
          <cell r="L78">
            <v>1.6404721885919571E-2</v>
          </cell>
          <cell r="M78">
            <v>1.2905586045235395E-3</v>
          </cell>
        </row>
        <row r="79">
          <cell r="H79">
            <v>8.2960464060306549E-2</v>
          </cell>
          <cell r="I79">
            <v>2.4316830560564995E-2</v>
          </cell>
          <cell r="J79">
            <v>1.4310839600511827E-2</v>
          </cell>
          <cell r="K79">
            <v>2.326715603703633E-2</v>
          </cell>
          <cell r="L79">
            <v>1.8692024052143097E-2</v>
          </cell>
          <cell r="M79">
            <v>2.3736129514873028E-3</v>
          </cell>
        </row>
        <row r="80">
          <cell r="H80">
            <v>7.8102797269821167E-2</v>
          </cell>
          <cell r="I80">
            <v>2.2584842517971992E-2</v>
          </cell>
          <cell r="J80">
            <v>1.4828243205556646E-2</v>
          </cell>
          <cell r="K80">
            <v>2.1851562574738637E-2</v>
          </cell>
          <cell r="L80">
            <v>1.6211153939366341E-2</v>
          </cell>
          <cell r="M80">
            <v>2.6269946247339249E-3</v>
          </cell>
        </row>
        <row r="81">
          <cell r="H81">
            <v>8.2585342228412628E-2</v>
          </cell>
          <cell r="I81">
            <v>2.4140859022736549E-2</v>
          </cell>
          <cell r="J81">
            <v>1.8861202479456551E-2</v>
          </cell>
          <cell r="K81">
            <v>2.0977536565624177E-2</v>
          </cell>
          <cell r="L81">
            <v>1.5277466736733913E-2</v>
          </cell>
          <cell r="M81">
            <v>3.3282807562500238E-3</v>
          </cell>
        </row>
        <row r="82">
          <cell r="H82">
            <v>8.5570305585861206E-2</v>
          </cell>
          <cell r="I82">
            <v>2.341497503221035E-2</v>
          </cell>
          <cell r="J82">
            <v>2.2842884340207092E-2</v>
          </cell>
          <cell r="K82">
            <v>2.1646189619787037E-2</v>
          </cell>
          <cell r="L82">
            <v>1.3529661111533642E-2</v>
          </cell>
          <cell r="M82">
            <v>4.1365949437022209E-3</v>
          </cell>
        </row>
        <row r="83">
          <cell r="H83">
            <v>8.1781595945358276E-2</v>
          </cell>
          <cell r="I83">
            <v>2.3723885416984558E-2</v>
          </cell>
          <cell r="J83">
            <v>2.2085331904236227E-2</v>
          </cell>
          <cell r="K83">
            <v>1.9999708223622292E-2</v>
          </cell>
          <cell r="L83">
            <v>1.034829206764698E-2</v>
          </cell>
          <cell r="M83">
            <v>5.6243767030537128E-3</v>
          </cell>
        </row>
        <row r="84">
          <cell r="H84">
            <v>9.125480055809021E-2</v>
          </cell>
          <cell r="I84">
            <v>2.195277065038681E-2</v>
          </cell>
          <cell r="J84">
            <v>3.2371372260968201E-2</v>
          </cell>
          <cell r="K84">
            <v>1.9535452709533274E-2</v>
          </cell>
          <cell r="L84">
            <v>9.4531672075390816E-3</v>
          </cell>
          <cell r="M84">
            <v>7.9420395195484161E-3</v>
          </cell>
        </row>
        <row r="85">
          <cell r="H85">
            <v>0.10669055581092834</v>
          </cell>
          <cell r="I85">
            <v>3.1350556761026382E-2</v>
          </cell>
          <cell r="J85">
            <v>3.6012952667078935E-2</v>
          </cell>
          <cell r="K85">
            <v>1.9256075727753341E-2</v>
          </cell>
          <cell r="L85">
            <v>1.1805349960923195E-2</v>
          </cell>
          <cell r="M85">
            <v>8.2656247541308403E-3</v>
          </cell>
        </row>
        <row r="86">
          <cell r="H86">
            <v>0.10507851839065552</v>
          </cell>
          <cell r="I86">
            <v>3.2072842121124268E-2</v>
          </cell>
          <cell r="J86">
            <v>3.5456032637739554E-2</v>
          </cell>
          <cell r="K86">
            <v>1.8282650038599968E-2</v>
          </cell>
          <cell r="L86">
            <v>9.6145560964941978E-3</v>
          </cell>
          <cell r="M86">
            <v>9.6524367108941078E-3</v>
          </cell>
        </row>
        <row r="87">
          <cell r="H87">
            <v>0.10583195090293884</v>
          </cell>
          <cell r="I87">
            <v>3.2468061894178391E-2</v>
          </cell>
          <cell r="J87">
            <v>3.518989724398125E-2</v>
          </cell>
          <cell r="K87">
            <v>1.7714427784085274E-2</v>
          </cell>
          <cell r="L87">
            <v>9.4364229589700699E-3</v>
          </cell>
          <cell r="M87">
            <v>1.1023140512406826E-2</v>
          </cell>
        </row>
        <row r="88">
          <cell r="H88">
            <v>0.1012069433927536</v>
          </cell>
          <cell r="I88">
            <v>3.1865984201431274E-2</v>
          </cell>
          <cell r="J88">
            <v>3.6207174212904647E-2</v>
          </cell>
          <cell r="K88">
            <v>1.7042598687112331E-2</v>
          </cell>
          <cell r="L88">
            <v>8.2401782274246216E-3</v>
          </cell>
          <cell r="M88">
            <v>7.8510046005249023E-3</v>
          </cell>
        </row>
        <row r="89">
          <cell r="H89">
            <v>0.11162913590669632</v>
          </cell>
          <cell r="I89">
            <v>4.0126867592334747E-2</v>
          </cell>
          <cell r="J89">
            <v>3.6720921663800254E-2</v>
          </cell>
          <cell r="K89">
            <v>1.7000384861603379E-2</v>
          </cell>
          <cell r="L89">
            <v>8.131539449095726E-3</v>
          </cell>
          <cell r="M89">
            <v>9.6494210883975029E-3</v>
          </cell>
        </row>
        <row r="90">
          <cell r="H90">
            <v>0.11324714869260788</v>
          </cell>
          <cell r="I90">
            <v>4.1704148054122925E-2</v>
          </cell>
          <cell r="J90">
            <v>3.7563631878583692E-2</v>
          </cell>
          <cell r="K90">
            <v>1.6252349363639951E-2</v>
          </cell>
          <cell r="L90">
            <v>7.3198964819312096E-3</v>
          </cell>
          <cell r="M90">
            <v>1.0407126508653164E-2</v>
          </cell>
        </row>
        <row r="91">
          <cell r="H91">
            <v>0.11212781071662903</v>
          </cell>
          <cell r="I91">
            <v>4.3264176696538925E-2</v>
          </cell>
          <cell r="J91">
            <v>3.9051385669154115E-2</v>
          </cell>
          <cell r="K91">
            <v>1.4375019818544388E-2</v>
          </cell>
          <cell r="L91">
            <v>6.7416951060295105E-3</v>
          </cell>
          <cell r="M91">
            <v>8.6955344304442406E-3</v>
          </cell>
        </row>
        <row r="92">
          <cell r="H92">
            <v>0.11416702717542648</v>
          </cell>
          <cell r="I92">
            <v>4.6341981738805771E-2</v>
          </cell>
          <cell r="J92">
            <v>3.7513117742491886E-2</v>
          </cell>
          <cell r="K92">
            <v>1.4099578140303493E-2</v>
          </cell>
          <cell r="L92">
            <v>7.0544998161494732E-3</v>
          </cell>
          <cell r="M92">
            <v>9.1578466817736626E-3</v>
          </cell>
        </row>
        <row r="93">
          <cell r="H93">
            <v>0.12092035263776779</v>
          </cell>
          <cell r="I93">
            <v>5.5670224130153656E-2</v>
          </cell>
          <cell r="J93">
            <v>3.4546260882052593E-2</v>
          </cell>
          <cell r="K93">
            <v>1.2780873104929924E-2</v>
          </cell>
          <cell r="L93">
            <v>7.6487911865115166E-3</v>
          </cell>
          <cell r="M93">
            <v>1.027420349419117E-2</v>
          </cell>
        </row>
        <row r="94">
          <cell r="H94">
            <v>0.1291019469499588</v>
          </cell>
          <cell r="I94">
            <v>6.1277430504560471E-2</v>
          </cell>
          <cell r="J94">
            <v>3.3258585004659835E-2</v>
          </cell>
          <cell r="K94">
            <v>1.2130762450397015E-2</v>
          </cell>
          <cell r="L94">
            <v>7.935783825814724E-3</v>
          </cell>
          <cell r="M94">
            <v>1.4499387703835964E-2</v>
          </cell>
        </row>
        <row r="95">
          <cell r="H95">
            <v>0.13461004197597504</v>
          </cell>
          <cell r="I95">
            <v>7.0613615214824677E-2</v>
          </cell>
          <cell r="J95">
            <v>3.1716061988845468E-2</v>
          </cell>
          <cell r="K95">
            <v>1.1512039927765727E-2</v>
          </cell>
          <cell r="L95">
            <v>7.6141250319778919E-3</v>
          </cell>
          <cell r="M95">
            <v>1.3154201209545135E-2</v>
          </cell>
        </row>
        <row r="96">
          <cell r="H96">
            <v>0.13903163373470306</v>
          </cell>
          <cell r="I96">
            <v>7.309577614068985E-2</v>
          </cell>
          <cell r="J96">
            <v>3.06200729610282E-2</v>
          </cell>
          <cell r="K96">
            <v>1.0308822151273489E-2</v>
          </cell>
          <cell r="L96">
            <v>7.9768206924200058E-3</v>
          </cell>
          <cell r="M96">
            <v>1.70301403850317E-2</v>
          </cell>
        </row>
        <row r="97">
          <cell r="H97">
            <v>0.14650915563106537</v>
          </cell>
          <cell r="I97">
            <v>7.7901117503643036E-2</v>
          </cell>
          <cell r="J97">
            <v>3.1907626260363031E-2</v>
          </cell>
          <cell r="K97">
            <v>1.0860174195840955E-2</v>
          </cell>
          <cell r="L97">
            <v>8.7585709989070892E-3</v>
          </cell>
          <cell r="M97">
            <v>1.7081664875149727E-2</v>
          </cell>
        </row>
        <row r="98">
          <cell r="H98">
            <v>0.14585402607917786</v>
          </cell>
          <cell r="I98">
            <v>7.6436623930931091E-2</v>
          </cell>
          <cell r="J98">
            <v>3.3271937929384876E-2</v>
          </cell>
          <cell r="K98">
            <v>1.3648389838635921E-2</v>
          </cell>
          <cell r="L98">
            <v>9.5109203830361366E-3</v>
          </cell>
          <cell r="M98">
            <v>1.2986151501536369E-2</v>
          </cell>
        </row>
        <row r="99">
          <cell r="H99">
            <v>0.13607114553451538</v>
          </cell>
          <cell r="I99">
            <v>6.2175489962100983E-2</v>
          </cell>
          <cell r="J99">
            <v>3.766098442429211E-2</v>
          </cell>
          <cell r="K99">
            <v>1.5500373439863324E-2</v>
          </cell>
          <cell r="L99">
            <v>9.3679521232843399E-3</v>
          </cell>
          <cell r="M99">
            <v>1.1366349644958973E-2</v>
          </cell>
        </row>
        <row r="100">
          <cell r="H100">
            <v>0.13677671551704407</v>
          </cell>
          <cell r="I100">
            <v>5.9542786329984665E-2</v>
          </cell>
          <cell r="J100">
            <v>4.0803574614983518E-2</v>
          </cell>
          <cell r="K100">
            <v>1.6841694479808211E-2</v>
          </cell>
          <cell r="L100">
            <v>9.448174387216568E-3</v>
          </cell>
          <cell r="M100">
            <v>1.0140486992895603E-2</v>
          </cell>
        </row>
        <row r="101">
          <cell r="H101">
            <v>0.14578615128993988</v>
          </cell>
          <cell r="I101">
            <v>6.2209442257881165E-2</v>
          </cell>
          <cell r="J101">
            <v>4.5376781101367669E-2</v>
          </cell>
          <cell r="K101">
            <v>1.7624747008085251E-2</v>
          </cell>
          <cell r="L101">
            <v>1.0360104031860828E-2</v>
          </cell>
          <cell r="M101">
            <v>1.0215082205832005E-2</v>
          </cell>
        </row>
        <row r="102">
          <cell r="H102">
            <v>0.15229997038841248</v>
          </cell>
          <cell r="I102">
            <v>6.1363041400909424E-2</v>
          </cell>
          <cell r="J102">
            <v>4.91870797923184E-2</v>
          </cell>
          <cell r="K102">
            <v>1.763055264018476E-2</v>
          </cell>
          <cell r="L102">
            <v>1.2740631587803364E-2</v>
          </cell>
          <cell r="M102">
            <v>1.1378666386008263E-2</v>
          </cell>
        </row>
        <row r="103">
          <cell r="H103">
            <v>0.15674683451652527</v>
          </cell>
          <cell r="I103">
            <v>6.7709505558013916E-2</v>
          </cell>
          <cell r="J103">
            <v>4.6933408666518517E-2</v>
          </cell>
          <cell r="K103">
            <v>1.7070128116756678E-2</v>
          </cell>
          <cell r="L103">
            <v>1.4383278787136078E-2</v>
          </cell>
          <cell r="M103">
            <v>1.0650505311787128E-2</v>
          </cell>
        </row>
        <row r="104">
          <cell r="H104">
            <v>0.16666537523269653</v>
          </cell>
          <cell r="I104">
            <v>7.6328590512275696E-2</v>
          </cell>
          <cell r="J104">
            <v>5.0215850495078485E-2</v>
          </cell>
          <cell r="K104">
            <v>1.2909861747175455E-2</v>
          </cell>
          <cell r="L104">
            <v>1.6291383653879166E-2</v>
          </cell>
          <cell r="M104">
            <v>1.0919692926108837E-2</v>
          </cell>
        </row>
        <row r="105">
          <cell r="H105">
            <v>0.1804056316614151</v>
          </cell>
          <cell r="I105">
            <v>7.542920857667923E-2</v>
          </cell>
          <cell r="J105">
            <v>6.2642936321935849E-2</v>
          </cell>
          <cell r="K105">
            <v>1.0168732143938541E-2</v>
          </cell>
          <cell r="L105">
            <v>2.0767770707607269E-2</v>
          </cell>
          <cell r="M105">
            <v>1.1396988295018673E-2</v>
          </cell>
        </row>
        <row r="106">
          <cell r="H106">
            <v>0.18263097107410431</v>
          </cell>
          <cell r="I106">
            <v>6.9807976484298706E-2</v>
          </cell>
          <cell r="J106">
            <v>7.2808111402991926E-2</v>
          </cell>
          <cell r="K106">
            <v>8.7737089488655329E-3</v>
          </cell>
          <cell r="L106">
            <v>1.897718757390976E-2</v>
          </cell>
          <cell r="M106">
            <v>1.226398441940546E-2</v>
          </cell>
        </row>
        <row r="107">
          <cell r="H107">
            <v>0.19776599109172821</v>
          </cell>
          <cell r="I107">
            <v>8.1192865967750549E-2</v>
          </cell>
          <cell r="J107">
            <v>7.9872455731674563E-2</v>
          </cell>
          <cell r="K107">
            <v>7.0913492236286402E-3</v>
          </cell>
          <cell r="L107">
            <v>1.6808848828077316E-2</v>
          </cell>
          <cell r="M107">
            <v>1.2800468131899834E-2</v>
          </cell>
        </row>
        <row r="108">
          <cell r="H108">
            <v>0.19167181849479675</v>
          </cell>
          <cell r="I108">
            <v>7.3639869689941406E-2</v>
          </cell>
          <cell r="J108">
            <v>8.1698732443328481E-2</v>
          </cell>
          <cell r="K108">
            <v>7.7093234285712242E-3</v>
          </cell>
          <cell r="L108">
            <v>1.6625992953777313E-2</v>
          </cell>
          <cell r="M108">
            <v>1.1997906491160393E-2</v>
          </cell>
        </row>
        <row r="109">
          <cell r="H109">
            <v>0.20289045572280884</v>
          </cell>
          <cell r="I109">
            <v>7.6272644102573395E-2</v>
          </cell>
          <cell r="J109">
            <v>8.6924258946964983E-2</v>
          </cell>
          <cell r="K109">
            <v>7.7298153191804886E-3</v>
          </cell>
          <cell r="L109">
            <v>1.8597282469272614E-2</v>
          </cell>
          <cell r="M109">
            <v>1.3366458006203175E-2</v>
          </cell>
        </row>
        <row r="110">
          <cell r="H110">
            <v>0.19053654372692108</v>
          </cell>
          <cell r="I110">
            <v>7.2058416903018951E-2</v>
          </cell>
          <cell r="J110">
            <v>8.2714749172737356E-2</v>
          </cell>
          <cell r="K110">
            <v>8.0886760260909796E-3</v>
          </cell>
          <cell r="L110">
            <v>1.6999470070004463E-2</v>
          </cell>
          <cell r="M110">
            <v>1.0675235651433468E-2</v>
          </cell>
        </row>
        <row r="111">
          <cell r="H111">
            <v>0.19035243988037109</v>
          </cell>
          <cell r="I111">
            <v>7.6029941439628601E-2</v>
          </cell>
          <cell r="J111">
            <v>7.7563867482240312E-2</v>
          </cell>
          <cell r="K111">
            <v>8.424944244325161E-3</v>
          </cell>
          <cell r="L111">
            <v>1.7831537872552872E-2</v>
          </cell>
          <cell r="M111">
            <v>1.0502155870199203E-2</v>
          </cell>
        </row>
        <row r="112">
          <cell r="H112">
            <v>0.18928427994251251</v>
          </cell>
          <cell r="I112">
            <v>7.3874711990356445E-2</v>
          </cell>
          <cell r="J112">
            <v>7.7966947588720359E-2</v>
          </cell>
          <cell r="K112">
            <v>8.7493753526359797E-3</v>
          </cell>
          <cell r="L112">
            <v>1.8480965867638588E-2</v>
          </cell>
          <cell r="M112">
            <v>1.0212277062237263E-2</v>
          </cell>
        </row>
        <row r="113">
          <cell r="H113">
            <v>0.18635572493076324</v>
          </cell>
          <cell r="I113">
            <v>7.1153730154037476E-2</v>
          </cell>
          <cell r="J113">
            <v>7.8146749816369265E-2</v>
          </cell>
          <cell r="K113">
            <v>9.1164580080658197E-3</v>
          </cell>
          <cell r="L113">
            <v>1.8710052594542503E-2</v>
          </cell>
          <cell r="M113">
            <v>9.2287342995405197E-3</v>
          </cell>
        </row>
      </sheetData>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ndex"/>
      <sheetName val="TableC1"/>
      <sheetName val="TableC2"/>
      <sheetName val="TableC3"/>
      <sheetName val="TableC4"/>
      <sheetName val="TableC4b"/>
      <sheetName val="TableC5"/>
      <sheetName val="TableC6"/>
      <sheetName val="TableC6b"/>
      <sheetName val="TableC6c"/>
      <sheetName val="TableC7"/>
      <sheetName val="TableC8"/>
      <sheetName val="TableC9"/>
      <sheetName val="TableC10"/>
      <sheetName val="TableC11"/>
      <sheetName val="TableC12"/>
      <sheetName val="TableC13"/>
      <sheetName val="TableC14"/>
      <sheetName val="DataFoundations"/>
      <sheetName val="kennickell_replic"/>
      <sheetName val="Kopczuk-Saez_mortality"/>
      <sheetName val="StataOutput"/>
      <sheetName val="scf_stata"/>
      <sheetName val="scf_stataagg"/>
      <sheetName val="kincscfcomp_soi"/>
      <sheetName val="estate76"/>
      <sheetName val="mortality_raw"/>
      <sheetName val="topwealthshares"/>
      <sheetName val="wealth_baseline_soideath"/>
      <sheetName val="kinc_kg_soideath"/>
      <sheetName val="kinc_nokg_soideath"/>
      <sheetName val="Kincpassive_soi"/>
      <sheetName val="Kincpassive_soideath"/>
      <sheetName val="found_return_nokg"/>
      <sheetName val="found_return_relkgpos"/>
      <sheetName val="found_return_relkg"/>
      <sheetName val="found_return_allkgbook"/>
      <sheetName val="found_return_allkgmarket"/>
      <sheetName val="found_wealth"/>
      <sheetName val="found_capitmix"/>
      <sheetName val="found_capitnokg"/>
      <sheetName val="found_capitkg"/>
    </sheetNames>
    <sheetDataSet>
      <sheetData sheetId="0"/>
      <sheetData sheetId="1"/>
      <sheetData sheetId="2"/>
      <sheetData sheetId="3"/>
      <sheetData sheetId="4"/>
      <sheetData sheetId="5"/>
      <sheetData sheetId="6">
        <row r="8">
          <cell r="H8">
            <v>5.8424400000000001E-2</v>
          </cell>
        </row>
        <row r="9">
          <cell r="H9">
            <v>5.1424999999999998E-2</v>
          </cell>
        </row>
        <row r="10">
          <cell r="H10">
            <v>5.4363099999999998E-2</v>
          </cell>
        </row>
        <row r="11">
          <cell r="H11">
            <v>5.3141599999999997E-2</v>
          </cell>
        </row>
        <row r="12">
          <cell r="H12">
            <v>4.5685499999999997E-2</v>
          </cell>
        </row>
        <row r="13">
          <cell r="H13">
            <v>4.6948900000000002E-2</v>
          </cell>
        </row>
      </sheetData>
      <sheetData sheetId="7">
        <row r="8">
          <cell r="D8">
            <v>3.759898929305585E-2</v>
          </cell>
          <cell r="E8">
            <v>9.4422759745527926E-2</v>
          </cell>
          <cell r="G8">
            <v>3.0145361774658846E-2</v>
          </cell>
        </row>
        <row r="9">
          <cell r="D9">
            <v>3.3303603999036785E-2</v>
          </cell>
          <cell r="E9">
            <v>8.6010505057050102E-2</v>
          </cell>
          <cell r="G9">
            <v>2.6096249381437321E-2</v>
          </cell>
        </row>
        <row r="10">
          <cell r="D10">
            <v>3.3497186934406592E-2</v>
          </cell>
          <cell r="E10">
            <v>8.1457682431201384E-2</v>
          </cell>
          <cell r="G10">
            <v>3.0582851114662035E-2</v>
          </cell>
        </row>
        <row r="11">
          <cell r="D11">
            <v>3.2510333649278467E-2</v>
          </cell>
          <cell r="E11">
            <v>9.0602174599880722E-2</v>
          </cell>
          <cell r="G11">
            <v>3.0499073294624032E-2</v>
          </cell>
        </row>
        <row r="12">
          <cell r="D12">
            <v>3.5292138776158069E-2</v>
          </cell>
          <cell r="E12">
            <v>8.0283253393898926E-2</v>
          </cell>
          <cell r="G12">
            <v>3.5157075151866904E-2</v>
          </cell>
        </row>
        <row r="13">
          <cell r="D13">
            <v>3.4885334424143044E-2</v>
          </cell>
          <cell r="E13">
            <v>8.5646892419738524E-2</v>
          </cell>
          <cell r="G13">
            <v>3.0918799774478804E-2</v>
          </cell>
        </row>
      </sheetData>
      <sheetData sheetId="8">
        <row r="7">
          <cell r="B7">
            <v>4.5519089999999998E-2</v>
          </cell>
          <cell r="C7">
            <v>4.3465719999999999E-2</v>
          </cell>
          <cell r="D7">
            <v>4.2948760000000002E-2</v>
          </cell>
          <cell r="E7">
            <v>4.2487030000000002E-2</v>
          </cell>
          <cell r="F7">
            <v>4.3708980000000001E-2</v>
          </cell>
          <cell r="G7">
            <v>4.3124410000000002E-2</v>
          </cell>
          <cell r="H7">
            <v>4.7318800000000001E-2</v>
          </cell>
          <cell r="I7">
            <v>4.5979630000000001E-2</v>
          </cell>
        </row>
        <row r="8">
          <cell r="B8">
            <v>4.2606140000000001E-2</v>
          </cell>
          <cell r="C8">
            <v>4.3597629999999998E-2</v>
          </cell>
          <cell r="D8">
            <v>4.1515080000000003E-2</v>
          </cell>
          <cell r="E8">
            <v>4.1035250000000002E-2</v>
          </cell>
          <cell r="F8">
            <v>4.276286E-2</v>
          </cell>
          <cell r="G8">
            <v>4.09927E-2</v>
          </cell>
          <cell r="H8">
            <v>4.319274E-2</v>
          </cell>
          <cell r="I8">
            <v>4.3464910000000002E-2</v>
          </cell>
        </row>
        <row r="9">
          <cell r="B9">
            <v>4.5197260000000003E-2</v>
          </cell>
          <cell r="C9">
            <v>4.2897739999999997E-2</v>
          </cell>
          <cell r="D9">
            <v>4.5207589999999999E-2</v>
          </cell>
          <cell r="E9">
            <v>3.8279210000000001E-2</v>
          </cell>
          <cell r="F9">
            <v>3.7371540000000002E-2</v>
          </cell>
          <cell r="G9">
            <v>3.779859E-2</v>
          </cell>
          <cell r="H9">
            <v>4.6343460000000003E-2</v>
          </cell>
          <cell r="I9">
            <v>4.3583915000000001E-2</v>
          </cell>
        </row>
        <row r="10">
          <cell r="B10">
            <v>4.1540680000000003E-2</v>
          </cell>
          <cell r="C10">
            <v>3.9710670000000003E-2</v>
          </cell>
          <cell r="D10">
            <v>3.6727339999999997E-2</v>
          </cell>
          <cell r="E10">
            <v>3.834357E-2</v>
          </cell>
          <cell r="F10">
            <v>4.6133170000000001E-2</v>
          </cell>
          <cell r="G10">
            <v>3.3839849999999998E-2</v>
          </cell>
          <cell r="H10">
            <v>4.1128860000000003E-2</v>
          </cell>
          <cell r="I10">
            <v>4.3702919999999999E-2</v>
          </cell>
        </row>
        <row r="11">
          <cell r="B11">
            <v>4.3826469999999999E-2</v>
          </cell>
          <cell r="C11">
            <v>4.4247399999999999E-2</v>
          </cell>
          <cell r="D11">
            <v>4.124891E-2</v>
          </cell>
          <cell r="E11">
            <v>4.0017619999999997E-2</v>
          </cell>
          <cell r="F11">
            <v>3.9785609999999999E-2</v>
          </cell>
          <cell r="G11">
            <v>4.0183650000000001E-2</v>
          </cell>
          <cell r="H11">
            <v>3.855422E-2</v>
          </cell>
          <cell r="I11">
            <v>4.3407029999999999E-2</v>
          </cell>
        </row>
        <row r="12">
          <cell r="C12">
            <v>4.4046410000000001E-2</v>
          </cell>
          <cell r="D12">
            <v>4.192332E-2</v>
          </cell>
          <cell r="E12">
            <v>3.8196750000000002E-2</v>
          </cell>
          <cell r="F12">
            <v>3.5903280000000003E-2</v>
          </cell>
          <cell r="G12">
            <v>3.6246960000000002E-2</v>
          </cell>
          <cell r="H12">
            <v>3.5979579999999997E-2</v>
          </cell>
          <cell r="I12">
            <v>4.3111139999999999E-2</v>
          </cell>
        </row>
        <row r="13">
          <cell r="C13">
            <v>3.2577679999999998E-2</v>
          </cell>
          <cell r="D13">
            <v>3.2790109999999997E-2</v>
          </cell>
          <cell r="E13">
            <v>2.763498E-2</v>
          </cell>
          <cell r="F13">
            <v>2.8897240000000001E-2</v>
          </cell>
          <cell r="G13">
            <v>2.9042399999999999E-2</v>
          </cell>
          <cell r="H13">
            <v>2.5962220000000001E-2</v>
          </cell>
          <cell r="I13">
            <v>3.4055990000000001E-2</v>
          </cell>
        </row>
        <row r="14">
          <cell r="D14">
            <v>2.3571209999999999E-2</v>
          </cell>
          <cell r="E14">
            <v>2.483641E-2</v>
          </cell>
          <cell r="F14">
            <v>2.1713059999999999E-2</v>
          </cell>
          <cell r="G14">
            <v>2.0206729999999999E-2</v>
          </cell>
          <cell r="H14">
            <v>2.2376549999999999E-2</v>
          </cell>
          <cell r="I14">
            <v>3.5130799999999997E-2</v>
          </cell>
        </row>
        <row r="15">
          <cell r="D15">
            <v>2.3285130000000001E-2</v>
          </cell>
          <cell r="E15">
            <v>2.196594E-2</v>
          </cell>
          <cell r="F15">
            <v>2.1222560000000001E-2</v>
          </cell>
          <cell r="G15">
            <v>2.1652419999999999E-2</v>
          </cell>
          <cell r="H15">
            <v>1.9954840000000001E-2</v>
          </cell>
          <cell r="I15">
            <v>2.487141E-2</v>
          </cell>
        </row>
        <row r="16">
          <cell r="D16">
            <v>2.4167930000000001E-2</v>
          </cell>
          <cell r="E16">
            <v>2.4561840000000001E-2</v>
          </cell>
          <cell r="F16">
            <v>2.6698369999999999E-2</v>
          </cell>
          <cell r="G16">
            <v>2.2000209999999999E-2</v>
          </cell>
          <cell r="H16">
            <v>2.5040010000000001E-2</v>
          </cell>
          <cell r="I16">
            <v>3.2141299999999998E-2</v>
          </cell>
        </row>
        <row r="17">
          <cell r="E17">
            <v>2.984009E-2</v>
          </cell>
          <cell r="F17">
            <v>2.8920370000000001E-2</v>
          </cell>
          <cell r="G17">
            <v>3.184526E-2</v>
          </cell>
          <cell r="H17">
            <v>3.0857039999999999E-2</v>
          </cell>
          <cell r="I17">
            <v>3.4608239999999998E-2</v>
          </cell>
        </row>
        <row r="18">
          <cell r="E18">
            <v>3.4895309999999999E-2</v>
          </cell>
          <cell r="F18">
            <v>2.9044509999999999E-2</v>
          </cell>
          <cell r="G18">
            <v>3.4706019999999997E-2</v>
          </cell>
          <cell r="H18">
            <v>3.1306050000000002E-2</v>
          </cell>
          <cell r="I18">
            <v>3.5506610000000001E-2</v>
          </cell>
        </row>
        <row r="19">
          <cell r="G19">
            <v>2.445466E-2</v>
          </cell>
          <cell r="H19">
            <v>2.5081300000000001E-2</v>
          </cell>
          <cell r="I19">
            <v>3.8369960000000002E-2</v>
          </cell>
        </row>
        <row r="20">
          <cell r="G20">
            <v>1.72795E-2</v>
          </cell>
          <cell r="H20">
            <v>1.5535129999999999E-2</v>
          </cell>
          <cell r="I20">
            <v>2.6037049999999999E-2</v>
          </cell>
        </row>
        <row r="21">
          <cell r="G21">
            <v>1.7376280000000001E-2</v>
          </cell>
          <cell r="H21">
            <v>1.659973E-2</v>
          </cell>
          <cell r="I21">
            <v>2.1724750000000001E-2</v>
          </cell>
        </row>
        <row r="22">
          <cell r="G22">
            <v>1.380518E-2</v>
          </cell>
          <cell r="H22">
            <v>1.5177080000000001E-2</v>
          </cell>
          <cell r="I22">
            <v>1.8838219999999999E-2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ReadMe"/>
      <sheetName val="TA1"/>
      <sheetName val="TA2"/>
      <sheetName val="TA3"/>
      <sheetName val="TA4"/>
      <sheetName val="TA5"/>
      <sheetName val="TA6"/>
      <sheetName val="TB1"/>
      <sheetName val="TB2"/>
      <sheetName val="TB3"/>
      <sheetName val="TB4"/>
      <sheetName val="TB5"/>
      <sheetName val="FB5"/>
      <sheetName val="TC1(1950)"/>
      <sheetName val="TC2(1962)"/>
      <sheetName val="TC3(1970)"/>
      <sheetName val="TC4(1980)"/>
      <sheetName val="TC5(1990)"/>
      <sheetName val="TC6(2000)"/>
      <sheetName val="TC7(2010)"/>
      <sheetName val="TC8(2018)"/>
      <sheetName val="TD1"/>
      <sheetName val="TD2"/>
      <sheetName val="TD3"/>
      <sheetName val="TD4"/>
      <sheetName val="TD5"/>
      <sheetName val="CbC2016"/>
      <sheetName val="StataOutput"/>
      <sheetName val="taxrates_wide"/>
      <sheetName val="taxrates_long"/>
      <sheetName val="taxrates_wide_internal"/>
      <sheetName val="taxrates_long_internal"/>
      <sheetName val="top400peinc"/>
      <sheetName val="top400hweal"/>
      <sheetName val="NHE"/>
      <sheetName val="full1962"/>
      <sheetName val="full1970"/>
      <sheetName val="full1980"/>
      <sheetName val="full1990"/>
      <sheetName val="full2000"/>
      <sheetName val="full2010"/>
      <sheetName val="full2018"/>
      <sheetName val="full2018det"/>
    </sheetNames>
    <sheetDataSet>
      <sheetData sheetId="0"/>
      <sheetData sheetId="1">
        <row r="10">
          <cell r="E10">
            <v>0.4256102937031318</v>
          </cell>
        </row>
      </sheetData>
      <sheetData sheetId="2">
        <row r="59">
          <cell r="L59">
            <v>3528.3065343126154</v>
          </cell>
        </row>
      </sheetData>
      <sheetData sheetId="3">
        <row r="9">
          <cell r="B9">
            <v>7.8409802147633142E-2</v>
          </cell>
        </row>
      </sheetData>
      <sheetData sheetId="4">
        <row r="9">
          <cell r="B9">
            <v>0</v>
          </cell>
        </row>
      </sheetData>
      <sheetData sheetId="5">
        <row r="10">
          <cell r="K10">
            <v>7.8409802147633142E-2</v>
          </cell>
        </row>
      </sheetData>
      <sheetData sheetId="6"/>
      <sheetData sheetId="7">
        <row r="10">
          <cell r="C10">
            <v>6.3840228934002582E-2</v>
          </cell>
        </row>
      </sheetData>
      <sheetData sheetId="8">
        <row r="10">
          <cell r="I10">
            <v>6.3168789067261671E-2</v>
          </cell>
        </row>
      </sheetData>
      <sheetData sheetId="9">
        <row r="10">
          <cell r="C10">
            <v>8.1226887560598496E-3</v>
          </cell>
        </row>
      </sheetData>
      <sheetData sheetId="10">
        <row r="47">
          <cell r="B47">
            <v>0.24400343571720604</v>
          </cell>
        </row>
      </sheetData>
      <sheetData sheetId="11">
        <row r="10">
          <cell r="B10">
            <v>0.16143249418854747</v>
          </cell>
        </row>
      </sheetData>
      <sheetData sheetId="12" refreshError="1"/>
      <sheetData sheetId="13"/>
      <sheetData sheetId="14">
        <row r="10">
          <cell r="B10">
            <v>962094</v>
          </cell>
        </row>
        <row r="138">
          <cell r="E138">
            <v>0.18637483345331732</v>
          </cell>
        </row>
        <row r="139">
          <cell r="E139">
            <v>0.20484370380910846</v>
          </cell>
        </row>
        <row r="140">
          <cell r="E140">
            <v>0.22615822890584503</v>
          </cell>
        </row>
        <row r="141">
          <cell r="E141">
            <v>0.23555435207655823</v>
          </cell>
        </row>
        <row r="142">
          <cell r="E142">
            <v>0.23957319946977768</v>
          </cell>
        </row>
        <row r="143">
          <cell r="E143">
            <v>0.24657775271341473</v>
          </cell>
        </row>
        <row r="144">
          <cell r="E144">
            <v>0.24752515406012904</v>
          </cell>
        </row>
        <row r="145">
          <cell r="E145">
            <v>0.24923553473784263</v>
          </cell>
        </row>
        <row r="146">
          <cell r="E146">
            <v>0.25616886182909898</v>
          </cell>
        </row>
        <row r="147">
          <cell r="E147">
            <v>0.25666877956074408</v>
          </cell>
        </row>
        <row r="148">
          <cell r="E148">
            <v>0.28606830989883114</v>
          </cell>
        </row>
        <row r="149">
          <cell r="E149">
            <v>0.38217616203845139</v>
          </cell>
        </row>
        <row r="150">
          <cell r="E150">
            <v>0.49438587982908327</v>
          </cell>
        </row>
        <row r="151">
          <cell r="E151">
            <v>0.53391848674384368</v>
          </cell>
        </row>
        <row r="152">
          <cell r="E152">
            <v>0.54386919736862183</v>
          </cell>
        </row>
      </sheetData>
      <sheetData sheetId="15"/>
      <sheetData sheetId="16"/>
      <sheetData sheetId="17"/>
      <sheetData sheetId="18"/>
      <sheetData sheetId="19"/>
      <sheetData sheetId="20">
        <row r="138">
          <cell r="E138">
            <v>0.25620003287068466</v>
          </cell>
          <cell r="F138">
            <v>0.12308348180830748</v>
          </cell>
          <cell r="G138">
            <v>5.2005275620831178E-3</v>
          </cell>
          <cell r="H138">
            <v>3.9863802989590653E-3</v>
          </cell>
          <cell r="I138">
            <v>1.1743119981362607E-2</v>
          </cell>
          <cell r="J138">
            <v>0</v>
          </cell>
          <cell r="K138">
            <v>0.11218651527245889</v>
          </cell>
          <cell r="R138">
            <v>1.7469684993506557E-2</v>
          </cell>
        </row>
        <row r="139">
          <cell r="E139">
            <v>0.24249604408961822</v>
          </cell>
          <cell r="F139">
            <v>0.10255850714416055</v>
          </cell>
          <cell r="G139">
            <v>1.0189266648870994E-2</v>
          </cell>
          <cell r="H139">
            <v>5.6443554774251318E-3</v>
          </cell>
          <cell r="I139">
            <v>1.0958603226262069E-2</v>
          </cell>
          <cell r="J139">
            <v>0</v>
          </cell>
          <cell r="K139">
            <v>0.11313962241548445</v>
          </cell>
          <cell r="R139">
            <v>5.6705968495239574E-2</v>
          </cell>
        </row>
        <row r="140">
          <cell r="E140">
            <v>0.24495110707951523</v>
          </cell>
          <cell r="F140">
            <v>9.0869026481942436E-2</v>
          </cell>
          <cell r="G140">
            <v>1.7972151205336011E-2</v>
          </cell>
          <cell r="H140">
            <v>7.7418707349781171E-3</v>
          </cell>
          <cell r="I140">
            <v>1.1510800192302412E-2</v>
          </cell>
          <cell r="J140">
            <v>0</v>
          </cell>
          <cell r="K140">
            <v>0.11686543165873819</v>
          </cell>
          <cell r="R140">
            <v>8.4589391466300706E-2</v>
          </cell>
        </row>
        <row r="141">
          <cell r="E141">
            <v>0.23520665342115579</v>
          </cell>
          <cell r="F141">
            <v>7.6861691053634759E-2</v>
          </cell>
          <cell r="G141">
            <v>2.8282794588987328E-2</v>
          </cell>
          <cell r="H141">
            <v>1.131344524604664E-2</v>
          </cell>
          <cell r="I141">
            <v>1.2524991885682086E-2</v>
          </cell>
          <cell r="J141">
            <v>0</v>
          </cell>
          <cell r="K141">
            <v>0.10621140037477421</v>
          </cell>
          <cell r="R141">
            <v>0.1134010070793649</v>
          </cell>
        </row>
        <row r="142">
          <cell r="E142">
            <v>0.24197534002071935</v>
          </cell>
          <cell r="F142">
            <v>6.7042891795916687E-2</v>
          </cell>
          <cell r="G142">
            <v>4.3738890529445733E-2</v>
          </cell>
          <cell r="H142">
            <v>1.3389555516932708E-2</v>
          </cell>
          <cell r="I142">
            <v>1.2272904012252128E-2</v>
          </cell>
          <cell r="J142">
            <v>0</v>
          </cell>
          <cell r="K142">
            <v>0.10553584281575179</v>
          </cell>
          <cell r="R142">
            <v>0.12271622358288359</v>
          </cell>
        </row>
        <row r="143">
          <cell r="E143">
            <v>0.25385615416279084</v>
          </cell>
          <cell r="F143">
            <v>6.4057502504750397E-2</v>
          </cell>
          <cell r="G143">
            <v>5.7360961932812558E-2</v>
          </cell>
          <cell r="H143">
            <v>1.5186174615713558E-2</v>
          </cell>
          <cell r="I143">
            <v>1.2293801102206903E-2</v>
          </cell>
          <cell r="J143">
            <v>0</v>
          </cell>
          <cell r="K143">
            <v>0.10495958777342883</v>
          </cell>
          <cell r="R143">
            <v>0.13011487618848919</v>
          </cell>
        </row>
        <row r="144">
          <cell r="E144">
            <v>0.26256944999963355</v>
          </cell>
          <cell r="F144">
            <v>5.41877453267368E-2</v>
          </cell>
          <cell r="G144">
            <v>7.3109563551864196E-2</v>
          </cell>
          <cell r="H144">
            <v>1.6518012149416207E-2</v>
          </cell>
          <cell r="I144">
            <v>1.2681771151251563E-2</v>
          </cell>
          <cell r="J144">
            <v>0</v>
          </cell>
          <cell r="K144">
            <v>0.1060708611229642</v>
          </cell>
          <cell r="R144">
            <v>0.12174237823950816</v>
          </cell>
        </row>
        <row r="145">
          <cell r="E145">
            <v>0.27768774865434631</v>
          </cell>
          <cell r="F145">
            <v>5.1078589854839866E-2</v>
          </cell>
          <cell r="G145">
            <v>9.1298457522001067E-2</v>
          </cell>
          <cell r="H145">
            <v>1.8169372979231439E-2</v>
          </cell>
          <cell r="I145">
            <v>1.3965585111030916E-2</v>
          </cell>
          <cell r="J145">
            <v>0</v>
          </cell>
          <cell r="K145">
            <v>0.10317220464566358</v>
          </cell>
          <cell r="R145">
            <v>0.11312262807476271</v>
          </cell>
        </row>
        <row r="146">
          <cell r="E146">
            <v>0.29402880339923826</v>
          </cell>
          <cell r="F146">
            <v>4.8464460679753574E-2</v>
          </cell>
          <cell r="G146">
            <v>0.11246132307408452</v>
          </cell>
          <cell r="H146">
            <v>1.9774541228339073E-2</v>
          </cell>
          <cell r="I146">
            <v>1.5560437986891969E-2</v>
          </cell>
          <cell r="J146">
            <v>0</v>
          </cell>
          <cell r="K146">
            <v>9.7767177451673973E-2</v>
          </cell>
          <cell r="R146">
            <v>9.4423839221140726E-2</v>
          </cell>
        </row>
        <row r="147">
          <cell r="E147">
            <v>0.28633839617704143</v>
          </cell>
          <cell r="F147">
            <v>3.8279068401836223E-2</v>
          </cell>
          <cell r="G147">
            <v>0.12724900462673583</v>
          </cell>
          <cell r="H147">
            <v>2.4450521611378437E-2</v>
          </cell>
          <cell r="I147">
            <v>1.6235439783718629E-2</v>
          </cell>
          <cell r="J147">
            <v>0</v>
          </cell>
          <cell r="K147">
            <v>8.0124358740271046E-2</v>
          </cell>
          <cell r="R147">
            <v>6.3714454010858679E-2</v>
          </cell>
        </row>
        <row r="148">
          <cell r="E148">
            <v>0.27661467207050416</v>
          </cell>
          <cell r="F148">
            <v>3.2265096040549363E-2</v>
          </cell>
          <cell r="G148">
            <v>0.14736139532347398</v>
          </cell>
          <cell r="H148">
            <v>3.0969570560441435E-2</v>
          </cell>
          <cell r="I148">
            <v>1.3601761497909887E-2</v>
          </cell>
          <cell r="J148">
            <v>0</v>
          </cell>
          <cell r="K148">
            <v>5.2416025127526078E-2</v>
          </cell>
          <cell r="R148">
            <v>3.0790068021176883E-2</v>
          </cell>
        </row>
        <row r="149">
          <cell r="E149">
            <v>0.28913925727188333</v>
          </cell>
          <cell r="F149">
            <v>2.3372186619157638E-2</v>
          </cell>
          <cell r="G149">
            <v>0.1869571405964979</v>
          </cell>
          <cell r="H149">
            <v>4.3788527078615115E-2</v>
          </cell>
          <cell r="I149">
            <v>9.5748778583148939E-3</v>
          </cell>
          <cell r="J149">
            <v>1.4326573559881456E-3</v>
          </cell>
          <cell r="K149">
            <v>2.4013755806049867E-2</v>
          </cell>
          <cell r="R149">
            <v>7.8730410605132323E-3</v>
          </cell>
        </row>
        <row r="150">
          <cell r="E150">
            <v>0.33153581002765642</v>
          </cell>
          <cell r="F150">
            <v>2.2325385242458643E-2</v>
          </cell>
          <cell r="G150">
            <v>0.22038425748254201</v>
          </cell>
          <cell r="H150">
            <v>6.1243567500112589E-2</v>
          </cell>
          <cell r="I150">
            <v>5.8493419189557952E-3</v>
          </cell>
          <cell r="J150">
            <v>9.9857694370207393E-3</v>
          </cell>
          <cell r="K150">
            <v>1.1747558157524367E-2</v>
          </cell>
          <cell r="R150">
            <v>1.4169119047642321E-3</v>
          </cell>
        </row>
        <row r="151">
          <cell r="E151">
            <v>0.30363302683907506</v>
          </cell>
          <cell r="F151">
            <v>2.1720558149477393E-2</v>
          </cell>
          <cell r="G151">
            <v>0.18361579288264099</v>
          </cell>
          <cell r="H151">
            <v>8.0343627423104677E-2</v>
          </cell>
          <cell r="I151">
            <v>2.5728724794929466E-3</v>
          </cell>
          <cell r="J151">
            <v>9.9893855390915352E-3</v>
          </cell>
          <cell r="K151">
            <v>5.3907964559122478E-3</v>
          </cell>
          <cell r="R151">
            <v>2.1432124114992637E-4</v>
          </cell>
        </row>
        <row r="152">
          <cell r="E152">
            <v>0.23041529953479767</v>
          </cell>
          <cell r="F152">
            <v>2.263387106359005E-2</v>
          </cell>
          <cell r="G152">
            <v>9.2288695275783539E-2</v>
          </cell>
          <cell r="H152">
            <v>0.10023240000009537</v>
          </cell>
          <cell r="I152">
            <v>8.1520975800231099E-4</v>
          </cell>
          <cell r="J152">
            <v>1.1135729029774666E-2</v>
          </cell>
          <cell r="K152">
            <v>3.3093828242272139E-3</v>
          </cell>
          <cell r="R152">
            <v>2.0249032092578024E-5</v>
          </cell>
        </row>
      </sheetData>
      <sheetData sheetId="21">
        <row r="10">
          <cell r="Z10">
            <v>0.06</v>
          </cell>
        </row>
      </sheetData>
      <sheetData sheetId="22"/>
      <sheetData sheetId="23"/>
      <sheetData sheetId="24"/>
      <sheetData sheetId="25"/>
      <sheetData sheetId="26"/>
      <sheetData sheetId="27"/>
      <sheetData sheetId="28">
        <row r="2">
          <cell r="D2">
            <v>2.6747760407199169E-2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Index"/>
      <sheetName val="TableB1"/>
      <sheetName val="TableB1b"/>
      <sheetName val="TableB2"/>
      <sheetName val="TableB3"/>
      <sheetName val="TableB4"/>
      <sheetName val="TableB4b"/>
      <sheetName val="TableB4c"/>
      <sheetName val="TableB5"/>
      <sheetName val="TableB5b"/>
      <sheetName val="TableB6"/>
      <sheetName val="TableB7"/>
      <sheetName val="TableB8"/>
      <sheetName val="TableB9"/>
      <sheetName val="TableB10"/>
      <sheetName val="TableB11"/>
      <sheetName val="TableB12"/>
      <sheetName val="TableB13"/>
      <sheetName val="TableB14"/>
      <sheetName val="TableB15"/>
      <sheetName val="TableB16"/>
      <sheetName val="TableB17"/>
      <sheetName val="TableB18"/>
      <sheetName val="TableB19"/>
      <sheetName val="TableB20"/>
      <sheetName val="TableB21"/>
      <sheetName val="TableB22"/>
      <sheetName val="TableB22b"/>
      <sheetName val="TableB23"/>
      <sheetName val="TableB23b"/>
      <sheetName val="TableB24"/>
      <sheetName val="TableB25"/>
      <sheetName val="TableB26"/>
      <sheetName val="TableB27"/>
      <sheetName val="TableB28"/>
      <sheetName val="TableB29"/>
      <sheetName val="TableB30"/>
      <sheetName val="TableB31"/>
      <sheetName val="TableB32"/>
      <sheetName val="TableB33"/>
      <sheetName val="TableB33b"/>
      <sheetName val="TableB33c"/>
      <sheetName val="TableB34"/>
      <sheetName val="TableB35"/>
      <sheetName val="TableB35b"/>
      <sheetName val="TableB36"/>
      <sheetName val="TableB37"/>
      <sheetName val="TableB37b"/>
      <sheetName val="TableB38"/>
      <sheetName val="TableB39"/>
      <sheetName val="TableB39b"/>
      <sheetName val="TableB40"/>
      <sheetName val="TableB41"/>
      <sheetName val="TableB41b"/>
      <sheetName val="TableB41c"/>
      <sheetName val="TableB42"/>
      <sheetName val="TableB43"/>
      <sheetName val="TableB43b"/>
      <sheetName val="TAbleB44"/>
      <sheetName val="CompSaving"/>
      <sheetName val="NonMortageDebtCurencyAndMunis"/>
      <sheetName val="StataOutputPUF"/>
      <sheetName val="wealth_baseline"/>
      <sheetName val="wealth_indiv"/>
      <sheetName val="wealth_detail"/>
      <sheetName val="wealth_detail2"/>
      <sheetName val="wealth_kg"/>
      <sheetName val="wealth_nokg"/>
      <sheetName val="wealth_detail2_kg"/>
      <sheetName val="wealth_detail2_nokg"/>
      <sheetName val="wealth_simplepen"/>
      <sheetName val="wealth_heterfix"/>
      <sheetName val="wealth_nonmort"/>
      <sheetName val="kinc_baseline"/>
      <sheetName val="kinc_kg"/>
      <sheetName val="kinc_nokg"/>
      <sheetName val="Kincpassive"/>
      <sheetName val="incna_bywealth"/>
      <sheetName val="lincna_bywealth"/>
      <sheetName val="dividend"/>
      <sheetName val="interest"/>
      <sheetName val="kgain"/>
      <sheetName val="bond"/>
      <sheetName val="fixnet"/>
      <sheetName val="housing"/>
      <sheetName val="business"/>
      <sheetName val="pension"/>
      <sheetName val="equity"/>
      <sheetName val="offshore"/>
      <sheetName val="StataOutputInternalIRS"/>
      <sheetName val="wealth_baseline_soi"/>
      <sheetName val="wealth_baseline_soiage"/>
      <sheetName val="wealth_detail_soi"/>
      <sheetName val="wealth_detail2_soi"/>
      <sheetName val="wealth_kg_soi"/>
      <sheetName val="wealth_nokg_soi"/>
      <sheetName val="wealth_simplepen_soi"/>
      <sheetName val="wealth_heterfix_soi"/>
      <sheetName val="wealth_nonmort_soi"/>
      <sheetName val="kinc_baseline_soi"/>
      <sheetName val="kinc_kg_soi"/>
      <sheetName val="kinc_nokg_soi"/>
      <sheetName val="Kincpassive_soi"/>
      <sheetName val="incna_bywealth_soi"/>
      <sheetName val="dividend_soi"/>
      <sheetName val="interest_soi"/>
      <sheetName val="kgain_soi"/>
      <sheetName val="equity_soi"/>
      <sheetName val="bond_soi"/>
      <sheetName val="fixnet_soi"/>
      <sheetName val="housing_soi"/>
      <sheetName val="business_soi"/>
      <sheetName val="pension_soi"/>
      <sheetName val="lincna_bywealth_soi"/>
      <sheetName val="offshore_soi"/>
      <sheetName val="Pre-62"/>
      <sheetName val="NotesOnSoiData"/>
      <sheetName val="capitalization"/>
      <sheetName val="bot90"/>
      <sheetName val="top10"/>
      <sheetName val="top5"/>
      <sheetName val="top1"/>
      <sheetName val="top0.5"/>
      <sheetName val="top0.1"/>
      <sheetName val="top0.01"/>
      <sheetName val="div_pre62"/>
    </sheetNames>
    <sheetDataSet>
      <sheetData sheetId="0"/>
      <sheetData sheetId="1">
        <row r="8">
          <cell r="B8" t="str">
            <v>Bottom 90%</v>
          </cell>
        </row>
      </sheetData>
      <sheetData sheetId="2">
        <row r="56">
          <cell r="A56">
            <v>1960</v>
          </cell>
        </row>
      </sheetData>
      <sheetData sheetId="3">
        <row r="108">
          <cell r="B108">
            <v>662000</v>
          </cell>
        </row>
      </sheetData>
      <sheetData sheetId="4">
        <row r="9">
          <cell r="A9">
            <v>1913</v>
          </cell>
        </row>
      </sheetData>
      <sheetData sheetId="5">
        <row r="11">
          <cell r="B11">
            <v>0.30618016529640468</v>
          </cell>
        </row>
      </sheetData>
      <sheetData sheetId="6"/>
      <sheetData sheetId="7"/>
      <sheetData sheetId="8">
        <row r="8">
          <cell r="J8" t="str">
            <v>Equities</v>
          </cell>
        </row>
      </sheetData>
      <sheetData sheetId="9">
        <row r="8">
          <cell r="C8" t="str">
            <v>Equities</v>
          </cell>
        </row>
      </sheetData>
      <sheetData sheetId="10">
        <row r="10">
          <cell r="G10">
            <v>0.22549558073229725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6">
          <cell r="E56">
            <v>0.37488052547395184</v>
          </cell>
        </row>
      </sheetData>
      <sheetData sheetId="25">
        <row r="9">
          <cell r="E9">
            <v>0.53558896524389898</v>
          </cell>
          <cell r="G9">
            <v>0.25537876288412448</v>
          </cell>
        </row>
        <row r="10">
          <cell r="G10">
            <v>0.26237236753001991</v>
          </cell>
        </row>
        <row r="11">
          <cell r="G11">
            <v>0.27881993389181514</v>
          </cell>
        </row>
        <row r="12">
          <cell r="G12">
            <v>0.28148661824547982</v>
          </cell>
        </row>
        <row r="13">
          <cell r="G13">
            <v>0.22750688630723578</v>
          </cell>
        </row>
        <row r="14">
          <cell r="G14">
            <v>0.17813302152090554</v>
          </cell>
        </row>
        <row r="15">
          <cell r="G15">
            <v>0.18715440612656786</v>
          </cell>
        </row>
        <row r="16">
          <cell r="G16">
            <v>0.15496284934486865</v>
          </cell>
        </row>
        <row r="17">
          <cell r="G17">
            <v>0.1595360258557125</v>
          </cell>
        </row>
        <row r="18">
          <cell r="G18">
            <v>0.18860104748008971</v>
          </cell>
        </row>
        <row r="19">
          <cell r="G19">
            <v>0.15109266891045472</v>
          </cell>
        </row>
        <row r="20">
          <cell r="G20">
            <v>0.16774583159421469</v>
          </cell>
        </row>
        <row r="21">
          <cell r="G21">
            <v>0.2273224614245179</v>
          </cell>
        </row>
        <row r="22">
          <cell r="G22">
            <v>0.23150319550940865</v>
          </cell>
        </row>
        <row r="23">
          <cell r="G23">
            <v>0.25581582505087141</v>
          </cell>
        </row>
        <row r="24">
          <cell r="G24">
            <v>0.30942534304176594</v>
          </cell>
        </row>
        <row r="25">
          <cell r="G25">
            <v>0.30103493847958501</v>
          </cell>
        </row>
        <row r="26">
          <cell r="G26">
            <v>0.22214803182857662</v>
          </cell>
        </row>
        <row r="27">
          <cell r="G27">
            <v>0.20312507413212785</v>
          </cell>
        </row>
        <row r="28">
          <cell r="G28">
            <v>0.22788089123075406</v>
          </cell>
        </row>
        <row r="29">
          <cell r="G29">
            <v>0.23891516468486285</v>
          </cell>
        </row>
        <row r="30">
          <cell r="G30">
            <v>0.21598087393535351</v>
          </cell>
        </row>
        <row r="31">
          <cell r="G31">
            <v>0.2109019626393458</v>
          </cell>
        </row>
        <row r="32">
          <cell r="G32">
            <v>0.23465001196476074</v>
          </cell>
        </row>
        <row r="33">
          <cell r="G33">
            <v>0.20805716842212538</v>
          </cell>
        </row>
        <row r="34">
          <cell r="G34">
            <v>0.18942236968077414</v>
          </cell>
        </row>
        <row r="35">
          <cell r="G35">
            <v>0.19100388543271329</v>
          </cell>
        </row>
        <row r="36">
          <cell r="G36">
            <v>0.18383628168056679</v>
          </cell>
        </row>
        <row r="37">
          <cell r="G37">
            <v>0.17986982833155296</v>
          </cell>
        </row>
        <row r="38">
          <cell r="G38">
            <v>0.16435900598039807</v>
          </cell>
        </row>
        <row r="39">
          <cell r="G39">
            <v>0.15983635650821382</v>
          </cell>
        </row>
        <row r="40">
          <cell r="G40">
            <v>0.14545588763493733</v>
          </cell>
        </row>
        <row r="41">
          <cell r="G41">
            <v>0.14717799076577467</v>
          </cell>
        </row>
        <row r="42">
          <cell r="G42">
            <v>0.13637358633278407</v>
          </cell>
        </row>
        <row r="43">
          <cell r="G43">
            <v>0.13167223622398669</v>
          </cell>
        </row>
        <row r="44">
          <cell r="G44">
            <v>0.13882864354651167</v>
          </cell>
        </row>
        <row r="45">
          <cell r="G45">
            <v>0.13508014598870208</v>
          </cell>
        </row>
        <row r="46">
          <cell r="G46">
            <v>0.15884305350185871</v>
          </cell>
        </row>
        <row r="47">
          <cell r="G47">
            <v>0.14791056247408241</v>
          </cell>
        </row>
        <row r="48">
          <cell r="G48">
            <v>0.13998407423518774</v>
          </cell>
        </row>
        <row r="49">
          <cell r="G49">
            <v>0.1289797478331085</v>
          </cell>
        </row>
        <row r="50">
          <cell r="G50">
            <v>0.14359025118237623</v>
          </cell>
        </row>
        <row r="51">
          <cell r="G51">
            <v>0.15317800406121029</v>
          </cell>
        </row>
        <row r="52">
          <cell r="G52">
            <v>0.1425410423817994</v>
          </cell>
        </row>
        <row r="53">
          <cell r="G53">
            <v>0.13615705458393518</v>
          </cell>
        </row>
        <row r="54">
          <cell r="G54">
            <v>0.13544390358964431</v>
          </cell>
        </row>
        <row r="55">
          <cell r="G55">
            <v>0.14845670522399468</v>
          </cell>
        </row>
        <row r="56">
          <cell r="G56">
            <v>0.14739402208327188</v>
          </cell>
        </row>
        <row r="57">
          <cell r="G57">
            <v>0.16369484493577249</v>
          </cell>
        </row>
        <row r="58">
          <cell r="G58">
            <v>0.14305000000000001</v>
          </cell>
        </row>
        <row r="59">
          <cell r="G59">
            <v>0.14696500000000001</v>
          </cell>
        </row>
        <row r="60">
          <cell r="G60">
            <v>0.15088000000000001</v>
          </cell>
        </row>
        <row r="61">
          <cell r="G61">
            <v>0.15130000000000002</v>
          </cell>
        </row>
        <row r="62">
          <cell r="G62">
            <v>0.15172000000000002</v>
          </cell>
        </row>
        <row r="63">
          <cell r="G63">
            <v>0.15858000000000003</v>
          </cell>
        </row>
        <row r="64">
          <cell r="G64">
            <v>0.16937000000000002</v>
          </cell>
        </row>
        <row r="65">
          <cell r="G65">
            <v>0.16845000000000002</v>
          </cell>
        </row>
        <row r="66">
          <cell r="G66">
            <v>0.14218</v>
          </cell>
        </row>
        <row r="67">
          <cell r="G67">
            <v>0.15039000000000002</v>
          </cell>
        </row>
        <row r="68">
          <cell r="G68">
            <v>0.15021000000000001</v>
          </cell>
        </row>
        <row r="69">
          <cell r="G69">
            <v>0.13258</v>
          </cell>
        </row>
        <row r="70">
          <cell r="G70">
            <v>0.13326000000000002</v>
          </cell>
        </row>
        <row r="71">
          <cell r="G71">
            <v>0.12854000000000002</v>
          </cell>
        </row>
        <row r="72">
          <cell r="G72">
            <v>0.12590000000000001</v>
          </cell>
        </row>
        <row r="73">
          <cell r="G73">
            <v>0.13124000000000002</v>
          </cell>
        </row>
        <row r="74">
          <cell r="G74">
            <v>0.12767000000000001</v>
          </cell>
        </row>
        <row r="75">
          <cell r="G75">
            <v>0.16233</v>
          </cell>
        </row>
        <row r="76">
          <cell r="G76">
            <v>0.15647000000000003</v>
          </cell>
        </row>
        <row r="77">
          <cell r="G77">
            <v>0.16128000000000001</v>
          </cell>
        </row>
        <row r="78">
          <cell r="G78">
            <v>0.18342000000000003</v>
          </cell>
        </row>
        <row r="79">
          <cell r="G79">
            <v>0.19219000000000003</v>
          </cell>
        </row>
        <row r="80">
          <cell r="G80">
            <v>0.20620000000000002</v>
          </cell>
        </row>
        <row r="81">
          <cell r="G81">
            <v>0.21531000000000003</v>
          </cell>
        </row>
        <row r="82">
          <cell r="G82">
            <v>0.26053000000000004</v>
          </cell>
        </row>
        <row r="83">
          <cell r="G83">
            <v>0.19727000000000003</v>
          </cell>
        </row>
        <row r="84">
          <cell r="G84">
            <v>0.24201000000000003</v>
          </cell>
        </row>
        <row r="85">
          <cell r="G85">
            <v>0.22035000000000002</v>
          </cell>
        </row>
        <row r="86">
          <cell r="G86">
            <v>0.21742000000000003</v>
          </cell>
        </row>
        <row r="87">
          <cell r="G87">
            <v>0.20224</v>
          </cell>
        </row>
        <row r="88">
          <cell r="G88">
            <v>0.22681000000000001</v>
          </cell>
        </row>
        <row r="89">
          <cell r="G89">
            <v>0.23383000000000001</v>
          </cell>
        </row>
        <row r="90">
          <cell r="G90">
            <v>0.24552000000000002</v>
          </cell>
        </row>
        <row r="91">
          <cell r="G91">
            <v>0.24862000000000001</v>
          </cell>
        </row>
        <row r="92">
          <cell r="G92">
            <v>0.27480000257492065</v>
          </cell>
        </row>
        <row r="93">
          <cell r="G93">
            <v>0.28791999816894531</v>
          </cell>
        </row>
        <row r="94">
          <cell r="G94">
            <v>0.30719000101089478</v>
          </cell>
        </row>
        <row r="95">
          <cell r="G95">
            <v>0.31531000137329102</v>
          </cell>
        </row>
        <row r="96">
          <cell r="G96">
            <v>0.33932998776435852</v>
          </cell>
        </row>
        <row r="97">
          <cell r="G97">
            <v>0.31057998538017273</v>
          </cell>
        </row>
        <row r="98">
          <cell r="G98">
            <v>0.30366000533103943</v>
          </cell>
        </row>
        <row r="99">
          <cell r="G99">
            <v>0.32299000024795532</v>
          </cell>
        </row>
        <row r="100">
          <cell r="G100">
            <v>0.35021999478340149</v>
          </cell>
        </row>
        <row r="101">
          <cell r="G101">
            <v>0.36432000994682312</v>
          </cell>
        </row>
        <row r="102">
          <cell r="G102">
            <v>0.37428998947143555</v>
          </cell>
        </row>
        <row r="103">
          <cell r="G103">
            <v>0.38324001431465149</v>
          </cell>
        </row>
        <row r="104">
          <cell r="G104">
            <v>0.38199999928474426</v>
          </cell>
        </row>
        <row r="105">
          <cell r="G105">
            <v>0.34314000606536865</v>
          </cell>
        </row>
        <row r="106">
          <cell r="G106">
            <v>0.38481000065803528</v>
          </cell>
        </row>
        <row r="107">
          <cell r="G107">
            <v>0.3695099949836731</v>
          </cell>
        </row>
        <row r="108">
          <cell r="G108">
            <v>0.4229699969291687</v>
          </cell>
        </row>
      </sheetData>
      <sheetData sheetId="26">
        <row r="8">
          <cell r="E8" t="str">
            <v>Top 1%</v>
          </cell>
        </row>
        <row r="9">
          <cell r="G9">
            <v>0.30002355800197222</v>
          </cell>
        </row>
        <row r="10">
          <cell r="G10">
            <v>0.30823977036600775</v>
          </cell>
        </row>
        <row r="11">
          <cell r="G11">
            <v>0.32754368374579895</v>
          </cell>
        </row>
        <row r="12">
          <cell r="G12">
            <v>0.31635666025629916</v>
          </cell>
        </row>
        <row r="13">
          <cell r="G13">
            <v>0.26958244619155924</v>
          </cell>
        </row>
        <row r="14">
          <cell r="G14">
            <v>0.21268414068732489</v>
          </cell>
        </row>
        <row r="15">
          <cell r="G15">
            <v>0.22156293901032337</v>
          </cell>
        </row>
        <row r="16">
          <cell r="G16">
            <v>0.19112318714268381</v>
          </cell>
        </row>
        <row r="17">
          <cell r="G17">
            <v>0.19115067779783931</v>
          </cell>
        </row>
        <row r="18">
          <cell r="G18">
            <v>0.21096078248866343</v>
          </cell>
        </row>
        <row r="19">
          <cell r="G19">
            <v>0.16834233803981574</v>
          </cell>
        </row>
        <row r="20">
          <cell r="G20">
            <v>0.18224019295646596</v>
          </cell>
        </row>
        <row r="21">
          <cell r="G21">
            <v>0.22534786386951408</v>
          </cell>
        </row>
        <row r="22">
          <cell r="G22">
            <v>0.23968304741082339</v>
          </cell>
        </row>
        <row r="23">
          <cell r="G23">
            <v>0.26065959696255603</v>
          </cell>
        </row>
        <row r="24">
          <cell r="G24">
            <v>0.29030741140865551</v>
          </cell>
        </row>
        <row r="25">
          <cell r="G25">
            <v>0.27254001875045425</v>
          </cell>
        </row>
        <row r="26">
          <cell r="G26">
            <v>0.24511428236691338</v>
          </cell>
        </row>
        <row r="27">
          <cell r="G27">
            <v>0.23341428163549222</v>
          </cell>
        </row>
        <row r="28">
          <cell r="G28">
            <v>0.26503865907125346</v>
          </cell>
        </row>
        <row r="29">
          <cell r="G29">
            <v>0.26132826311926444</v>
          </cell>
        </row>
        <row r="30">
          <cell r="G30">
            <v>0.24654271989678225</v>
          </cell>
        </row>
        <row r="31">
          <cell r="G31">
            <v>0.23290614406984272</v>
          </cell>
        </row>
        <row r="32">
          <cell r="G32">
            <v>0.26161745075095522</v>
          </cell>
        </row>
        <row r="33">
          <cell r="G33">
            <v>0.23740348635577224</v>
          </cell>
        </row>
        <row r="34">
          <cell r="G34">
            <v>0.19646465899942145</v>
          </cell>
        </row>
        <row r="35">
          <cell r="G35">
            <v>0.21292164360366839</v>
          </cell>
        </row>
        <row r="36">
          <cell r="G36">
            <v>0.20313653570177478</v>
          </cell>
        </row>
        <row r="37">
          <cell r="G37">
            <v>0.19391141319761648</v>
          </cell>
        </row>
        <row r="38">
          <cell r="G38">
            <v>0.18063244034961345</v>
          </cell>
        </row>
        <row r="39">
          <cell r="G39">
            <v>0.17042893456703714</v>
          </cell>
        </row>
        <row r="40">
          <cell r="G40">
            <v>0.15520333514860543</v>
          </cell>
        </row>
        <row r="41">
          <cell r="G41">
            <v>0.14572333748148236</v>
          </cell>
        </row>
        <row r="42">
          <cell r="G42">
            <v>0.13252470560714369</v>
          </cell>
        </row>
        <row r="43">
          <cell r="G43">
            <v>0.13190102581823571</v>
          </cell>
        </row>
        <row r="44">
          <cell r="G44">
            <v>0.14305368336061175</v>
          </cell>
        </row>
        <row r="45">
          <cell r="G45">
            <v>0.14102001444344339</v>
          </cell>
        </row>
        <row r="46">
          <cell r="G46">
            <v>0.15680945420882708</v>
          </cell>
        </row>
        <row r="47">
          <cell r="G47">
            <v>0.14423306396799676</v>
          </cell>
        </row>
        <row r="48">
          <cell r="G48">
            <v>0.13477456217881287</v>
          </cell>
        </row>
        <row r="49">
          <cell r="G49">
            <v>0.1246414919690091</v>
          </cell>
        </row>
        <row r="50">
          <cell r="G50">
            <v>0.12485773145174463</v>
          </cell>
        </row>
        <row r="51">
          <cell r="G51">
            <v>0.12217102613849987</v>
          </cell>
        </row>
        <row r="52">
          <cell r="G52">
            <v>0.11407350664975845</v>
          </cell>
        </row>
        <row r="53">
          <cell r="G53">
            <v>0.11858266639170605</v>
          </cell>
        </row>
        <row r="54">
          <cell r="G54">
            <v>0.11380857492998861</v>
          </cell>
        </row>
        <row r="55">
          <cell r="G55">
            <v>0.11258397427198247</v>
          </cell>
        </row>
        <row r="56">
          <cell r="G56">
            <v>0.11078278249806521</v>
          </cell>
        </row>
        <row r="57">
          <cell r="G57">
            <v>0.10837234636365682</v>
          </cell>
        </row>
        <row r="58">
          <cell r="G58">
            <v>0.10322000000000001</v>
          </cell>
        </row>
        <row r="59">
          <cell r="G59">
            <v>0.10358500000000001</v>
          </cell>
        </row>
        <row r="60">
          <cell r="G60">
            <v>0.10395000000000001</v>
          </cell>
        </row>
        <row r="61">
          <cell r="G61">
            <v>0.104575</v>
          </cell>
        </row>
        <row r="62">
          <cell r="G62">
            <v>0.1052</v>
          </cell>
        </row>
        <row r="63">
          <cell r="G63">
            <v>0.10772000000000001</v>
          </cell>
        </row>
        <row r="64">
          <cell r="G64">
            <v>0.10895000000000001</v>
          </cell>
        </row>
        <row r="65">
          <cell r="G65">
            <v>0.10397000000000001</v>
          </cell>
        </row>
        <row r="66">
          <cell r="G66">
            <v>0.10703000000000001</v>
          </cell>
        </row>
        <row r="67">
          <cell r="G67">
            <v>0.10734</v>
          </cell>
        </row>
        <row r="68">
          <cell r="G68">
            <v>0.10329000000000001</v>
          </cell>
        </row>
        <row r="69">
          <cell r="G69">
            <v>9.8970000000000002E-2</v>
          </cell>
        </row>
        <row r="70">
          <cell r="G70">
            <v>0.10752</v>
          </cell>
        </row>
        <row r="71">
          <cell r="G71">
            <v>0.10581000000000002</v>
          </cell>
        </row>
        <row r="72">
          <cell r="G72">
            <v>0.10249000000000001</v>
          </cell>
        </row>
        <row r="73">
          <cell r="G73">
            <v>0.10273</v>
          </cell>
        </row>
        <row r="74">
          <cell r="G74">
            <v>0.10326</v>
          </cell>
        </row>
        <row r="75">
          <cell r="G75">
            <v>0.10795</v>
          </cell>
        </row>
        <row r="76">
          <cell r="G76">
            <v>0.10525000000000001</v>
          </cell>
        </row>
        <row r="77">
          <cell r="G77">
            <v>0.10174000000000001</v>
          </cell>
        </row>
        <row r="78">
          <cell r="G78">
            <v>0.11024</v>
          </cell>
        </row>
        <row r="79">
          <cell r="G79">
            <v>0.11461</v>
          </cell>
        </row>
        <row r="80">
          <cell r="G80">
            <v>0.12033000000000001</v>
          </cell>
        </row>
        <row r="81">
          <cell r="G81">
            <v>0.12955</v>
          </cell>
        </row>
        <row r="82">
          <cell r="G82">
            <v>0.12546000000000002</v>
          </cell>
        </row>
        <row r="83">
          <cell r="G83">
            <v>0.15043000000000001</v>
          </cell>
        </row>
        <row r="84">
          <cell r="G84">
            <v>0.18500000000000003</v>
          </cell>
        </row>
        <row r="85">
          <cell r="G85">
            <v>0.17454</v>
          </cell>
        </row>
        <row r="86">
          <cell r="G86">
            <v>0.18002000000000001</v>
          </cell>
        </row>
        <row r="87">
          <cell r="G87">
            <v>0.17286000000000001</v>
          </cell>
        </row>
        <row r="88">
          <cell r="G88">
            <v>0.19357000000000002</v>
          </cell>
        </row>
        <row r="89">
          <cell r="G89">
            <v>0.19427000000000003</v>
          </cell>
        </row>
        <row r="90">
          <cell r="G90">
            <v>0.20699000000000001</v>
          </cell>
        </row>
        <row r="91">
          <cell r="G91">
            <v>0.20509000000000002</v>
          </cell>
        </row>
        <row r="92">
          <cell r="G92">
            <v>0.21320000290870667</v>
          </cell>
        </row>
        <row r="93">
          <cell r="G93">
            <v>0.21976000070571899</v>
          </cell>
        </row>
        <row r="94">
          <cell r="G94">
            <v>0.22428999841213226</v>
          </cell>
        </row>
        <row r="95">
          <cell r="G95">
            <v>0.23104000091552734</v>
          </cell>
        </row>
        <row r="96">
          <cell r="G96">
            <v>0.23568999767303467</v>
          </cell>
        </row>
        <row r="97">
          <cell r="G97">
            <v>0.2376600056886673</v>
          </cell>
        </row>
        <row r="98">
          <cell r="G98">
            <v>0.24796999990940094</v>
          </cell>
        </row>
        <row r="99">
          <cell r="G99">
            <v>0.26151999831199646</v>
          </cell>
        </row>
        <row r="100">
          <cell r="G100">
            <v>0.2786099910736084</v>
          </cell>
        </row>
        <row r="101">
          <cell r="G101">
            <v>0.29289999604225159</v>
          </cell>
        </row>
        <row r="102">
          <cell r="G102">
            <v>0.29548001289367676</v>
          </cell>
        </row>
        <row r="103">
          <cell r="G103">
            <v>0.28995999693870544</v>
          </cell>
        </row>
        <row r="104">
          <cell r="G104">
            <v>0.30256000161170959</v>
          </cell>
        </row>
        <row r="105">
          <cell r="G105">
            <v>0.29583001136779785</v>
          </cell>
        </row>
        <row r="106">
          <cell r="G106">
            <v>0.31007000803947449</v>
          </cell>
        </row>
        <row r="107">
          <cell r="G107">
            <v>0.29767999053001404</v>
          </cell>
        </row>
        <row r="108">
          <cell r="G108">
            <v>0.33445000648498535</v>
          </cell>
        </row>
      </sheetData>
      <sheetData sheetId="27">
        <row r="14">
          <cell r="G14">
            <v>0.40862096677786131</v>
          </cell>
        </row>
        <row r="15">
          <cell r="G15">
            <v>0.42438016731967404</v>
          </cell>
        </row>
        <row r="16">
          <cell r="G16">
            <v>0.3579981641369947</v>
          </cell>
        </row>
        <row r="17">
          <cell r="G17">
            <v>0.32050879241988689</v>
          </cell>
        </row>
        <row r="18">
          <cell r="G18">
            <v>0.37154728771116718</v>
          </cell>
        </row>
        <row r="19">
          <cell r="G19">
            <v>0.31228649271519493</v>
          </cell>
        </row>
        <row r="20">
          <cell r="G20">
            <v>0.33840829726362931</v>
          </cell>
        </row>
        <row r="21">
          <cell r="G21">
            <v>0.42739942734224545</v>
          </cell>
        </row>
        <row r="22">
          <cell r="G22">
            <v>0.45303040031965414</v>
          </cell>
        </row>
        <row r="23">
          <cell r="G23">
            <v>0.48557986694313809</v>
          </cell>
        </row>
        <row r="24">
          <cell r="G24">
            <v>0.51539973011465445</v>
          </cell>
        </row>
        <row r="25">
          <cell r="G25">
            <v>0.48682834702311278</v>
          </cell>
        </row>
        <row r="26">
          <cell r="G26">
            <v>0.45358176113284998</v>
          </cell>
        </row>
        <row r="27">
          <cell r="G27">
            <v>0.42981700925606064</v>
          </cell>
        </row>
        <row r="28">
          <cell r="G28">
            <v>0.46022938062980789</v>
          </cell>
        </row>
        <row r="29">
          <cell r="G29">
            <v>0.47879469106949279</v>
          </cell>
        </row>
        <row r="30">
          <cell r="G30">
            <v>0.49920389200794191</v>
          </cell>
        </row>
        <row r="31">
          <cell r="G31">
            <v>0.50257756693248246</v>
          </cell>
        </row>
        <row r="32">
          <cell r="G32">
            <v>0.5033537872823648</v>
          </cell>
        </row>
        <row r="33">
          <cell r="G33">
            <v>0.48002819812071684</v>
          </cell>
        </row>
        <row r="34">
          <cell r="G34">
            <v>0.40545275965494676</v>
          </cell>
        </row>
        <row r="35">
          <cell r="G35">
            <v>0.43034658972794243</v>
          </cell>
        </row>
        <row r="36">
          <cell r="G36">
            <v>0.37832323901284298</v>
          </cell>
        </row>
        <row r="37">
          <cell r="G37">
            <v>0.32055543528147329</v>
          </cell>
        </row>
        <row r="38">
          <cell r="G38">
            <v>0.27842976867683705</v>
          </cell>
        </row>
        <row r="39">
          <cell r="G39">
            <v>0.27127328089477742</v>
          </cell>
        </row>
        <row r="40">
          <cell r="G40">
            <v>0.2479932913712804</v>
          </cell>
        </row>
        <row r="41">
          <cell r="G41">
            <v>0.25224687667370038</v>
          </cell>
        </row>
        <row r="42">
          <cell r="G42">
            <v>0.27482527439689863</v>
          </cell>
        </row>
        <row r="43">
          <cell r="G43">
            <v>0.29496935358596094</v>
          </cell>
        </row>
        <row r="44">
          <cell r="G44">
            <v>0.31222092460208373</v>
          </cell>
        </row>
        <row r="45">
          <cell r="G45">
            <v>0.28662766908332427</v>
          </cell>
        </row>
        <row r="46">
          <cell r="G46">
            <v>0.30359757497105944</v>
          </cell>
        </row>
        <row r="47">
          <cell r="G47">
            <v>0.28285030070517503</v>
          </cell>
        </row>
        <row r="48">
          <cell r="G48">
            <v>0.27518789356831752</v>
          </cell>
        </row>
        <row r="49">
          <cell r="G49">
            <v>0.25116281096862553</v>
          </cell>
        </row>
        <row r="50">
          <cell r="G50">
            <v>0.25331519378622031</v>
          </cell>
        </row>
        <row r="51">
          <cell r="G51">
            <v>0.26563230722076686</v>
          </cell>
        </row>
        <row r="52">
          <cell r="G52">
            <v>0.25703902078450497</v>
          </cell>
        </row>
        <row r="53">
          <cell r="G53">
            <v>0.24810543058658288</v>
          </cell>
        </row>
        <row r="54">
          <cell r="G54">
            <v>0.24162609699390422</v>
          </cell>
        </row>
        <row r="55">
          <cell r="G55">
            <v>0.22798357691057741</v>
          </cell>
        </row>
        <row r="56">
          <cell r="G56">
            <v>0.22844740141206699</v>
          </cell>
        </row>
        <row r="57">
          <cell r="G57">
            <v>0.2156050636022426</v>
          </cell>
        </row>
        <row r="58">
          <cell r="G58">
            <v>0.20136000000000001</v>
          </cell>
        </row>
        <row r="59">
          <cell r="G59">
            <v>0.19409999999999999</v>
          </cell>
        </row>
        <row r="60">
          <cell r="G60">
            <v>0.18684000000000001</v>
          </cell>
        </row>
        <row r="61">
          <cell r="G61">
            <v>0.18340000000000001</v>
          </cell>
        </row>
        <row r="62">
          <cell r="G62">
            <v>0.17996000000000001</v>
          </cell>
        </row>
        <row r="63">
          <cell r="G63">
            <v>0.17557</v>
          </cell>
        </row>
        <row r="64">
          <cell r="G64">
            <v>0.18204000000000001</v>
          </cell>
        </row>
        <row r="65">
          <cell r="G65">
            <v>0.16478000000000001</v>
          </cell>
        </row>
        <row r="66">
          <cell r="G66">
            <v>0.16314000000000001</v>
          </cell>
        </row>
        <row r="67">
          <cell r="G67">
            <v>0.15691000000000002</v>
          </cell>
        </row>
        <row r="68">
          <cell r="G68">
            <v>0.14733000000000002</v>
          </cell>
        </row>
        <row r="69">
          <cell r="G69">
            <v>0.14262000000000002</v>
          </cell>
        </row>
        <row r="70">
          <cell r="G70">
            <v>0.14793000000000001</v>
          </cell>
        </row>
        <row r="71">
          <cell r="G71">
            <v>0.13781000000000002</v>
          </cell>
        </row>
        <row r="72">
          <cell r="G72">
            <v>0.13275000000000001</v>
          </cell>
        </row>
        <row r="73">
          <cell r="G73">
            <v>0.13105</v>
          </cell>
        </row>
        <row r="74">
          <cell r="G74">
            <v>0.13203000000000001</v>
          </cell>
        </row>
        <row r="75">
          <cell r="G75">
            <v>0.13403000000000001</v>
          </cell>
        </row>
        <row r="76">
          <cell r="G76">
            <v>0.12343000000000001</v>
          </cell>
        </row>
        <row r="77">
          <cell r="G77">
            <v>0.11294000000000001</v>
          </cell>
        </row>
        <row r="78">
          <cell r="G78">
            <v>0.11625000000000001</v>
          </cell>
        </row>
        <row r="79">
          <cell r="G79">
            <v>0.11550000000000001</v>
          </cell>
        </row>
        <row r="80">
          <cell r="G80">
            <v>0.11283000000000001</v>
          </cell>
        </row>
        <row r="81">
          <cell r="G81">
            <v>0.12792000000000001</v>
          </cell>
        </row>
        <row r="82">
          <cell r="G82">
            <v>0.12440000000000001</v>
          </cell>
        </row>
        <row r="83">
          <cell r="G83">
            <v>0.14219000000000001</v>
          </cell>
        </row>
        <row r="84">
          <cell r="G84">
            <v>0.17323000000000002</v>
          </cell>
        </row>
        <row r="85">
          <cell r="G85">
            <v>0.16513000000000003</v>
          </cell>
        </row>
        <row r="86">
          <cell r="G86">
            <v>0.17276000000000002</v>
          </cell>
        </row>
        <row r="87">
          <cell r="G87">
            <v>0.16713</v>
          </cell>
        </row>
        <row r="88">
          <cell r="G88">
            <v>0.18730000000000002</v>
          </cell>
        </row>
        <row r="89">
          <cell r="G89">
            <v>0.19175</v>
          </cell>
        </row>
        <row r="90">
          <cell r="G90">
            <v>0.20184000000000002</v>
          </cell>
        </row>
        <row r="91">
          <cell r="G91">
            <v>0.19661000000000001</v>
          </cell>
        </row>
        <row r="92">
          <cell r="G92">
            <v>0.20080000000000001</v>
          </cell>
        </row>
        <row r="93">
          <cell r="G93">
            <v>0.20283999999999999</v>
          </cell>
        </row>
        <row r="94">
          <cell r="G94">
            <v>0.21157999999999999</v>
          </cell>
        </row>
        <row r="95">
          <cell r="G95">
            <v>0.21818000000000001</v>
          </cell>
        </row>
        <row r="96">
          <cell r="G96">
            <v>0.22603000000000001</v>
          </cell>
        </row>
        <row r="97">
          <cell r="G97">
            <v>0.23515</v>
          </cell>
        </row>
        <row r="98">
          <cell r="G98">
            <v>0.25044</v>
          </cell>
        </row>
        <row r="99">
          <cell r="G99">
            <v>0.28295999999999999</v>
          </cell>
        </row>
        <row r="100">
          <cell r="G100">
            <v>0.31466</v>
          </cell>
        </row>
        <row r="101">
          <cell r="G101">
            <v>0.32063000000000003</v>
          </cell>
        </row>
        <row r="102">
          <cell r="G102">
            <v>0.31392999999999999</v>
          </cell>
        </row>
        <row r="103">
          <cell r="G103">
            <v>0.31309999999999999</v>
          </cell>
        </row>
        <row r="104">
          <cell r="G104">
            <v>0.32952999999999999</v>
          </cell>
        </row>
        <row r="105">
          <cell r="G105">
            <v>0.32616000000000001</v>
          </cell>
        </row>
        <row r="106">
          <cell r="G106">
            <v>0.37070999999999998</v>
          </cell>
        </row>
        <row r="107">
          <cell r="G107">
            <v>0.35066000000000003</v>
          </cell>
        </row>
        <row r="108">
          <cell r="G108">
            <v>0.41353000000000001</v>
          </cell>
        </row>
      </sheetData>
      <sheetData sheetId="28">
        <row r="8">
          <cell r="G8" t="str">
            <v xml:space="preserve">Top .1% </v>
          </cell>
        </row>
      </sheetData>
      <sheetData sheetId="29">
        <row r="8">
          <cell r="H8" t="str">
            <v>Top .01%</v>
          </cell>
        </row>
      </sheetData>
      <sheetData sheetId="30"/>
      <sheetData sheetId="31">
        <row r="10">
          <cell r="E10">
            <v>0.2132778483488558</v>
          </cell>
        </row>
      </sheetData>
      <sheetData sheetId="32"/>
      <sheetData sheetId="33"/>
      <sheetData sheetId="34">
        <row r="59">
          <cell r="B59">
            <v>0.82814677346156884</v>
          </cell>
        </row>
      </sheetData>
      <sheetData sheetId="35"/>
      <sheetData sheetId="36">
        <row r="8">
          <cell r="B8" t="str">
            <v>All</v>
          </cell>
        </row>
      </sheetData>
      <sheetData sheetId="37">
        <row r="8">
          <cell r="C8" t="str">
            <v>Bottom 90%</v>
          </cell>
        </row>
      </sheetData>
      <sheetData sheetId="38"/>
      <sheetData sheetId="39">
        <row r="9">
          <cell r="B9">
            <v>6.2004105229090389E-2</v>
          </cell>
        </row>
      </sheetData>
      <sheetData sheetId="40"/>
      <sheetData sheetId="41">
        <row r="7">
          <cell r="H7" t="str">
            <v>Bottom 90% wealth share, constant 3% saving rate</v>
          </cell>
        </row>
      </sheetData>
      <sheetData sheetId="42">
        <row r="8">
          <cell r="E8" t="str">
            <v>Top 1%</v>
          </cell>
        </row>
      </sheetData>
      <sheetData sheetId="43"/>
      <sheetData sheetId="44"/>
      <sheetData sheetId="45">
        <row r="8">
          <cell r="E8" t="str">
            <v>Top 1%</v>
          </cell>
        </row>
      </sheetData>
      <sheetData sheetId="46"/>
      <sheetData sheetId="47"/>
      <sheetData sheetId="48">
        <row r="8">
          <cell r="E8" t="str">
            <v>Top 1%</v>
          </cell>
        </row>
      </sheetData>
      <sheetData sheetId="49"/>
      <sheetData sheetId="50"/>
      <sheetData sheetId="51">
        <row r="8">
          <cell r="E8" t="str">
            <v>Top 1%</v>
          </cell>
        </row>
      </sheetData>
      <sheetData sheetId="52"/>
      <sheetData sheetId="53"/>
      <sheetData sheetId="54">
        <row r="58">
          <cell r="B58">
            <v>0.10096000000000001</v>
          </cell>
        </row>
      </sheetData>
      <sheetData sheetId="55">
        <row r="8">
          <cell r="E8" t="str">
            <v>Top 1%</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66FF"/>
  </sheetPr>
  <dimension ref="A1"/>
  <sheetViews>
    <sheetView workbookViewId="0">
      <selection activeCell="E63" sqref="E63"/>
    </sheetView>
  </sheetViews>
  <sheetFormatPr baseColWidth="10" defaultRowHeight="15" x14ac:dyDescent="0"/>
  <sheetData>
    <row r="1" spans="1:1">
      <c r="A1" t="s">
        <v>441</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61"/>
  <sheetViews>
    <sheetView workbookViewId="0">
      <pane xSplit="1" ySplit="2" topLeftCell="B28" activePane="bottomRight" state="frozen"/>
      <selection pane="topRight" activeCell="B1" sqref="B1"/>
      <selection pane="bottomLeft" activeCell="A3" sqref="A3"/>
      <selection pane="bottomRight" activeCell="R62" sqref="R62"/>
    </sheetView>
  </sheetViews>
  <sheetFormatPr baseColWidth="10" defaultRowHeight="15" x14ac:dyDescent="0"/>
  <cols>
    <col min="57" max="57" width="9.42578125" customWidth="1"/>
    <col min="58" max="58" width="18.140625" bestFit="1" customWidth="1"/>
  </cols>
  <sheetData>
    <row r="1" spans="1:62">
      <c r="B1" s="118" t="s">
        <v>293</v>
      </c>
      <c r="K1" s="118" t="s">
        <v>298</v>
      </c>
      <c r="R1" s="118" t="s">
        <v>299</v>
      </c>
      <c r="U1" s="118" t="s">
        <v>296</v>
      </c>
      <c r="AC1" s="118" t="s">
        <v>302</v>
      </c>
      <c r="AL1" s="118" t="s">
        <v>308</v>
      </c>
      <c r="AS1" s="118" t="s">
        <v>305</v>
      </c>
      <c r="AY1" s="118" t="s">
        <v>306</v>
      </c>
      <c r="BC1" t="s">
        <v>421</v>
      </c>
    </row>
    <row r="2" spans="1:62" s="67" customFormat="1" ht="105">
      <c r="B2" s="67" t="s">
        <v>288</v>
      </c>
      <c r="C2" s="67" t="s">
        <v>5</v>
      </c>
      <c r="D2" s="67" t="s">
        <v>289</v>
      </c>
      <c r="E2" s="113" t="s">
        <v>291</v>
      </c>
      <c r="F2" s="113" t="s">
        <v>292</v>
      </c>
      <c r="G2" s="67" t="s">
        <v>11</v>
      </c>
      <c r="H2" s="67" t="s">
        <v>290</v>
      </c>
      <c r="I2" s="67" t="s">
        <v>4</v>
      </c>
      <c r="K2" s="67" t="s">
        <v>288</v>
      </c>
      <c r="L2" s="67" t="s">
        <v>5</v>
      </c>
      <c r="M2" s="67" t="s">
        <v>289</v>
      </c>
      <c r="N2" s="67" t="s">
        <v>11</v>
      </c>
      <c r="O2" s="67" t="s">
        <v>290</v>
      </c>
      <c r="P2" s="67" t="s">
        <v>4</v>
      </c>
      <c r="R2" s="67" t="s">
        <v>294</v>
      </c>
      <c r="S2" s="67" t="s">
        <v>295</v>
      </c>
      <c r="U2" s="67" t="s">
        <v>288</v>
      </c>
      <c r="V2" s="67" t="s">
        <v>5</v>
      </c>
      <c r="W2" s="113" t="s">
        <v>300</v>
      </c>
      <c r="X2" s="67" t="s">
        <v>289</v>
      </c>
      <c r="Y2" s="67" t="s">
        <v>11</v>
      </c>
      <c r="Z2" s="67" t="s">
        <v>290</v>
      </c>
      <c r="AA2" s="67" t="s">
        <v>4</v>
      </c>
      <c r="AC2" s="67" t="s">
        <v>288</v>
      </c>
      <c r="AD2" s="67" t="s">
        <v>5</v>
      </c>
      <c r="AE2" s="113" t="s">
        <v>297</v>
      </c>
      <c r="AF2" s="67" t="s">
        <v>289</v>
      </c>
      <c r="AG2" s="67" t="s">
        <v>11</v>
      </c>
      <c r="AH2" s="67" t="s">
        <v>290</v>
      </c>
      <c r="AI2" s="67" t="s">
        <v>4</v>
      </c>
      <c r="AK2" s="121" t="s">
        <v>288</v>
      </c>
      <c r="AL2" s="67" t="s">
        <v>5</v>
      </c>
      <c r="AM2" s="113" t="s">
        <v>297</v>
      </c>
      <c r="AN2" s="67" t="s">
        <v>289</v>
      </c>
      <c r="AO2" s="67" t="s">
        <v>11</v>
      </c>
      <c r="AP2" s="67" t="s">
        <v>290</v>
      </c>
      <c r="AQ2" s="67" t="s">
        <v>4</v>
      </c>
      <c r="AS2" s="67" t="s">
        <v>304</v>
      </c>
      <c r="AT2" s="67" t="s">
        <v>307</v>
      </c>
      <c r="AY2" s="67" t="s">
        <v>304</v>
      </c>
      <c r="AZ2" s="67" t="s">
        <v>307</v>
      </c>
      <c r="BC2" s="67" t="s">
        <v>424</v>
      </c>
      <c r="BD2" s="67" t="s">
        <v>422</v>
      </c>
      <c r="BE2" s="67" t="s">
        <v>423</v>
      </c>
      <c r="BF2" s="67" t="s">
        <v>429</v>
      </c>
      <c r="BG2" s="67" t="s">
        <v>425</v>
      </c>
      <c r="BH2" s="67" t="s">
        <v>426</v>
      </c>
      <c r="BI2" s="67" t="s">
        <v>427</v>
      </c>
      <c r="BJ2" s="67" t="s">
        <v>428</v>
      </c>
    </row>
    <row r="3" spans="1:62">
      <c r="A3" s="107">
        <v>1962</v>
      </c>
      <c r="B3" s="112">
        <v>0.10096000000000001</v>
      </c>
      <c r="C3" s="112">
        <v>6.2580000000000011E-2</v>
      </c>
      <c r="D3" s="112">
        <f>E3+F3</f>
        <v>1.9980000000000001E-2</v>
      </c>
      <c r="E3" s="114">
        <v>1.1720000000000001E-2</v>
      </c>
      <c r="F3" s="114">
        <v>8.26E-3</v>
      </c>
      <c r="G3" s="112">
        <v>1.2240000000000001E-2</v>
      </c>
      <c r="H3" s="112">
        <v>3.4500000000000004E-3</v>
      </c>
      <c r="I3" s="112">
        <v>2.7100000000000002E-3</v>
      </c>
      <c r="K3" s="112">
        <v>0.10095000000000001</v>
      </c>
      <c r="L3" s="112">
        <v>6.2580000000000011E-2</v>
      </c>
      <c r="M3" s="112">
        <v>1.9980000000000001E-2</v>
      </c>
      <c r="N3" s="112">
        <v>1.2240000000000001E-2</v>
      </c>
      <c r="O3" s="112">
        <v>3.4500000000000004E-3</v>
      </c>
      <c r="P3" s="112">
        <v>2.7100000000000002E-3</v>
      </c>
      <c r="R3" s="38">
        <v>1</v>
      </c>
      <c r="S3" s="116">
        <f t="shared" ref="S3:S52" si="0">S4</f>
        <v>1.8888888888888888</v>
      </c>
      <c r="U3" s="112">
        <v>9.4888680143141085E-2</v>
      </c>
      <c r="V3" s="112">
        <f>$U3*[6]TE2c!I59/[6]TE2c!$H59</f>
        <v>6.1427895769751106E-2</v>
      </c>
      <c r="W3" s="119">
        <f>V3*[3]TB1!$J59/[3]TB1!$H59</f>
        <v>0</v>
      </c>
      <c r="X3" s="112">
        <f>$U3*[6]TE2c!J59/[6]TE2c!$H59</f>
        <v>1.6143719101168422E-2</v>
      </c>
      <c r="Y3" s="112">
        <f>$U3*[6]TE2c!K59/[6]TE2c!$H59</f>
        <v>1.184556261942765E-2</v>
      </c>
      <c r="Z3" s="112">
        <f>$U3*[6]TE2c!L59/[6]TE2c!$H59</f>
        <v>2.929643196334342E-3</v>
      </c>
      <c r="AA3" s="112">
        <f>$U3*[6]TE2c!M59/[6]TE2c!$H59</f>
        <v>2.5418609329495635E-3</v>
      </c>
      <c r="AC3" s="30">
        <f>AD3+AF3+AG3+AH3+AI3</f>
        <v>9.7492808905261602E-2</v>
      </c>
      <c r="AD3" s="30">
        <f>AE3+(V3-W3)</f>
        <v>6.1427895769751106E-2</v>
      </c>
      <c r="AE3" s="122">
        <f>W3*S3</f>
        <v>0</v>
      </c>
      <c r="AF3" s="30">
        <f>(X3-F3)/R3+F3</f>
        <v>1.6143719101168422E-2</v>
      </c>
      <c r="AG3" s="30">
        <f>Y3</f>
        <v>1.184556261942765E-2</v>
      </c>
      <c r="AH3" s="30">
        <f>Z3*S3</f>
        <v>5.5337704819648685E-3</v>
      </c>
      <c r="AI3" s="30">
        <f>AA3</f>
        <v>2.5418609329495635E-3</v>
      </c>
      <c r="AJ3" s="30"/>
      <c r="AK3" s="53">
        <f t="shared" ref="AK3:AK34" si="1">AL3+AN3+AO3+AP3+AQ3</f>
        <v>9.6737062036915414E-2</v>
      </c>
      <c r="AL3" s="112">
        <f>AD3/(1+3*($AD3+$AH3-$V3-$Z3))</f>
        <v>6.0951717676429394E-2</v>
      </c>
      <c r="AM3" s="112">
        <f t="shared" ref="AM3:AQ3" si="2">AE3/(1+3*($AD3+$AH3-$V3-$Z3))</f>
        <v>0</v>
      </c>
      <c r="AN3" s="112">
        <f t="shared" si="2"/>
        <v>1.6018575869670964E-2</v>
      </c>
      <c r="AO3" s="112">
        <f t="shared" si="2"/>
        <v>1.1753737930468995E-2</v>
      </c>
      <c r="AP3" s="112">
        <f t="shared" si="2"/>
        <v>5.4908736800483747E-3</v>
      </c>
      <c r="AQ3" s="112">
        <f t="shared" si="2"/>
        <v>2.5221568802976913E-3</v>
      </c>
      <c r="AS3" s="123">
        <f>(AP3+AM3)/AK3</f>
        <v>5.6760806710803621E-2</v>
      </c>
      <c r="AT3" s="38">
        <f>(Z3+W3)/U3</f>
        <v>3.0874527835300571E-2</v>
      </c>
      <c r="AY3" s="8">
        <f>AN3/AK3</f>
        <v>0.16558881913902021</v>
      </c>
      <c r="AZ3" s="8">
        <f>X3/U3</f>
        <v>0.1701332453651517</v>
      </c>
      <c r="BC3" s="30">
        <f>U3</f>
        <v>9.4888680143141085E-2</v>
      </c>
      <c r="BD3" s="30">
        <f>U3+AF3-X3</f>
        <v>9.4888680143141085E-2</v>
      </c>
      <c r="BE3" s="44">
        <f>U3-BJ3+BJ3/BG3</f>
        <v>9.1165759493414961E-2</v>
      </c>
      <c r="BF3" s="44">
        <f>U3-BJ3+BJ3/R3-BD3</f>
        <v>0</v>
      </c>
      <c r="BG3" s="160">
        <f>BH3/(100*BI3)</f>
        <v>1.8947611121215477</v>
      </c>
      <c r="BH3" s="160">
        <v>4.3250000000000002</v>
      </c>
      <c r="BI3" s="44">
        <f>[2]TSC2!$G59</f>
        <v>2.2826096505418222E-2</v>
      </c>
      <c r="BJ3" s="30">
        <f>X3-F3</f>
        <v>7.8837191011684217E-3</v>
      </c>
    </row>
    <row r="4" spans="1:62">
      <c r="A4" s="108">
        <v>1963</v>
      </c>
      <c r="B4" s="112">
        <v>9.912E-2</v>
      </c>
      <c r="C4" s="112">
        <v>6.4010000000000011E-2</v>
      </c>
      <c r="D4" s="112">
        <f t="shared" ref="D4:D53" si="3">E4+F4</f>
        <v>1.874E-2</v>
      </c>
      <c r="E4" s="114">
        <v>1.0719999999999999E-2</v>
      </c>
      <c r="F4" s="114">
        <v>8.0200000000000011E-3</v>
      </c>
      <c r="G4" s="112">
        <v>1.0225000000000001E-2</v>
      </c>
      <c r="H4" s="112">
        <v>3.4550000000000006E-3</v>
      </c>
      <c r="I4" s="112">
        <v>2.6900000000000001E-3</v>
      </c>
      <c r="K4" s="112">
        <v>9.9115000000000009E-2</v>
      </c>
      <c r="L4" s="112">
        <v>6.4010000000000011E-2</v>
      </c>
      <c r="M4" s="112">
        <v>1.874E-2</v>
      </c>
      <c r="N4" s="112">
        <v>1.0225000000000001E-2</v>
      </c>
      <c r="O4" s="112">
        <v>3.4550000000000006E-3</v>
      </c>
      <c r="P4" s="112">
        <v>2.6900000000000001E-3</v>
      </c>
      <c r="R4" s="38">
        <v>1</v>
      </c>
      <c r="S4" s="116">
        <f t="shared" si="0"/>
        <v>1.8888888888888888</v>
      </c>
      <c r="U4" s="112">
        <v>9.3034964580333099E-2</v>
      </c>
      <c r="V4" s="112">
        <f>$U4*[6]TE2c!I60/[6]TE2c!$H60</f>
        <v>6.2355538922468791E-2</v>
      </c>
      <c r="W4" s="119">
        <f>V4*[3]TB1!$J60/[3]TB1!$H60</f>
        <v>0</v>
      </c>
      <c r="X4" s="112">
        <f>$U4*[6]TE2c!J60/[6]TE2c!$H60</f>
        <v>1.514188909646255E-2</v>
      </c>
      <c r="Y4" s="112">
        <f>$U4*[6]TE2c!K60/[6]TE2c!$H60</f>
        <v>1.0056018700928926E-2</v>
      </c>
      <c r="Z4" s="112">
        <f>$U4*[6]TE2c!L60/[6]TE2c!$H60</f>
        <v>2.9783742693890651E-3</v>
      </c>
      <c r="AA4" s="112">
        <f>$U4*[6]TE2c!M60/[6]TE2c!$H60</f>
        <v>2.5031432444278683E-3</v>
      </c>
      <c r="AC4" s="30">
        <f t="shared" ref="AC4:AC57" si="4">AD4+AF4+AG4+AH4+AI4</f>
        <v>9.56824080286897E-2</v>
      </c>
      <c r="AD4" s="30">
        <f t="shared" ref="AD4:AD57" si="5">AE4+(V4-W4)</f>
        <v>6.2355538922468791E-2</v>
      </c>
      <c r="AE4" s="122">
        <f t="shared" ref="AE4:AE57" si="6">W4*S4</f>
        <v>0</v>
      </c>
      <c r="AF4" s="30">
        <f t="shared" ref="AF4:AF57" si="7">(X4-F4)/R4+F4</f>
        <v>1.514188909646255E-2</v>
      </c>
      <c r="AG4" s="30">
        <f t="shared" ref="AG4:AG57" si="8">Y4</f>
        <v>1.0056018700928926E-2</v>
      </c>
      <c r="AH4" s="30">
        <f t="shared" ref="AH4:AH57" si="9">Z4*S4</f>
        <v>5.6258180644015669E-3</v>
      </c>
      <c r="AI4" s="30">
        <f t="shared" ref="AI4:AI57" si="10">AA4</f>
        <v>2.5031432444278683E-3</v>
      </c>
      <c r="AJ4" s="30"/>
      <c r="AK4" s="53">
        <f t="shared" si="1"/>
        <v>9.4928454782934088E-2</v>
      </c>
      <c r="AL4" s="112">
        <f t="shared" ref="AL4:AL57" si="11">AD4/(1+3*($AD4+$AH4-$V4-$Z4))</f>
        <v>6.186419300078861E-2</v>
      </c>
      <c r="AM4" s="112">
        <f t="shared" ref="AM4:AM57" si="12">AE4/(1+3*($AD4+$AH4-$V4-$Z4))</f>
        <v>0</v>
      </c>
      <c r="AN4" s="112">
        <f t="shared" ref="AN4:AN57" si="13">AF4/(1+3*($AD4+$AH4-$V4-$Z4))</f>
        <v>1.5022574828914786E-2</v>
      </c>
      <c r="AO4" s="112">
        <f t="shared" ref="AO4:AO57" si="14">AG4/(1+3*($AD4+$AH4-$V4-$Z4))</f>
        <v>9.9767798095261179E-3</v>
      </c>
      <c r="AP4" s="112">
        <f t="shared" ref="AP4:AP57" si="15">AH4/(1+3*($AD4+$AH4-$V4-$Z4))</f>
        <v>5.581488036791744E-3</v>
      </c>
      <c r="AQ4" s="112">
        <f t="shared" ref="AQ4:AQ57" si="16">AI4/(1+3*($AD4+$AH4-$V4-$Z4))</f>
        <v>2.4834191069128325E-3</v>
      </c>
      <c r="AS4" s="123">
        <f t="shared" ref="AS4:AS57" si="17">(AP4+AM4)/AK4</f>
        <v>5.8796785953742971E-2</v>
      </c>
      <c r="AT4" s="38">
        <f t="shared" ref="AT4:AT57" si="18">(Z4+W4)/U4</f>
        <v>3.2013493881833228E-2</v>
      </c>
      <c r="AY4" s="8">
        <f t="shared" ref="AY4:AY57" si="19">AN4/AK4</f>
        <v>0.1582515470547351</v>
      </c>
      <c r="AZ4" s="8">
        <f t="shared" ref="AZ4:AZ57" si="20">X4/U4</f>
        <v>0.16275482196145677</v>
      </c>
      <c r="BC4" s="30">
        <f t="shared" ref="BC4:BC57" si="21">U4</f>
        <v>9.3034964580333099E-2</v>
      </c>
      <c r="BD4" s="30">
        <f t="shared" ref="BD4:BD57" si="22">U4+AF4-X4</f>
        <v>9.3034964580333099E-2</v>
      </c>
      <c r="BE4" s="44">
        <f t="shared" ref="BE4:BE57" si="23">U4-BJ4+BJ4/BG4</f>
        <v>9.0418343895129746E-2</v>
      </c>
      <c r="BF4" s="44">
        <f t="shared" ref="BF4:BF57" si="24">U4-BJ4+BJ4/R4-BD4</f>
        <v>0</v>
      </c>
      <c r="BG4" s="160">
        <f t="shared" ref="BG4:BG59" si="25">BH4/(100*BI4)</f>
        <v>1.5807912972874372</v>
      </c>
      <c r="BH4" s="160">
        <v>4.2591666666666601</v>
      </c>
      <c r="BI4" s="44">
        <f>[2]TSC2!$G60</f>
        <v>2.6943257303953964E-2</v>
      </c>
      <c r="BJ4" s="30">
        <f t="shared" ref="BJ4:BJ57" si="26">X4-F4</f>
        <v>7.1218890964625491E-3</v>
      </c>
    </row>
    <row r="5" spans="1:62">
      <c r="A5" s="108">
        <v>1964</v>
      </c>
      <c r="B5" s="112">
        <v>9.7280000000000005E-2</v>
      </c>
      <c r="C5" s="112">
        <v>6.5440000000000012E-2</v>
      </c>
      <c r="D5" s="112">
        <f t="shared" si="3"/>
        <v>1.7500000000000002E-2</v>
      </c>
      <c r="E5" s="114">
        <v>9.7199999999999995E-3</v>
      </c>
      <c r="F5" s="114">
        <v>7.7800000000000013E-3</v>
      </c>
      <c r="G5" s="112">
        <v>8.2100000000000003E-3</v>
      </c>
      <c r="H5" s="112">
        <v>3.4600000000000004E-3</v>
      </c>
      <c r="I5" s="112">
        <v>2.6700000000000001E-3</v>
      </c>
      <c r="K5" s="112">
        <v>9.7280000000000005E-2</v>
      </c>
      <c r="L5" s="112">
        <v>6.5440000000000012E-2</v>
      </c>
      <c r="M5" s="112">
        <v>1.7500000000000002E-2</v>
      </c>
      <c r="N5" s="112">
        <v>8.2100000000000003E-3</v>
      </c>
      <c r="O5" s="112">
        <v>3.4600000000000004E-3</v>
      </c>
      <c r="P5" s="112">
        <v>2.6700000000000001E-3</v>
      </c>
      <c r="R5" s="38">
        <v>1</v>
      </c>
      <c r="S5" s="116">
        <f t="shared" si="0"/>
        <v>1.8888888888888888</v>
      </c>
      <c r="U5" s="112">
        <v>9.1182190791104095E-2</v>
      </c>
      <c r="V5" s="112">
        <f>$U5*[6]TE2c!I61/[6]TE2c!$H61</f>
        <v>6.3327783946097033E-2</v>
      </c>
      <c r="W5" s="119">
        <f>V5*[3]TB1!$J61/[3]TB1!$H61</f>
        <v>0</v>
      </c>
      <c r="X5" s="112">
        <f>$U5*[6]TE2c!J61/[6]TE2c!$H61</f>
        <v>1.4126026153783359E-2</v>
      </c>
      <c r="Y5" s="112">
        <f>$U5*[6]TE2c!K61/[6]TE2c!$H61</f>
        <v>8.2343761786980302E-3</v>
      </c>
      <c r="Z5" s="112">
        <f>$U5*[6]TE2c!L61/[6]TE2c!$H61</f>
        <v>3.0293253389315454E-3</v>
      </c>
      <c r="AA5" s="112">
        <f>$U5*[6]TE2c!M61/[6]TE2c!$H61</f>
        <v>2.4646769667077519E-3</v>
      </c>
      <c r="AC5" s="30">
        <f t="shared" si="4"/>
        <v>9.3874922218823542E-2</v>
      </c>
      <c r="AD5" s="30">
        <f t="shared" si="5"/>
        <v>6.3327783946097033E-2</v>
      </c>
      <c r="AE5" s="122">
        <f t="shared" si="6"/>
        <v>0</v>
      </c>
      <c r="AF5" s="30">
        <f t="shared" si="7"/>
        <v>1.4126026153783359E-2</v>
      </c>
      <c r="AG5" s="30">
        <f t="shared" si="8"/>
        <v>8.2343761786980302E-3</v>
      </c>
      <c r="AH5" s="30">
        <f t="shared" si="9"/>
        <v>5.7220589735373631E-3</v>
      </c>
      <c r="AI5" s="30">
        <f t="shared" si="10"/>
        <v>2.4646769667077519E-3</v>
      </c>
      <c r="AJ5" s="30"/>
      <c r="AK5" s="53">
        <f t="shared" si="1"/>
        <v>9.3122658673362502E-2</v>
      </c>
      <c r="AL5" s="112">
        <f t="shared" si="11"/>
        <v>6.2820308870203664E-2</v>
      </c>
      <c r="AM5" s="112">
        <f t="shared" si="12"/>
        <v>0</v>
      </c>
      <c r="AN5" s="112">
        <f t="shared" si="13"/>
        <v>1.4012827716260823E-2</v>
      </c>
      <c r="AO5" s="112">
        <f t="shared" si="14"/>
        <v>8.1683902809477453E-3</v>
      </c>
      <c r="AP5" s="112">
        <f t="shared" si="15"/>
        <v>5.676205445576653E-3</v>
      </c>
      <c r="AQ5" s="112">
        <f t="shared" si="16"/>
        <v>2.4449263603736147E-3</v>
      </c>
      <c r="AS5" s="123">
        <f t="shared" si="17"/>
        <v>6.0954074190327182E-2</v>
      </c>
      <c r="AT5" s="38">
        <f t="shared" si="18"/>
        <v>3.3222774235285121E-2</v>
      </c>
      <c r="AY5" s="8">
        <f t="shared" si="19"/>
        <v>0.15047710101804854</v>
      </c>
      <c r="AZ5" s="8">
        <f t="shared" si="20"/>
        <v>0.15492089004689194</v>
      </c>
      <c r="BC5" s="30">
        <f t="shared" si="21"/>
        <v>9.1182190791104095E-2</v>
      </c>
      <c r="BD5" s="30">
        <f t="shared" si="22"/>
        <v>9.1182190791104095E-2</v>
      </c>
      <c r="BE5" s="44">
        <f t="shared" si="23"/>
        <v>8.8678606736155394E-2</v>
      </c>
      <c r="BF5" s="44">
        <f t="shared" si="24"/>
        <v>0</v>
      </c>
      <c r="BG5" s="160">
        <f t="shared" si="25"/>
        <v>1.6515606456914476</v>
      </c>
      <c r="BH5" s="160">
        <v>4.4058333333333302</v>
      </c>
      <c r="BI5" s="44">
        <f>[2]TSC2!$G61</f>
        <v>2.6676788072101162E-2</v>
      </c>
      <c r="BJ5" s="30">
        <f t="shared" si="26"/>
        <v>6.3460261537833578E-3</v>
      </c>
    </row>
    <row r="6" spans="1:62">
      <c r="A6" s="108">
        <v>1965</v>
      </c>
      <c r="B6" s="112">
        <v>9.8879999999999996E-2</v>
      </c>
      <c r="C6" s="112">
        <v>6.5585000000000004E-2</v>
      </c>
      <c r="D6" s="112">
        <f t="shared" si="3"/>
        <v>1.8114999999999999E-2</v>
      </c>
      <c r="E6" s="114">
        <v>1.0344999999999998E-2</v>
      </c>
      <c r="F6" s="114">
        <v>7.7700000000000009E-3</v>
      </c>
      <c r="G6" s="112">
        <v>8.8850000000000005E-3</v>
      </c>
      <c r="H6" s="112">
        <v>3.8700000000000002E-3</v>
      </c>
      <c r="I6" s="112">
        <v>2.4250000000000001E-3</v>
      </c>
      <c r="K6" s="112">
        <v>9.8875000000000005E-2</v>
      </c>
      <c r="L6" s="112">
        <v>6.5585000000000004E-2</v>
      </c>
      <c r="M6" s="112">
        <v>1.8114999999999999E-2</v>
      </c>
      <c r="N6" s="112">
        <v>8.8850000000000005E-3</v>
      </c>
      <c r="O6" s="112">
        <v>3.8700000000000002E-3</v>
      </c>
      <c r="P6" s="112">
        <v>2.4250000000000001E-3</v>
      </c>
      <c r="R6" s="38">
        <v>1</v>
      </c>
      <c r="S6" s="116">
        <f t="shared" si="0"/>
        <v>1.8888888888888888</v>
      </c>
      <c r="U6" s="112">
        <v>9.2566441286797793E-2</v>
      </c>
      <c r="V6" s="112">
        <f>$U6*[6]TE2c!I62/[6]TE2c!$H62</f>
        <v>6.3033302860840842E-2</v>
      </c>
      <c r="W6" s="119">
        <f>V6*[3]TB1!$J62/[3]TB1!$H62</f>
        <v>0</v>
      </c>
      <c r="X6" s="112">
        <f>$U6*[6]TE2c!J62/[6]TE2c!$H62</f>
        <v>1.4725577475352565E-2</v>
      </c>
      <c r="Y6" s="112">
        <f>$U6*[6]TE2c!K62/[6]TE2c!$H62</f>
        <v>9.1121113852948802E-3</v>
      </c>
      <c r="Z6" s="112">
        <f>$U6*[6]TE2c!L62/[6]TE2c!$H62</f>
        <v>3.4835307733966986E-3</v>
      </c>
      <c r="AA6" s="112">
        <f>$U6*[6]TE2c!M62/[6]TE2c!$H62</f>
        <v>2.2119163382493968E-3</v>
      </c>
      <c r="AC6" s="30">
        <f t="shared" si="4"/>
        <v>9.566291063170923E-2</v>
      </c>
      <c r="AD6" s="30">
        <f t="shared" si="5"/>
        <v>6.3033302860840842E-2</v>
      </c>
      <c r="AE6" s="122">
        <f t="shared" si="6"/>
        <v>0</v>
      </c>
      <c r="AF6" s="30">
        <f t="shared" si="7"/>
        <v>1.4725577475352565E-2</v>
      </c>
      <c r="AG6" s="30">
        <f t="shared" si="8"/>
        <v>9.1121113852948802E-3</v>
      </c>
      <c r="AH6" s="30">
        <f t="shared" si="9"/>
        <v>6.5800025719715419E-3</v>
      </c>
      <c r="AI6" s="30">
        <f t="shared" si="10"/>
        <v>2.2119163382493968E-3</v>
      </c>
      <c r="AJ6" s="30"/>
      <c r="AK6" s="53">
        <f t="shared" si="1"/>
        <v>9.478243720033612E-2</v>
      </c>
      <c r="AL6" s="112">
        <f t="shared" si="11"/>
        <v>6.2453149611329861E-2</v>
      </c>
      <c r="AM6" s="112">
        <f t="shared" si="12"/>
        <v>0</v>
      </c>
      <c r="AN6" s="112">
        <f t="shared" si="13"/>
        <v>1.4590044491429572E-2</v>
      </c>
      <c r="AO6" s="112">
        <f t="shared" si="14"/>
        <v>9.0282442739401773E-3</v>
      </c>
      <c r="AP6" s="112">
        <f t="shared" si="15"/>
        <v>6.5194407784328534E-3</v>
      </c>
      <c r="AQ6" s="112">
        <f t="shared" si="16"/>
        <v>2.1915580452036578E-3</v>
      </c>
      <c r="AS6" s="123">
        <f t="shared" si="17"/>
        <v>6.8783215234833966E-2</v>
      </c>
      <c r="AT6" s="38">
        <f t="shared" si="18"/>
        <v>3.7632761127801229E-2</v>
      </c>
      <c r="AY6" s="8">
        <f t="shared" si="19"/>
        <v>0.15393194058295256</v>
      </c>
      <c r="AZ6" s="8">
        <f t="shared" si="20"/>
        <v>0.15908116668035704</v>
      </c>
      <c r="BC6" s="30">
        <f t="shared" si="21"/>
        <v>9.2566441286797793E-2</v>
      </c>
      <c r="BD6" s="30">
        <f t="shared" si="22"/>
        <v>9.2566441286797793E-2</v>
      </c>
      <c r="BE6" s="44">
        <f t="shared" si="23"/>
        <v>8.9872605903026884E-2</v>
      </c>
      <c r="BF6" s="44">
        <f t="shared" si="24"/>
        <v>0</v>
      </c>
      <c r="BG6" s="160">
        <f t="shared" si="25"/>
        <v>1.6320972329818186</v>
      </c>
      <c r="BH6" s="160">
        <v>4.4933333333333296</v>
      </c>
      <c r="BI6" s="44">
        <f>[2]TSC2!$G62</f>
        <v>2.7531039465853835E-2</v>
      </c>
      <c r="BJ6" s="30">
        <f t="shared" si="26"/>
        <v>6.9555774753525638E-3</v>
      </c>
    </row>
    <row r="7" spans="1:62">
      <c r="A7" s="108">
        <v>1966</v>
      </c>
      <c r="B7" s="112">
        <v>0.10048000000000003</v>
      </c>
      <c r="C7" s="112">
        <v>6.5730000000000011E-2</v>
      </c>
      <c r="D7" s="112">
        <f t="shared" si="3"/>
        <v>1.873E-2</v>
      </c>
      <c r="E7" s="114">
        <v>1.0970000000000001E-2</v>
      </c>
      <c r="F7" s="114">
        <v>7.7599999999999995E-3</v>
      </c>
      <c r="G7" s="112">
        <v>9.5600000000000008E-3</v>
      </c>
      <c r="H7" s="112">
        <v>4.28E-3</v>
      </c>
      <c r="I7" s="112">
        <v>2.1800000000000001E-3</v>
      </c>
      <c r="K7" s="112">
        <v>0.10047</v>
      </c>
      <c r="L7" s="112">
        <v>6.5730000000000011E-2</v>
      </c>
      <c r="M7" s="112">
        <v>1.873E-2</v>
      </c>
      <c r="N7" s="112">
        <v>9.5600000000000008E-3</v>
      </c>
      <c r="O7" s="112">
        <v>4.28E-3</v>
      </c>
      <c r="P7" s="112">
        <v>2.1800000000000001E-3</v>
      </c>
      <c r="R7" s="38">
        <v>1</v>
      </c>
      <c r="S7" s="116">
        <f t="shared" si="0"/>
        <v>1.8888888888888888</v>
      </c>
      <c r="U7" s="112">
        <v>9.395070795345134E-2</v>
      </c>
      <c r="V7" s="112">
        <f>$U7*[6]TE2c!I63/[6]TE2c!$H63</f>
        <v>6.2758975492978333E-2</v>
      </c>
      <c r="W7" s="119">
        <f>V7*[3]TB1!$J63/[3]TB1!$H63</f>
        <v>1.0133089425271274E-3</v>
      </c>
      <c r="X7" s="112">
        <f>$U7*[6]TE2c!J63/[6]TE2c!$H63</f>
        <v>1.5318954775954225E-2</v>
      </c>
      <c r="Y7" s="112">
        <f>$U7*[6]TE2c!K63/[6]TE2c!$H63</f>
        <v>9.9777752933204022E-3</v>
      </c>
      <c r="Z7" s="112">
        <f>$U7*[6]TE2c!L63/[6]TE2c!$H63</f>
        <v>3.9311894882945158E-3</v>
      </c>
      <c r="AA7" s="112">
        <f>$U7*[6]TE2c!M63/[6]TE2c!$H63</f>
        <v>1.9638102058836312E-3</v>
      </c>
      <c r="AC7" s="30">
        <f t="shared" si="4"/>
        <v>9.8345814972717008E-2</v>
      </c>
      <c r="AD7" s="30">
        <f t="shared" si="5"/>
        <v>6.3659694553002438E-2</v>
      </c>
      <c r="AE7" s="122">
        <f t="shared" si="6"/>
        <v>1.9140280025512406E-3</v>
      </c>
      <c r="AF7" s="30">
        <f t="shared" si="7"/>
        <v>1.5318954775954225E-2</v>
      </c>
      <c r="AG7" s="30">
        <f t="shared" si="8"/>
        <v>9.9777752933204022E-3</v>
      </c>
      <c r="AH7" s="30">
        <f t="shared" si="9"/>
        <v>7.4255801445563072E-3</v>
      </c>
      <c r="AI7" s="30">
        <f t="shared" si="10"/>
        <v>1.9638102058836312E-3</v>
      </c>
      <c r="AJ7" s="30"/>
      <c r="AK7" s="53">
        <f t="shared" si="1"/>
        <v>9.7065968232419989E-2</v>
      </c>
      <c r="AL7" s="112">
        <f t="shared" si="11"/>
        <v>6.2831243921070951E-2</v>
      </c>
      <c r="AM7" s="112">
        <f t="shared" si="12"/>
        <v>1.8891193422225624E-3</v>
      </c>
      <c r="AN7" s="112">
        <f t="shared" si="13"/>
        <v>1.5119597901030757E-2</v>
      </c>
      <c r="AO7" s="112">
        <f t="shared" si="14"/>
        <v>9.8479271326425439E-3</v>
      </c>
      <c r="AP7" s="112">
        <f t="shared" si="15"/>
        <v>7.3289455847078662E-3</v>
      </c>
      <c r="AQ7" s="112">
        <f t="shared" si="16"/>
        <v>1.9382536929678609E-3</v>
      </c>
      <c r="AS7" s="123">
        <f t="shared" si="17"/>
        <v>9.4967011557111305E-2</v>
      </c>
      <c r="AT7" s="38">
        <f t="shared" si="18"/>
        <v>5.2628644727950709E-2</v>
      </c>
      <c r="AY7" s="8">
        <f t="shared" si="19"/>
        <v>0.15576620906750321</v>
      </c>
      <c r="AZ7" s="8">
        <f t="shared" si="20"/>
        <v>0.16305310635385664</v>
      </c>
      <c r="BC7" s="30">
        <f t="shared" si="21"/>
        <v>9.395070795345134E-2</v>
      </c>
      <c r="BD7" s="30">
        <f t="shared" si="22"/>
        <v>9.395070795345134E-2</v>
      </c>
      <c r="BE7" s="44">
        <f t="shared" si="23"/>
        <v>9.0925293879648691E-2</v>
      </c>
      <c r="BF7" s="44">
        <f t="shared" si="24"/>
        <v>0</v>
      </c>
      <c r="BG7" s="160">
        <f t="shared" si="25"/>
        <v>1.6673402253489904</v>
      </c>
      <c r="BH7" s="160">
        <v>5.13</v>
      </c>
      <c r="BI7" s="44">
        <f>[2]TSC2!$G63</f>
        <v>3.076756574337575E-2</v>
      </c>
      <c r="BJ7" s="30">
        <f t="shared" si="26"/>
        <v>7.5589547759542259E-3</v>
      </c>
    </row>
    <row r="8" spans="1:62">
      <c r="A8" s="108">
        <v>1967</v>
      </c>
      <c r="B8" s="112">
        <v>9.4020000000000006E-2</v>
      </c>
      <c r="C8" s="112">
        <v>5.9840000000000004E-2</v>
      </c>
      <c r="D8" s="112">
        <f t="shared" si="3"/>
        <v>1.9050000000000001E-2</v>
      </c>
      <c r="E8" s="114">
        <v>1.1509999999999999E-2</v>
      </c>
      <c r="F8" s="114">
        <v>7.5400000000000016E-3</v>
      </c>
      <c r="G8" s="112">
        <v>8.2400000000000008E-3</v>
      </c>
      <c r="H8" s="112">
        <v>4.9000000000000007E-3</v>
      </c>
      <c r="I8" s="112">
        <v>1.99E-3</v>
      </c>
      <c r="K8" s="112">
        <v>9.4030000000000002E-2</v>
      </c>
      <c r="L8" s="112">
        <v>5.9840000000000004E-2</v>
      </c>
      <c r="M8" s="112">
        <v>1.9050000000000001E-2</v>
      </c>
      <c r="N8" s="112">
        <v>8.2400000000000008E-3</v>
      </c>
      <c r="O8" s="112">
        <v>4.9000000000000007E-3</v>
      </c>
      <c r="P8" s="112">
        <v>1.99E-3</v>
      </c>
      <c r="R8" s="38">
        <v>1</v>
      </c>
      <c r="S8" s="116">
        <f t="shared" si="0"/>
        <v>1.8888888888888888</v>
      </c>
      <c r="U8" s="112">
        <v>9.1304133204740665E-2</v>
      </c>
      <c r="V8" s="112">
        <f>$U8*[6]TE2c!I64/[6]TE2c!$H64</f>
        <v>6.0169164481995774E-2</v>
      </c>
      <c r="W8" s="119">
        <f>V8*[3]TB1!$J64/[3]TB1!$H64</f>
        <v>9.7467097600395004E-4</v>
      </c>
      <c r="X8" s="112">
        <f>$U8*[6]TE2c!J64/[6]TE2c!$H64</f>
        <v>1.5504551151859544E-2</v>
      </c>
      <c r="Y8" s="112">
        <f>$U8*[6]TE2c!K64/[6]TE2c!$H64</f>
        <v>9.4447545043940574E-3</v>
      </c>
      <c r="Z8" s="112">
        <f>$U8*[6]TE2c!L64/[6]TE2c!$H64</f>
        <v>4.1195078894964588E-3</v>
      </c>
      <c r="AA8" s="112">
        <f>$U8*[6]TE2c!M64/[6]TE2c!$H64</f>
        <v>2.0661559398423555E-3</v>
      </c>
      <c r="AC8" s="30">
        <f t="shared" si="4"/>
        <v>9.5832292959144111E-2</v>
      </c>
      <c r="AD8" s="30">
        <f t="shared" si="5"/>
        <v>6.1035538682888177E-2</v>
      </c>
      <c r="AE8" s="122">
        <f t="shared" si="6"/>
        <v>1.8410451768963501E-3</v>
      </c>
      <c r="AF8" s="30">
        <f t="shared" si="7"/>
        <v>1.5504551151859544E-2</v>
      </c>
      <c r="AG8" s="30">
        <f t="shared" si="8"/>
        <v>9.4447545043940574E-3</v>
      </c>
      <c r="AH8" s="30">
        <f t="shared" si="9"/>
        <v>7.7812926801599774E-3</v>
      </c>
      <c r="AI8" s="30">
        <f t="shared" si="10"/>
        <v>2.0661559398423555E-3</v>
      </c>
      <c r="AJ8" s="30"/>
      <c r="AK8" s="53">
        <f t="shared" si="1"/>
        <v>9.4547909065441638E-2</v>
      </c>
      <c r="AL8" s="112">
        <f t="shared" si="11"/>
        <v>6.0217515233723949E-2</v>
      </c>
      <c r="AM8" s="112">
        <f t="shared" si="12"/>
        <v>1.8163707305300049E-3</v>
      </c>
      <c r="AN8" s="112">
        <f t="shared" si="13"/>
        <v>1.5296752766120988E-2</v>
      </c>
      <c r="AO8" s="112">
        <f t="shared" si="14"/>
        <v>9.3181720112610871E-3</v>
      </c>
      <c r="AP8" s="112">
        <f t="shared" si="15"/>
        <v>7.6770045880985337E-3</v>
      </c>
      <c r="AQ8" s="112">
        <f t="shared" si="16"/>
        <v>2.0384644662370796E-3</v>
      </c>
      <c r="AS8" s="123">
        <f t="shared" si="17"/>
        <v>0.10040809376395271</v>
      </c>
      <c r="AT8" s="38">
        <f t="shared" si="18"/>
        <v>5.5793518723596079E-2</v>
      </c>
      <c r="AY8" s="8">
        <f t="shared" si="19"/>
        <v>0.1617883771023777</v>
      </c>
      <c r="AZ8" s="8">
        <f t="shared" si="20"/>
        <v>0.16981214987378601</v>
      </c>
      <c r="BC8" s="30">
        <f t="shared" si="21"/>
        <v>9.1304133204740665E-2</v>
      </c>
      <c r="BD8" s="30">
        <f t="shared" si="22"/>
        <v>9.1304133204740665E-2</v>
      </c>
      <c r="BE8" s="44">
        <f t="shared" si="23"/>
        <v>8.7963664602314223E-2</v>
      </c>
      <c r="BF8" s="44">
        <f t="shared" si="24"/>
        <v>0</v>
      </c>
      <c r="BG8" s="160">
        <f t="shared" si="25"/>
        <v>1.7224067837707577</v>
      </c>
      <c r="BH8" s="160">
        <v>5.5066666666666597</v>
      </c>
      <c r="BI8" s="44">
        <f>[2]TSC2!$G64</f>
        <v>3.1970767408447252E-2</v>
      </c>
      <c r="BJ8" s="30">
        <f t="shared" si="26"/>
        <v>7.9645511518595426E-3</v>
      </c>
    </row>
    <row r="9" spans="1:62">
      <c r="A9" s="108">
        <v>1968</v>
      </c>
      <c r="B9" s="112">
        <v>9.9960000000000021E-2</v>
      </c>
      <c r="C9" s="112">
        <v>6.4899999999999999E-2</v>
      </c>
      <c r="D9" s="112">
        <f t="shared" si="3"/>
        <v>1.8330000000000003E-2</v>
      </c>
      <c r="E9" s="114">
        <v>1.1580000000000003E-2</v>
      </c>
      <c r="F9" s="114">
        <v>6.7499999999999999E-3</v>
      </c>
      <c r="G9" s="112">
        <v>1.0050000000000002E-2</v>
      </c>
      <c r="H9" s="112">
        <v>4.3E-3</v>
      </c>
      <c r="I9" s="112">
        <v>2.3800000000000002E-3</v>
      </c>
      <c r="K9" s="112">
        <v>9.9960000000000007E-2</v>
      </c>
      <c r="L9" s="112">
        <v>6.4899999999999999E-2</v>
      </c>
      <c r="M9" s="112">
        <v>1.8330000000000003E-2</v>
      </c>
      <c r="N9" s="112">
        <v>1.0050000000000002E-2</v>
      </c>
      <c r="O9" s="112">
        <v>4.3E-3</v>
      </c>
      <c r="P9" s="112">
        <v>2.3800000000000002E-3</v>
      </c>
      <c r="R9" s="38">
        <v>1</v>
      </c>
      <c r="S9" s="116">
        <f t="shared" si="0"/>
        <v>1.8888888888888888</v>
      </c>
      <c r="U9" s="112">
        <v>9.3707277060562977E-2</v>
      </c>
      <c r="V9" s="112">
        <f>$U9*[6]TE2c!I65/[6]TE2c!$H65</f>
        <v>6.2504560116633495E-2</v>
      </c>
      <c r="W9" s="119">
        <f>V9*[3]TB1!$J65/[3]TB1!$H65</f>
        <v>9.4106454394344381E-4</v>
      </c>
      <c r="X9" s="112">
        <f>$U9*[6]TE2c!J65/[6]TE2c!$H65</f>
        <v>1.5217548489139358E-2</v>
      </c>
      <c r="Y9" s="112">
        <f>$U9*[6]TE2c!K65/[6]TE2c!$H65</f>
        <v>9.8748376925127893E-3</v>
      </c>
      <c r="Z9" s="112">
        <f>$U9*[6]TE2c!L65/[6]TE2c!$H65</f>
        <v>3.9351071099072458E-3</v>
      </c>
      <c r="AA9" s="112">
        <f>$U9*[6]TE2c!M65/[6]TE2c!$H65</f>
        <v>2.17522401971448E-3</v>
      </c>
      <c r="AC9" s="30">
        <f t="shared" si="4"/>
        <v>9.8041652231330212E-2</v>
      </c>
      <c r="AD9" s="30">
        <f t="shared" si="5"/>
        <v>6.3341061933472109E-2</v>
      </c>
      <c r="AE9" s="122">
        <f t="shared" si="6"/>
        <v>1.7775663607820604E-3</v>
      </c>
      <c r="AF9" s="30">
        <f t="shared" si="7"/>
        <v>1.5217548489139358E-2</v>
      </c>
      <c r="AG9" s="30">
        <f t="shared" si="8"/>
        <v>9.8748376925127893E-3</v>
      </c>
      <c r="AH9" s="30">
        <f t="shared" si="9"/>
        <v>7.4329800964914637E-3</v>
      </c>
      <c r="AI9" s="30">
        <f t="shared" si="10"/>
        <v>2.17522401971448E-3</v>
      </c>
      <c r="AJ9" s="30"/>
      <c r="AK9" s="53">
        <f t="shared" si="1"/>
        <v>9.6783168648572823E-2</v>
      </c>
      <c r="AL9" s="112">
        <f t="shared" si="11"/>
        <v>6.2528002537353328E-2</v>
      </c>
      <c r="AM9" s="112">
        <f t="shared" si="12"/>
        <v>1.7547491394134559E-3</v>
      </c>
      <c r="AN9" s="112">
        <f t="shared" si="13"/>
        <v>1.5022212787347947E-2</v>
      </c>
      <c r="AO9" s="112">
        <f t="shared" si="14"/>
        <v>9.7480821673294853E-3</v>
      </c>
      <c r="AP9" s="112">
        <f t="shared" si="15"/>
        <v>7.3375687768176033E-3</v>
      </c>
      <c r="AQ9" s="112">
        <f t="shared" si="16"/>
        <v>2.1473023797244574E-3</v>
      </c>
      <c r="AS9" s="123">
        <f t="shared" si="17"/>
        <v>9.3945239065750877E-2</v>
      </c>
      <c r="AT9" s="38">
        <f t="shared" si="18"/>
        <v>5.2036211133306344E-2</v>
      </c>
      <c r="AY9" s="8">
        <f t="shared" si="19"/>
        <v>0.15521513706473866</v>
      </c>
      <c r="AZ9" s="8">
        <f t="shared" si="20"/>
        <v>0.16239452224510015</v>
      </c>
      <c r="BC9" s="30">
        <f t="shared" si="21"/>
        <v>9.3707277060562977E-2</v>
      </c>
      <c r="BD9" s="30">
        <f t="shared" si="22"/>
        <v>9.3707277060562977E-2</v>
      </c>
      <c r="BE9" s="44">
        <f t="shared" si="23"/>
        <v>8.9780863320156334E-2</v>
      </c>
      <c r="BF9" s="44">
        <f t="shared" si="24"/>
        <v>0</v>
      </c>
      <c r="BG9" s="160">
        <f t="shared" si="25"/>
        <v>1.864632731169751</v>
      </c>
      <c r="BH9" s="160">
        <v>6.1749999999999998</v>
      </c>
      <c r="BI9" s="44">
        <f>[2]TSC2!$G65</f>
        <v>3.3116441092001001E-2</v>
      </c>
      <c r="BJ9" s="30">
        <f t="shared" si="26"/>
        <v>8.4675484891393593E-3</v>
      </c>
    </row>
    <row r="10" spans="1:62">
      <c r="A10" s="108">
        <v>1969</v>
      </c>
      <c r="B10" s="112">
        <v>9.981000000000001E-2</v>
      </c>
      <c r="C10" s="112">
        <v>6.523000000000001E-2</v>
      </c>
      <c r="D10" s="112">
        <f t="shared" si="3"/>
        <v>1.9430000000000003E-2</v>
      </c>
      <c r="E10" s="114">
        <v>1.2540000000000003E-2</v>
      </c>
      <c r="F10" s="114">
        <v>6.8900000000000003E-3</v>
      </c>
      <c r="G10" s="112">
        <v>9.2600000000000009E-3</v>
      </c>
      <c r="H10" s="112">
        <v>4.2000000000000006E-3</v>
      </c>
      <c r="I10" s="112">
        <v>1.6900000000000001E-3</v>
      </c>
      <c r="K10" s="112">
        <v>9.9800000000000014E-2</v>
      </c>
      <c r="L10" s="112">
        <v>6.523000000000001E-2</v>
      </c>
      <c r="M10" s="112">
        <v>1.9430000000000003E-2</v>
      </c>
      <c r="N10" s="112">
        <v>9.2600000000000009E-3</v>
      </c>
      <c r="O10" s="112">
        <v>4.2000000000000006E-3</v>
      </c>
      <c r="P10" s="112">
        <v>1.6900000000000001E-3</v>
      </c>
      <c r="R10" s="38">
        <v>1</v>
      </c>
      <c r="S10" s="116">
        <f t="shared" si="0"/>
        <v>1.8888888888888888</v>
      </c>
      <c r="U10" s="112">
        <v>9.2431194431420796E-2</v>
      </c>
      <c r="V10" s="112">
        <f>$U10*[6]TE2c!I66/[6]TE2c!$H66</f>
        <v>6.0343645761961287E-2</v>
      </c>
      <c r="W10" s="119">
        <f>V10*[3]TB1!$J66/[3]TB1!$H66</f>
        <v>1.0314816122664881E-3</v>
      </c>
      <c r="X10" s="112">
        <f>$U10*[6]TE2c!J66/[6]TE2c!$H66</f>
        <v>1.6055186220292342E-2</v>
      </c>
      <c r="Y10" s="112">
        <f>$U10*[6]TE2c!K66/[6]TE2c!$H66</f>
        <v>1.0204758734689401E-2</v>
      </c>
      <c r="Z10" s="112">
        <f>$U10*[6]TE2c!L66/[6]TE2c!$H66</f>
        <v>4.0090015084366746E-3</v>
      </c>
      <c r="AA10" s="112">
        <f>$U10*[6]TE2c!M66/[6]TE2c!$H66</f>
        <v>1.818600762006631E-3</v>
      </c>
      <c r="AC10" s="30">
        <f t="shared" si="4"/>
        <v>9.6911622428011365E-2</v>
      </c>
      <c r="AD10" s="30">
        <f t="shared" si="5"/>
        <v>6.1260518306198164E-2</v>
      </c>
      <c r="AE10" s="122">
        <f t="shared" si="6"/>
        <v>1.9483541565033663E-3</v>
      </c>
      <c r="AF10" s="30">
        <f t="shared" si="7"/>
        <v>1.6055186220292342E-2</v>
      </c>
      <c r="AG10" s="30">
        <f t="shared" si="8"/>
        <v>1.0204758734689401E-2</v>
      </c>
      <c r="AH10" s="30">
        <f t="shared" si="9"/>
        <v>7.57255840482483E-3</v>
      </c>
      <c r="AI10" s="30">
        <f t="shared" si="10"/>
        <v>1.818600762006631E-3</v>
      </c>
      <c r="AJ10" s="30"/>
      <c r="AK10" s="53">
        <f t="shared" si="1"/>
        <v>9.5626282000493806E-2</v>
      </c>
      <c r="AL10" s="112">
        <f t="shared" si="11"/>
        <v>6.0448019053612363E-2</v>
      </c>
      <c r="AM10" s="112">
        <f t="shared" si="12"/>
        <v>1.9225131035756234E-3</v>
      </c>
      <c r="AN10" s="112">
        <f t="shared" si="13"/>
        <v>1.5842246023820096E-2</v>
      </c>
      <c r="AO10" s="112">
        <f t="shared" si="14"/>
        <v>1.0069412853296251E-2</v>
      </c>
      <c r="AP10" s="112">
        <f t="shared" si="15"/>
        <v>7.4721234393005506E-3</v>
      </c>
      <c r="AQ10" s="112">
        <f t="shared" si="16"/>
        <v>1.7944806304645371E-3</v>
      </c>
      <c r="AS10" s="123">
        <f t="shared" si="17"/>
        <v>9.8243248052116691E-2</v>
      </c>
      <c r="AT10" s="38">
        <f t="shared" si="18"/>
        <v>5.4532272916184621E-2</v>
      </c>
      <c r="AY10" s="8">
        <f t="shared" si="19"/>
        <v>0.16566832561510952</v>
      </c>
      <c r="AZ10" s="8">
        <f t="shared" si="20"/>
        <v>0.17369878555669285</v>
      </c>
      <c r="BC10" s="30">
        <f t="shared" si="21"/>
        <v>9.2431194431420796E-2</v>
      </c>
      <c r="BD10" s="30">
        <f t="shared" si="22"/>
        <v>9.2431194431420796E-2</v>
      </c>
      <c r="BE10" s="44">
        <f t="shared" si="23"/>
        <v>8.7994123440050934E-2</v>
      </c>
      <c r="BF10" s="44">
        <f t="shared" si="24"/>
        <v>0</v>
      </c>
      <c r="BG10" s="160">
        <f t="shared" si="25"/>
        <v>1.9384439203655022</v>
      </c>
      <c r="BH10" s="160">
        <v>7.0291666666666597</v>
      </c>
      <c r="BI10" s="44">
        <f>[2]TSC2!$G66</f>
        <v>3.6261903647649911E-2</v>
      </c>
      <c r="BJ10" s="30">
        <f t="shared" si="26"/>
        <v>9.1651862202923422E-3</v>
      </c>
    </row>
    <row r="11" spans="1:62">
      <c r="A11" s="109">
        <v>1970</v>
      </c>
      <c r="B11" s="112">
        <v>9.4640000000000002E-2</v>
      </c>
      <c r="C11" s="112">
        <v>5.5320000000000001E-2</v>
      </c>
      <c r="D11" s="112">
        <f t="shared" si="3"/>
        <v>2.1830000000000002E-2</v>
      </c>
      <c r="E11" s="114">
        <v>1.4520000000000002E-2</v>
      </c>
      <c r="F11" s="114">
        <v>7.3100000000000014E-3</v>
      </c>
      <c r="G11" s="112">
        <v>1.0820000000000001E-2</v>
      </c>
      <c r="H11" s="112">
        <v>5.1100000000000008E-3</v>
      </c>
      <c r="I11" s="112">
        <v>1.5600000000000002E-3</v>
      </c>
      <c r="K11" s="112">
        <v>9.4650000000000012E-2</v>
      </c>
      <c r="L11" s="112">
        <v>5.5320000000000001E-2</v>
      </c>
      <c r="M11" s="112">
        <v>2.1830000000000002E-2</v>
      </c>
      <c r="N11" s="112">
        <v>1.0820000000000001E-2</v>
      </c>
      <c r="O11" s="112">
        <v>5.1100000000000008E-3</v>
      </c>
      <c r="P11" s="112">
        <v>1.5600000000000002E-3</v>
      </c>
      <c r="R11" s="38">
        <v>1</v>
      </c>
      <c r="S11" s="116">
        <f t="shared" si="0"/>
        <v>1.8888888888888888</v>
      </c>
      <c r="U11" s="112">
        <v>8.8930595701989718E-2</v>
      </c>
      <c r="V11" s="112">
        <f>$U11*[6]TE2c!I67/[6]TE2c!$H67</f>
        <v>5.4081331577660541E-2</v>
      </c>
      <c r="W11" s="119">
        <f>V11*[3]TB1!$J67/[3]TB1!$H67</f>
        <v>1.0702658299708641E-3</v>
      </c>
      <c r="X11" s="112">
        <f>$U11*[6]TE2c!J67/[6]TE2c!$H67</f>
        <v>1.7290392832883826E-2</v>
      </c>
      <c r="Y11" s="112">
        <f>$U11*[6]TE2c!K67/[6]TE2c!$H67</f>
        <v>1.1560053250090258E-2</v>
      </c>
      <c r="Z11" s="112">
        <f>$U11*[6]TE2c!L67/[6]TE2c!$H67</f>
        <v>4.5166023258930736E-3</v>
      </c>
      <c r="AA11" s="112">
        <f>$U11*[6]TE2c!M67/[6]TE2c!$H67</f>
        <v>1.482216794326668E-3</v>
      </c>
      <c r="AC11" s="30">
        <f t="shared" si="4"/>
        <v>9.3896701808288976E-2</v>
      </c>
      <c r="AD11" s="30">
        <f t="shared" si="5"/>
        <v>5.5032678982079086E-2</v>
      </c>
      <c r="AE11" s="122">
        <f t="shared" si="6"/>
        <v>2.02161323438941E-3</v>
      </c>
      <c r="AF11" s="30">
        <f t="shared" si="7"/>
        <v>1.7290392832883826E-2</v>
      </c>
      <c r="AG11" s="30">
        <f t="shared" si="8"/>
        <v>1.1560053250090258E-2</v>
      </c>
      <c r="AH11" s="30">
        <f t="shared" si="9"/>
        <v>8.5313599489091393E-3</v>
      </c>
      <c r="AI11" s="30">
        <f t="shared" si="10"/>
        <v>1.482216794326668E-3</v>
      </c>
      <c r="AJ11" s="30"/>
      <c r="AK11" s="53">
        <f t="shared" si="1"/>
        <v>9.2518334509870917E-2</v>
      </c>
      <c r="AL11" s="112">
        <f t="shared" si="11"/>
        <v>5.422482052068061E-2</v>
      </c>
      <c r="AM11" s="112">
        <f t="shared" si="12"/>
        <v>1.991936733312505E-3</v>
      </c>
      <c r="AN11" s="112">
        <f t="shared" si="13"/>
        <v>1.7036576547554569E-2</v>
      </c>
      <c r="AO11" s="112">
        <f t="shared" si="14"/>
        <v>1.1390356135484161E-2</v>
      </c>
      <c r="AP11" s="112">
        <f t="shared" si="15"/>
        <v>8.4061228815985201E-3</v>
      </c>
      <c r="AQ11" s="112">
        <f t="shared" si="16"/>
        <v>1.4604584245530713E-3</v>
      </c>
      <c r="AS11" s="123">
        <f t="shared" si="17"/>
        <v>0.11238917853413846</v>
      </c>
      <c r="AT11" s="38">
        <f t="shared" si="18"/>
        <v>6.2822790196815678E-2</v>
      </c>
      <c r="AY11" s="8">
        <f t="shared" si="19"/>
        <v>0.18414270682463391</v>
      </c>
      <c r="AZ11" s="8">
        <f t="shared" si="20"/>
        <v>0.19442569451378333</v>
      </c>
      <c r="BC11" s="30">
        <f t="shared" si="21"/>
        <v>8.8930595701989718E-2</v>
      </c>
      <c r="BD11" s="30">
        <f t="shared" si="22"/>
        <v>8.8930595701989718E-2</v>
      </c>
      <c r="BE11" s="44">
        <f t="shared" si="23"/>
        <v>8.3667401595393057E-2</v>
      </c>
      <c r="BF11" s="44">
        <f t="shared" si="24"/>
        <v>0</v>
      </c>
      <c r="BG11" s="160">
        <f t="shared" si="25"/>
        <v>2.1157456812804774</v>
      </c>
      <c r="BH11" s="160">
        <v>8.0399999999999903</v>
      </c>
      <c r="BI11" s="44">
        <f>[2]TSC2!$G67</f>
        <v>3.8000786536565564E-2</v>
      </c>
      <c r="BJ11" s="30">
        <f t="shared" si="26"/>
        <v>9.9803928328838255E-3</v>
      </c>
    </row>
    <row r="12" spans="1:62">
      <c r="A12" s="108">
        <v>1971</v>
      </c>
      <c r="B12" s="112">
        <v>9.2229999999999993E-2</v>
      </c>
      <c r="C12" s="112">
        <v>5.3030000000000008E-2</v>
      </c>
      <c r="D12" s="112">
        <f t="shared" si="3"/>
        <v>2.0900000000000002E-2</v>
      </c>
      <c r="E12" s="114">
        <v>1.3940000000000003E-2</v>
      </c>
      <c r="F12" s="114">
        <v>6.9599999999999992E-3</v>
      </c>
      <c r="G12" s="112">
        <v>1.0970000000000001E-2</v>
      </c>
      <c r="H12" s="112">
        <v>5.9200000000000008E-3</v>
      </c>
      <c r="I12" s="112">
        <v>1.41E-3</v>
      </c>
      <c r="K12" s="112">
        <v>9.2230000000000006E-2</v>
      </c>
      <c r="L12" s="112">
        <v>5.3030000000000008E-2</v>
      </c>
      <c r="M12" s="112">
        <v>2.0900000000000002E-2</v>
      </c>
      <c r="N12" s="112">
        <v>1.0970000000000001E-2</v>
      </c>
      <c r="O12" s="112">
        <v>5.9200000000000008E-3</v>
      </c>
      <c r="P12" s="112">
        <v>1.41E-3</v>
      </c>
      <c r="R12" s="38">
        <v>1</v>
      </c>
      <c r="S12" s="116">
        <f t="shared" si="0"/>
        <v>1.8888888888888888</v>
      </c>
      <c r="U12" s="112">
        <v>8.5676859808814759E-2</v>
      </c>
      <c r="V12" s="112">
        <f>$U12*[6]TE2c!I68/[6]TE2c!$H68</f>
        <v>5.0931037686754679E-2</v>
      </c>
      <c r="W12" s="119">
        <f>V12*[3]TB1!$J68/[3]TB1!$H68</f>
        <v>1.0611950340513345E-3</v>
      </c>
      <c r="X12" s="112">
        <f>$U12*[6]TE2c!J68/[6]TE2c!$H68</f>
        <v>1.6957339473029329E-2</v>
      </c>
      <c r="Y12" s="112">
        <f>$U12*[6]TE2c!K68/[6]TE2c!$H68</f>
        <v>1.1509465120916589E-2</v>
      </c>
      <c r="Z12" s="112">
        <f>$U12*[6]TE2c!L68/[6]TE2c!$H68</f>
        <v>5.0035471266056475E-3</v>
      </c>
      <c r="AA12" s="112">
        <f>$U12*[6]TE2c!M68/[6]TE2c!$H68</f>
        <v>1.275472106080121E-3</v>
      </c>
      <c r="AC12" s="30">
        <f t="shared" si="4"/>
        <v>9.1067743433970352E-2</v>
      </c>
      <c r="AD12" s="30">
        <f t="shared" si="5"/>
        <v>5.1874322161466979E-2</v>
      </c>
      <c r="AE12" s="122">
        <f t="shared" si="6"/>
        <v>2.0044795087636319E-3</v>
      </c>
      <c r="AF12" s="30">
        <f t="shared" si="7"/>
        <v>1.6957339473029329E-2</v>
      </c>
      <c r="AG12" s="30">
        <f t="shared" si="8"/>
        <v>1.1509465120916589E-2</v>
      </c>
      <c r="AH12" s="30">
        <f t="shared" si="9"/>
        <v>9.4511445724773345E-3</v>
      </c>
      <c r="AI12" s="30">
        <f t="shared" si="10"/>
        <v>1.275472106080121E-3</v>
      </c>
      <c r="AJ12" s="30"/>
      <c r="AK12" s="53">
        <f t="shared" si="1"/>
        <v>8.9618377166316432E-2</v>
      </c>
      <c r="AL12" s="112">
        <f t="shared" si="11"/>
        <v>5.1048729148362885E-2</v>
      </c>
      <c r="AM12" s="112">
        <f t="shared" si="12"/>
        <v>1.9725777082505672E-3</v>
      </c>
      <c r="AN12" s="112">
        <f t="shared" si="13"/>
        <v>1.6687459108208551E-2</v>
      </c>
      <c r="AO12" s="112">
        <f t="shared" si="14"/>
        <v>1.1326289060151552E-2</v>
      </c>
      <c r="AP12" s="112">
        <f t="shared" si="15"/>
        <v>9.3007272060472435E-3</v>
      </c>
      <c r="AQ12" s="112">
        <f t="shared" si="16"/>
        <v>1.2551726435462065E-3</v>
      </c>
      <c r="AS12" s="123">
        <f t="shared" si="17"/>
        <v>0.12579233490667296</v>
      </c>
      <c r="AT12" s="38">
        <f t="shared" si="18"/>
        <v>7.0786232994419551E-2</v>
      </c>
      <c r="AY12" s="8">
        <f t="shared" si="19"/>
        <v>0.18620577202864846</v>
      </c>
      <c r="AZ12" s="8">
        <f t="shared" si="20"/>
        <v>0.19792204698992358</v>
      </c>
      <c r="BC12" s="30">
        <f t="shared" si="21"/>
        <v>8.5676859808814759E-2</v>
      </c>
      <c r="BD12" s="30">
        <f t="shared" si="22"/>
        <v>8.5676859808814759E-2</v>
      </c>
      <c r="BE12" s="44">
        <f t="shared" si="23"/>
        <v>8.0970943624314604E-2</v>
      </c>
      <c r="BF12" s="44">
        <f t="shared" si="24"/>
        <v>0</v>
      </c>
      <c r="BG12" s="160">
        <f t="shared" si="25"/>
        <v>1.8893478990240125</v>
      </c>
      <c r="BH12" s="160">
        <v>7.3866666666666596</v>
      </c>
      <c r="BI12" s="44">
        <f>[2]TSC2!$G68</f>
        <v>3.9096381722404948E-2</v>
      </c>
      <c r="BJ12" s="30">
        <f t="shared" si="26"/>
        <v>9.9973394730293302E-3</v>
      </c>
    </row>
    <row r="13" spans="1:62">
      <c r="A13" s="108">
        <v>1972</v>
      </c>
      <c r="B13" s="112">
        <v>8.7230000000000002E-2</v>
      </c>
      <c r="C13" s="112">
        <v>5.1380000000000002E-2</v>
      </c>
      <c r="D13" s="112">
        <f t="shared" si="3"/>
        <v>1.8190000000000001E-2</v>
      </c>
      <c r="E13" s="114">
        <v>1.1769999999999999E-2</v>
      </c>
      <c r="F13" s="114">
        <v>6.4200000000000012E-3</v>
      </c>
      <c r="G13" s="112">
        <v>1.1200000000000002E-2</v>
      </c>
      <c r="H13" s="112">
        <v>5.2200000000000007E-3</v>
      </c>
      <c r="I13" s="112">
        <v>1.24E-3</v>
      </c>
      <c r="K13" s="112">
        <v>8.7230000000000002E-2</v>
      </c>
      <c r="L13" s="112">
        <v>5.1380000000000002E-2</v>
      </c>
      <c r="M13" s="112">
        <v>1.8190000000000001E-2</v>
      </c>
      <c r="N13" s="112">
        <v>1.1200000000000002E-2</v>
      </c>
      <c r="O13" s="112">
        <v>5.2200000000000007E-3</v>
      </c>
      <c r="P13" s="112">
        <v>1.24E-3</v>
      </c>
      <c r="R13" s="38">
        <v>1</v>
      </c>
      <c r="S13" s="116">
        <f t="shared" si="0"/>
        <v>1.8888888888888888</v>
      </c>
      <c r="U13" s="112">
        <v>8.084544438604585E-2</v>
      </c>
      <c r="V13" s="112">
        <f>$U13*[6]TE2c!I69/[6]TE2c!$H69</f>
        <v>4.7156218523937636E-2</v>
      </c>
      <c r="W13" s="119">
        <f>V13*[3]TB1!$J69/[3]TB1!$H69</f>
        <v>9.4573144442474527E-4</v>
      </c>
      <c r="X13" s="112">
        <f>$U13*[6]TE2c!J69/[6]TE2c!$H69</f>
        <v>1.5873551100465295E-2</v>
      </c>
      <c r="Y13" s="112">
        <f>$U13*[6]TE2c!K69/[6]TE2c!$H69</f>
        <v>1.1696342241853954E-2</v>
      </c>
      <c r="Z13" s="112">
        <f>$U13*[6]TE2c!L69/[6]TE2c!$H69</f>
        <v>4.9628193462335829E-3</v>
      </c>
      <c r="AA13" s="112">
        <f>$U13*[6]TE2c!M69/[6]TE2c!$H69</f>
        <v>1.1565153383275377E-3</v>
      </c>
      <c r="AC13" s="30">
        <f t="shared" si="4"/>
        <v>8.6097491698069864E-2</v>
      </c>
      <c r="AD13" s="30">
        <f t="shared" si="5"/>
        <v>4.7996868696759634E-2</v>
      </c>
      <c r="AE13" s="122">
        <f t="shared" si="6"/>
        <v>1.786381617246741E-3</v>
      </c>
      <c r="AF13" s="30">
        <f t="shared" si="7"/>
        <v>1.5873551100465295E-2</v>
      </c>
      <c r="AG13" s="30">
        <f t="shared" si="8"/>
        <v>1.1696342241853954E-2</v>
      </c>
      <c r="AH13" s="30">
        <f t="shared" si="9"/>
        <v>9.3742143206634338E-3</v>
      </c>
      <c r="AI13" s="30">
        <f t="shared" si="10"/>
        <v>1.1565153383275377E-3</v>
      </c>
      <c r="AJ13" s="30"/>
      <c r="AK13" s="53">
        <f t="shared" si="1"/>
        <v>8.4761970608846757E-2</v>
      </c>
      <c r="AL13" s="112">
        <f t="shared" si="11"/>
        <v>4.725235420397992E-2</v>
      </c>
      <c r="AM13" s="112">
        <f t="shared" si="12"/>
        <v>1.7586717470033672E-3</v>
      </c>
      <c r="AN13" s="112">
        <f t="shared" si="13"/>
        <v>1.562732485348153E-2</v>
      </c>
      <c r="AO13" s="112">
        <f t="shared" si="14"/>
        <v>1.1514911732989118E-2</v>
      </c>
      <c r="AP13" s="112">
        <f t="shared" si="15"/>
        <v>9.2288040343330626E-3</v>
      </c>
      <c r="AQ13" s="112">
        <f t="shared" si="16"/>
        <v>1.138575784063136E-3</v>
      </c>
      <c r="AS13" s="123">
        <f t="shared" si="17"/>
        <v>0.12962742256242032</v>
      </c>
      <c r="AT13" s="38">
        <f t="shared" si="18"/>
        <v>7.3084523630600029E-2</v>
      </c>
      <c r="AY13" s="8">
        <f t="shared" si="19"/>
        <v>0.18436717246225134</v>
      </c>
      <c r="AZ13" s="8">
        <f t="shared" si="20"/>
        <v>0.19634441026345714</v>
      </c>
      <c r="BC13" s="30">
        <f t="shared" si="21"/>
        <v>8.084544438604585E-2</v>
      </c>
      <c r="BD13" s="30">
        <f t="shared" si="22"/>
        <v>8.084544438604585E-2</v>
      </c>
      <c r="BE13" s="44">
        <f t="shared" si="23"/>
        <v>7.6530380389316366E-2</v>
      </c>
      <c r="BF13" s="44">
        <f t="shared" si="24"/>
        <v>0</v>
      </c>
      <c r="BG13" s="160">
        <f t="shared" si="25"/>
        <v>1.8397537854269064</v>
      </c>
      <c r="BH13" s="160">
        <v>7.2133333333333303</v>
      </c>
      <c r="BI13" s="44">
        <f>[2]TSC2!$G69</f>
        <v>3.9208145081541496E-2</v>
      </c>
      <c r="BJ13" s="30">
        <f t="shared" si="26"/>
        <v>9.4535511004652933E-3</v>
      </c>
    </row>
    <row r="14" spans="1:62">
      <c r="A14" s="108">
        <v>1973</v>
      </c>
      <c r="B14" s="112">
        <v>7.9689999999999997E-2</v>
      </c>
      <c r="C14" s="112">
        <v>4.1690000000000005E-2</v>
      </c>
      <c r="D14" s="112">
        <f t="shared" si="3"/>
        <v>1.9120000000000002E-2</v>
      </c>
      <c r="E14" s="114">
        <v>1.2730000000000002E-2</v>
      </c>
      <c r="F14" s="114">
        <v>6.3900000000000007E-3</v>
      </c>
      <c r="G14" s="112">
        <v>1.1880000000000002E-2</v>
      </c>
      <c r="H14" s="112">
        <v>5.7300000000000007E-3</v>
      </c>
      <c r="I14" s="112">
        <v>1.2700000000000001E-3</v>
      </c>
      <c r="K14" s="112">
        <v>7.9690000000000011E-2</v>
      </c>
      <c r="L14" s="112">
        <v>4.1690000000000005E-2</v>
      </c>
      <c r="M14" s="112">
        <v>1.9120000000000002E-2</v>
      </c>
      <c r="N14" s="112">
        <v>1.1880000000000002E-2</v>
      </c>
      <c r="O14" s="112">
        <v>5.7300000000000007E-3</v>
      </c>
      <c r="P14" s="112">
        <v>1.2700000000000001E-3</v>
      </c>
      <c r="R14" s="38">
        <v>1</v>
      </c>
      <c r="S14" s="116">
        <f t="shared" si="0"/>
        <v>1.8888888888888888</v>
      </c>
      <c r="U14" s="112">
        <v>7.5577635702186147E-2</v>
      </c>
      <c r="V14" s="112">
        <f>$U14*[6]TE2c!I70/[6]TE2c!$H70</f>
        <v>3.8141672216293138E-2</v>
      </c>
      <c r="W14" s="119">
        <f>V14*[3]TB1!$J70/[3]TB1!$H70</f>
        <v>9.2854746463235109E-4</v>
      </c>
      <c r="X14" s="112">
        <f>$U14*[6]TE2c!J70/[6]TE2c!$H70</f>
        <v>1.7233927283814541E-2</v>
      </c>
      <c r="Y14" s="112">
        <f>$U14*[6]TE2c!K70/[6]TE2c!$H70</f>
        <v>1.3004450058861616E-2</v>
      </c>
      <c r="Z14" s="112">
        <f>$U14*[6]TE2c!L70/[6]TE2c!$H70</f>
        <v>6.0401044227571307E-3</v>
      </c>
      <c r="AA14" s="112">
        <f>$U14*[6]TE2c!M70/[6]TE2c!$H70</f>
        <v>1.1574804471818805E-3</v>
      </c>
      <c r="AC14" s="30">
        <f t="shared" si="4"/>
        <v>8.1771991662143398E-2</v>
      </c>
      <c r="AD14" s="30">
        <f t="shared" si="5"/>
        <v>3.8967047740410786E-2</v>
      </c>
      <c r="AE14" s="122">
        <f t="shared" si="6"/>
        <v>1.7539229887499964E-3</v>
      </c>
      <c r="AF14" s="30">
        <f t="shared" si="7"/>
        <v>1.7233927283814541E-2</v>
      </c>
      <c r="AG14" s="30">
        <f t="shared" si="8"/>
        <v>1.3004450058861616E-2</v>
      </c>
      <c r="AH14" s="30">
        <f t="shared" si="9"/>
        <v>1.140908613187458E-2</v>
      </c>
      <c r="AI14" s="30">
        <f t="shared" si="10"/>
        <v>1.1574804471818805E-3</v>
      </c>
      <c r="AJ14" s="30"/>
      <c r="AK14" s="53">
        <f t="shared" si="1"/>
        <v>8.0280140063284988E-2</v>
      </c>
      <c r="AL14" s="112">
        <f t="shared" si="11"/>
        <v>3.8256131309336056E-2</v>
      </c>
      <c r="AM14" s="112">
        <f t="shared" si="12"/>
        <v>1.7219243451820109E-3</v>
      </c>
      <c r="AN14" s="112">
        <f t="shared" si="13"/>
        <v>1.6919510801466944E-2</v>
      </c>
      <c r="AO14" s="112">
        <f t="shared" si="14"/>
        <v>1.2767196333982996E-2</v>
      </c>
      <c r="AP14" s="112">
        <f t="shared" si="15"/>
        <v>1.1200938292481423E-2</v>
      </c>
      <c r="AQ14" s="112">
        <f t="shared" si="16"/>
        <v>1.1363633260175802E-3</v>
      </c>
      <c r="AS14" s="123">
        <f t="shared" si="17"/>
        <v>0.16097209879649335</v>
      </c>
      <c r="AT14" s="38">
        <f t="shared" si="18"/>
        <v>9.220521153704081E-2</v>
      </c>
      <c r="AY14" s="8">
        <f t="shared" si="19"/>
        <v>0.21075587048215488</v>
      </c>
      <c r="AZ14" s="8">
        <f t="shared" si="20"/>
        <v>0.22802945770525124</v>
      </c>
      <c r="BC14" s="30">
        <f t="shared" si="21"/>
        <v>7.5577635702186147E-2</v>
      </c>
      <c r="BD14" s="30">
        <f t="shared" si="22"/>
        <v>7.5577635702186147E-2</v>
      </c>
      <c r="BE14" s="44">
        <f t="shared" si="23"/>
        <v>7.0792711697130542E-2</v>
      </c>
      <c r="BF14" s="44">
        <f t="shared" si="24"/>
        <v>0</v>
      </c>
      <c r="BG14" s="160">
        <f t="shared" si="25"/>
        <v>1.7897213097457991</v>
      </c>
      <c r="BH14" s="160">
        <v>7.4408333333333303</v>
      </c>
      <c r="BI14" s="44">
        <f>[2]TSC2!$G70</f>
        <v>4.1575374293275749E-2</v>
      </c>
      <c r="BJ14" s="30">
        <f t="shared" si="26"/>
        <v>1.0843927283814541E-2</v>
      </c>
    </row>
    <row r="15" spans="1:62">
      <c r="A15" s="108">
        <v>1974</v>
      </c>
      <c r="B15" s="112">
        <v>7.9520000000000007E-2</v>
      </c>
      <c r="C15" s="112">
        <v>3.0540000000000001E-2</v>
      </c>
      <c r="D15" s="112">
        <f t="shared" si="3"/>
        <v>2.3200000000000005E-2</v>
      </c>
      <c r="E15" s="114">
        <v>1.6280000000000003E-2</v>
      </c>
      <c r="F15" s="114">
        <v>6.9200000000000008E-3</v>
      </c>
      <c r="G15" s="112">
        <v>1.4600000000000002E-2</v>
      </c>
      <c r="H15" s="112">
        <v>1.0140000000000001E-2</v>
      </c>
      <c r="I15" s="112">
        <v>1.0400000000000001E-3</v>
      </c>
      <c r="K15" s="112">
        <v>7.9530000000000003E-2</v>
      </c>
      <c r="L15" s="112">
        <v>3.0540000000000001E-2</v>
      </c>
      <c r="M15" s="112">
        <v>2.3200000000000002E-2</v>
      </c>
      <c r="N15" s="112">
        <v>1.4600000000000002E-2</v>
      </c>
      <c r="O15" s="112">
        <v>1.0140000000000001E-2</v>
      </c>
      <c r="P15" s="112">
        <v>1.0400000000000001E-3</v>
      </c>
      <c r="R15" s="38">
        <v>1</v>
      </c>
      <c r="S15" s="116">
        <f t="shared" si="0"/>
        <v>1.8888888888888888</v>
      </c>
      <c r="U15" s="112">
        <v>7.3336177734419458E-2</v>
      </c>
      <c r="V15" s="112">
        <f>$U15*[6]TE2c!I71/[6]TE2c!$H71</f>
        <v>2.869380073254172E-2</v>
      </c>
      <c r="W15" s="119">
        <f>V15*[3]TB1!$J71/[3]TB1!$H71</f>
        <v>1.1196063888051213E-3</v>
      </c>
      <c r="X15" s="112">
        <f>$U15*[6]TE2c!J71/[6]TE2c!$H71</f>
        <v>1.8457325625584543E-2</v>
      </c>
      <c r="Y15" s="112">
        <f>$U15*[6]TE2c!K71/[6]TE2c!$H71</f>
        <v>1.6040659235665843E-2</v>
      </c>
      <c r="Z15" s="112">
        <f>$U15*[6]TE2c!L71/[6]TE2c!$H71</f>
        <v>8.7047056292420023E-3</v>
      </c>
      <c r="AA15" s="112">
        <f>$U15*[6]TE2c!M71/[6]TE2c!$H71</f>
        <v>1.4396850995940045E-3</v>
      </c>
      <c r="AC15" s="30">
        <f t="shared" si="4"/>
        <v>8.2068898116447783E-2</v>
      </c>
      <c r="AD15" s="30">
        <f t="shared" si="5"/>
        <v>2.9689006411479604E-2</v>
      </c>
      <c r="AE15" s="122">
        <f t="shared" si="6"/>
        <v>2.1148120677430067E-3</v>
      </c>
      <c r="AF15" s="30">
        <f t="shared" si="7"/>
        <v>1.8457325625584543E-2</v>
      </c>
      <c r="AG15" s="30">
        <f t="shared" si="8"/>
        <v>1.6040659235665843E-2</v>
      </c>
      <c r="AH15" s="30">
        <f t="shared" si="9"/>
        <v>1.6442221744123783E-2</v>
      </c>
      <c r="AI15" s="30">
        <f t="shared" si="10"/>
        <v>1.4396850995940045E-3</v>
      </c>
      <c r="AJ15" s="30"/>
      <c r="AK15" s="53">
        <f t="shared" si="1"/>
        <v>7.9973733032295075E-2</v>
      </c>
      <c r="AL15" s="112">
        <f t="shared" si="11"/>
        <v>2.8931065570989001E-2</v>
      </c>
      <c r="AM15" s="112">
        <f t="shared" si="12"/>
        <v>2.0608223041958837E-3</v>
      </c>
      <c r="AN15" s="112">
        <f t="shared" si="13"/>
        <v>1.7986122221065923E-2</v>
      </c>
      <c r="AO15" s="112">
        <f t="shared" si="14"/>
        <v>1.5631151737348119E-2</v>
      </c>
      <c r="AP15" s="112">
        <f t="shared" si="15"/>
        <v>1.6022462618622859E-2</v>
      </c>
      <c r="AQ15" s="112">
        <f t="shared" si="16"/>
        <v>1.4029308842691646E-3</v>
      </c>
      <c r="AS15" s="123">
        <f t="shared" si="17"/>
        <v>0.22611530357744253</v>
      </c>
      <c r="AT15" s="38">
        <f t="shared" si="18"/>
        <v>0.13396269510561362</v>
      </c>
      <c r="AY15" s="8">
        <f t="shared" si="19"/>
        <v>0.22490037089806411</v>
      </c>
      <c r="AZ15" s="8">
        <f t="shared" si="20"/>
        <v>0.25168104196030139</v>
      </c>
      <c r="BC15" s="30">
        <f t="shared" si="21"/>
        <v>7.3336177734419458E-2</v>
      </c>
      <c r="BD15" s="30">
        <f t="shared" si="22"/>
        <v>7.3336177734419458E-2</v>
      </c>
      <c r="BE15" s="44">
        <f t="shared" si="23"/>
        <v>6.8026001764132607E-2</v>
      </c>
      <c r="BF15" s="44">
        <f t="shared" si="24"/>
        <v>0</v>
      </c>
      <c r="BG15" s="160">
        <f t="shared" si="25"/>
        <v>1.8527458410718085</v>
      </c>
      <c r="BH15" s="160">
        <v>8.5658333333333303</v>
      </c>
      <c r="BI15" s="44">
        <f>[2]TSC2!$G71</f>
        <v>4.62331807388002E-2</v>
      </c>
      <c r="BJ15" s="30">
        <f t="shared" si="26"/>
        <v>1.1537325625584542E-2</v>
      </c>
    </row>
    <row r="16" spans="1:62">
      <c r="A16" s="108">
        <v>1975</v>
      </c>
      <c r="B16" s="112">
        <v>7.5980000000000006E-2</v>
      </c>
      <c r="C16" s="112">
        <v>2.4360000000000003E-2</v>
      </c>
      <c r="D16" s="112">
        <f t="shared" si="3"/>
        <v>2.1140000000000003E-2</v>
      </c>
      <c r="E16" s="114">
        <v>1.4240000000000001E-2</v>
      </c>
      <c r="F16" s="114">
        <v>6.9000000000000016E-3</v>
      </c>
      <c r="G16" s="112">
        <v>1.6970000000000002E-2</v>
      </c>
      <c r="H16" s="112">
        <v>1.1470000000000001E-2</v>
      </c>
      <c r="I16" s="112">
        <v>2.0400000000000001E-3</v>
      </c>
      <c r="K16" s="112">
        <v>7.597000000000001E-2</v>
      </c>
      <c r="L16" s="112">
        <v>2.4360000000000003E-2</v>
      </c>
      <c r="M16" s="112">
        <v>2.1140000000000003E-2</v>
      </c>
      <c r="N16" s="112">
        <v>1.6970000000000002E-2</v>
      </c>
      <c r="O16" s="112">
        <v>1.1470000000000001E-2</v>
      </c>
      <c r="P16" s="112">
        <v>2.0400000000000001E-3</v>
      </c>
      <c r="R16" s="38">
        <v>1</v>
      </c>
      <c r="S16" s="116">
        <f t="shared" si="0"/>
        <v>1.8888888888888888</v>
      </c>
      <c r="U16" s="112">
        <v>7.029199271493615E-2</v>
      </c>
      <c r="V16" s="112">
        <f>$U16*[6]TE2c!I72/[6]TE2c!$H72</f>
        <v>2.3898776851173364E-2</v>
      </c>
      <c r="W16" s="119">
        <f>V16*[3]TB1!$J72/[3]TB1!$H72</f>
        <v>1.0127960816943074E-3</v>
      </c>
      <c r="X16" s="112">
        <f>$U16*[6]TE2c!J72/[6]TE2c!$H72</f>
        <v>1.7434980901436244E-2</v>
      </c>
      <c r="Y16" s="112">
        <f>$U16*[6]TE2c!K72/[6]TE2c!$H72</f>
        <v>1.7325742440259116E-2</v>
      </c>
      <c r="Z16" s="112">
        <f>$U16*[6]TE2c!L72/[6]TE2c!$H72</f>
        <v>1.0003715842943243E-2</v>
      </c>
      <c r="AA16" s="112">
        <f>$U16*[6]TE2c!M72/[6]TE2c!$H72</f>
        <v>1.628777948241501E-3</v>
      </c>
      <c r="AC16" s="30">
        <f t="shared" si="4"/>
        <v>8.0084449028175728E-2</v>
      </c>
      <c r="AD16" s="30">
        <f t="shared" si="5"/>
        <v>2.4799040034901638E-2</v>
      </c>
      <c r="AE16" s="122">
        <f t="shared" si="6"/>
        <v>1.9130592654225806E-3</v>
      </c>
      <c r="AF16" s="30">
        <f t="shared" si="7"/>
        <v>1.7434980901436244E-2</v>
      </c>
      <c r="AG16" s="30">
        <f t="shared" si="8"/>
        <v>1.7325742440259116E-2</v>
      </c>
      <c r="AH16" s="30">
        <f t="shared" si="9"/>
        <v>1.8895907703337236E-2</v>
      </c>
      <c r="AI16" s="30">
        <f t="shared" si="10"/>
        <v>1.628777948241501E-3</v>
      </c>
      <c r="AJ16" s="30"/>
      <c r="AK16" s="53">
        <f t="shared" si="1"/>
        <v>7.7798921698533502E-2</v>
      </c>
      <c r="AL16" s="112">
        <f t="shared" si="11"/>
        <v>2.4091301086373459E-2</v>
      </c>
      <c r="AM16" s="112">
        <f t="shared" si="12"/>
        <v>1.8584625330056504E-3</v>
      </c>
      <c r="AN16" s="112">
        <f t="shared" si="13"/>
        <v>1.6937404582618051E-2</v>
      </c>
      <c r="AO16" s="112">
        <f t="shared" si="14"/>
        <v>1.6831283674118104E-2</v>
      </c>
      <c r="AP16" s="112">
        <f t="shared" si="15"/>
        <v>1.8356638044889812E-2</v>
      </c>
      <c r="AQ16" s="112">
        <f t="shared" si="16"/>
        <v>1.5822943105340749E-3</v>
      </c>
      <c r="AS16" s="123">
        <f t="shared" si="17"/>
        <v>0.25983779898939802</v>
      </c>
      <c r="AT16" s="38">
        <f t="shared" si="18"/>
        <v>0.15672499098601714</v>
      </c>
      <c r="AY16" s="8">
        <f t="shared" si="19"/>
        <v>0.21770744648941989</v>
      </c>
      <c r="AZ16" s="8">
        <f t="shared" si="20"/>
        <v>0.24803651494335191</v>
      </c>
      <c r="BC16" s="30">
        <f t="shared" si="21"/>
        <v>7.029199271493615E-2</v>
      </c>
      <c r="BD16" s="30">
        <f t="shared" si="22"/>
        <v>7.029199271493615E-2</v>
      </c>
      <c r="BE16" s="44">
        <f t="shared" si="23"/>
        <v>6.5246306356017233E-2</v>
      </c>
      <c r="BF16" s="44">
        <f t="shared" si="24"/>
        <v>0</v>
      </c>
      <c r="BG16" s="160">
        <f t="shared" si="25"/>
        <v>1.919186667765332</v>
      </c>
      <c r="BH16" s="160">
        <v>8.8258333333333301</v>
      </c>
      <c r="BI16" s="44">
        <f>[2]TSC2!$G72</f>
        <v>4.5987362675929684E-2</v>
      </c>
      <c r="BJ16" s="30">
        <f t="shared" si="26"/>
        <v>1.0534980901436243E-2</v>
      </c>
    </row>
    <row r="17" spans="1:62">
      <c r="A17" s="108">
        <v>1976</v>
      </c>
      <c r="B17" s="112">
        <v>7.1880000000000013E-2</v>
      </c>
      <c r="C17" s="112">
        <v>2.6350000000000002E-2</v>
      </c>
      <c r="D17" s="112">
        <f t="shared" si="3"/>
        <v>1.8520000000000002E-2</v>
      </c>
      <c r="E17" s="114">
        <v>1.208E-2</v>
      </c>
      <c r="F17" s="114">
        <v>6.4400000000000013E-3</v>
      </c>
      <c r="G17" s="112">
        <v>1.5330000000000002E-2</v>
      </c>
      <c r="H17" s="112">
        <v>1.0690000000000002E-2</v>
      </c>
      <c r="I17" s="112">
        <v>9.8999999999999999E-4</v>
      </c>
      <c r="K17" s="112">
        <v>7.1870000000000003E-2</v>
      </c>
      <c r="L17" s="112">
        <v>2.6350000000000002E-2</v>
      </c>
      <c r="M17" s="112">
        <v>1.8520000000000002E-2</v>
      </c>
      <c r="N17" s="112">
        <v>1.5330000000000002E-2</v>
      </c>
      <c r="O17" s="112">
        <v>1.0690000000000002E-2</v>
      </c>
      <c r="P17" s="112">
        <v>9.8999999999999999E-4</v>
      </c>
      <c r="R17" s="38">
        <v>1</v>
      </c>
      <c r="S17" s="116">
        <f t="shared" si="0"/>
        <v>1.8888888888888888</v>
      </c>
      <c r="U17" s="112">
        <v>6.7906181208336691E-2</v>
      </c>
      <c r="V17" s="112">
        <f>$U17*[6]TE2c!I73/[6]TE2c!$H73</f>
        <v>2.3532599808981952E-2</v>
      </c>
      <c r="W17" s="119">
        <f>V17*[3]TB1!$J73/[3]TB1!$H73</f>
        <v>7.810170787107951E-4</v>
      </c>
      <c r="X17" s="112">
        <f>$U17*[6]TE2c!J73/[6]TE2c!$H73</f>
        <v>1.6114062714069718E-2</v>
      </c>
      <c r="Y17" s="112">
        <f>$U17*[6]TE2c!K73/[6]TE2c!$H73</f>
        <v>1.6761035049917786E-2</v>
      </c>
      <c r="Z17" s="112">
        <f>$U17*[6]TE2c!L73/[6]TE2c!$H73</f>
        <v>1.0343556620902174E-2</v>
      </c>
      <c r="AA17" s="112">
        <f>$U17*[6]TE2c!M73/[6]TE2c!$H73</f>
        <v>1.1549283656010821E-3</v>
      </c>
      <c r="AC17" s="30">
        <f t="shared" si="4"/>
        <v>7.7794692514684224E-2</v>
      </c>
      <c r="AD17" s="30">
        <f t="shared" si="5"/>
        <v>2.4226837212280434E-2</v>
      </c>
      <c r="AE17" s="122">
        <f t="shared" si="6"/>
        <v>1.4752544820092796E-3</v>
      </c>
      <c r="AF17" s="30">
        <f t="shared" si="7"/>
        <v>1.6114062714069718E-2</v>
      </c>
      <c r="AG17" s="30">
        <f t="shared" si="8"/>
        <v>1.6761035049917786E-2</v>
      </c>
      <c r="AH17" s="30">
        <f t="shared" si="9"/>
        <v>1.9537829172815217E-2</v>
      </c>
      <c r="AI17" s="30">
        <f t="shared" si="10"/>
        <v>1.1549283656010821E-3</v>
      </c>
      <c r="AJ17" s="30"/>
      <c r="AK17" s="53">
        <f t="shared" si="1"/>
        <v>7.5553361997886814E-2</v>
      </c>
      <c r="AL17" s="112">
        <f t="shared" si="11"/>
        <v>2.3528841657389363E-2</v>
      </c>
      <c r="AM17" s="112">
        <f t="shared" si="12"/>
        <v>1.432751159691431E-3</v>
      </c>
      <c r="AN17" s="112">
        <f t="shared" si="13"/>
        <v>1.5649803015327229E-2</v>
      </c>
      <c r="AO17" s="112">
        <f t="shared" si="14"/>
        <v>1.6278135534074843E-2</v>
      </c>
      <c r="AP17" s="112">
        <f t="shared" si="15"/>
        <v>1.8974927883003707E-2</v>
      </c>
      <c r="AQ17" s="112">
        <f t="shared" si="16"/>
        <v>1.1216539080916826E-3</v>
      </c>
      <c r="AS17" s="123">
        <f t="shared" si="17"/>
        <v>0.27010947630981569</v>
      </c>
      <c r="AT17" s="38">
        <f t="shared" si="18"/>
        <v>0.16382269627977886</v>
      </c>
      <c r="AY17" s="8">
        <f t="shared" si="19"/>
        <v>0.20713575943536366</v>
      </c>
      <c r="AZ17" s="8">
        <f t="shared" si="20"/>
        <v>0.23729890898490741</v>
      </c>
      <c r="BC17" s="30">
        <f t="shared" si="21"/>
        <v>6.7906181208336691E-2</v>
      </c>
      <c r="BD17" s="30">
        <f t="shared" si="22"/>
        <v>6.7906181208336691E-2</v>
      </c>
      <c r="BE17" s="44">
        <f t="shared" si="23"/>
        <v>6.3576554331006882E-2</v>
      </c>
      <c r="BF17" s="44">
        <f t="shared" si="24"/>
        <v>0</v>
      </c>
      <c r="BG17" s="160">
        <f t="shared" si="25"/>
        <v>1.8101185999027491</v>
      </c>
      <c r="BH17" s="160">
        <v>8.4341666666666608</v>
      </c>
      <c r="BI17" s="44">
        <f>[2]TSC2!$G73</f>
        <v>4.6594552794053369E-2</v>
      </c>
      <c r="BJ17" s="30">
        <f t="shared" si="26"/>
        <v>9.6740627140697172E-3</v>
      </c>
    </row>
    <row r="18" spans="1:62">
      <c r="A18" s="108">
        <v>1977</v>
      </c>
      <c r="B18" s="112">
        <v>7.3329999999999992E-2</v>
      </c>
      <c r="C18" s="112">
        <v>2.4580000000000001E-2</v>
      </c>
      <c r="D18" s="112">
        <f t="shared" si="3"/>
        <v>1.822E-2</v>
      </c>
      <c r="E18" s="114">
        <v>1.191E-2</v>
      </c>
      <c r="F18" s="114">
        <v>6.3100000000000005E-3</v>
      </c>
      <c r="G18" s="112">
        <v>1.787E-2</v>
      </c>
      <c r="H18" s="112">
        <v>1.157E-2</v>
      </c>
      <c r="I18" s="112">
        <v>1.09E-3</v>
      </c>
      <c r="K18" s="112">
        <v>7.332000000000001E-2</v>
      </c>
      <c r="L18" s="112">
        <v>2.4580000000000001E-2</v>
      </c>
      <c r="M18" s="112">
        <v>1.822E-2</v>
      </c>
      <c r="N18" s="112">
        <v>1.787E-2</v>
      </c>
      <c r="O18" s="112">
        <v>1.157E-2</v>
      </c>
      <c r="P18" s="112">
        <v>1.09E-3</v>
      </c>
      <c r="R18" s="38">
        <v>1</v>
      </c>
      <c r="S18" s="116">
        <f t="shared" si="0"/>
        <v>1.8888888888888888</v>
      </c>
      <c r="U18" s="112">
        <v>6.7385203042131539E-2</v>
      </c>
      <c r="V18" s="112">
        <f>$U18*[6]TE2c!I74/[6]TE2c!$H74</f>
        <v>2.1382346400011566E-2</v>
      </c>
      <c r="W18" s="119">
        <f>V18*[3]TB1!$J74/[3]TB1!$H74</f>
        <v>7.5865031354118513E-4</v>
      </c>
      <c r="X18" s="112">
        <f>$U18*[6]TE2c!J74/[6]TE2c!$H74</f>
        <v>1.5705513739359567E-2</v>
      </c>
      <c r="Y18" s="112">
        <f>$U18*[6]TE2c!K74/[6]TE2c!$H74</f>
        <v>1.8277005028503702E-2</v>
      </c>
      <c r="Z18" s="112">
        <f>$U18*[6]TE2c!L74/[6]TE2c!$H74</f>
        <v>1.0993395411350956E-2</v>
      </c>
      <c r="AA18" s="112">
        <f>$U18*[6]TE2c!M74/[6]TE2c!$H74</f>
        <v>1.0269443351489365E-3</v>
      </c>
      <c r="AC18" s="30">
        <f t="shared" si="4"/>
        <v>7.7831467780945518E-2</v>
      </c>
      <c r="AD18" s="30">
        <f t="shared" si="5"/>
        <v>2.2056702234270396E-2</v>
      </c>
      <c r="AE18" s="122">
        <f t="shared" si="6"/>
        <v>1.4330061478000163E-3</v>
      </c>
      <c r="AF18" s="30">
        <f t="shared" si="7"/>
        <v>1.5705513739359567E-2</v>
      </c>
      <c r="AG18" s="30">
        <f t="shared" si="8"/>
        <v>1.8277005028503702E-2</v>
      </c>
      <c r="AH18" s="30">
        <f t="shared" si="9"/>
        <v>2.0765302443662918E-2</v>
      </c>
      <c r="AI18" s="30">
        <f t="shared" si="10"/>
        <v>1.0269443351489365E-3</v>
      </c>
      <c r="AJ18" s="30"/>
      <c r="AK18" s="53">
        <f t="shared" si="1"/>
        <v>7.5466440941894808E-2</v>
      </c>
      <c r="AL18" s="112">
        <f t="shared" si="11"/>
        <v>2.1386475984499349E-2</v>
      </c>
      <c r="AM18" s="112">
        <f t="shared" si="12"/>
        <v>1.3894620891217162E-3</v>
      </c>
      <c r="AN18" s="112">
        <f t="shared" si="13"/>
        <v>1.5228277955766154E-2</v>
      </c>
      <c r="AO18" s="112">
        <f t="shared" si="14"/>
        <v>1.7721630593685984E-2</v>
      </c>
      <c r="AP18" s="112">
        <f t="shared" si="15"/>
        <v>2.0134317329281056E-2</v>
      </c>
      <c r="AQ18" s="112">
        <f t="shared" si="16"/>
        <v>9.957390786622675E-4</v>
      </c>
      <c r="AS18" s="123">
        <f t="shared" si="17"/>
        <v>0.2852099443112065</v>
      </c>
      <c r="AT18" s="38">
        <f t="shared" si="18"/>
        <v>0.17440098410840077</v>
      </c>
      <c r="AY18" s="8">
        <f t="shared" si="19"/>
        <v>0.20178873901700395</v>
      </c>
      <c r="AZ18" s="8">
        <f t="shared" si="20"/>
        <v>0.23307065988270365</v>
      </c>
      <c r="BC18" s="30">
        <f t="shared" si="21"/>
        <v>6.7385203042131539E-2</v>
      </c>
      <c r="BD18" s="30">
        <f t="shared" si="22"/>
        <v>6.7385203042131539E-2</v>
      </c>
      <c r="BE18" s="44">
        <f t="shared" si="23"/>
        <v>6.355931181932517E-2</v>
      </c>
      <c r="BF18" s="44">
        <f t="shared" si="24"/>
        <v>0</v>
      </c>
      <c r="BG18" s="160">
        <f t="shared" si="25"/>
        <v>1.6869210994884536</v>
      </c>
      <c r="BH18" s="160">
        <v>8.0241666666666607</v>
      </c>
      <c r="BI18" s="44">
        <f>[2]TSC2!$G74</f>
        <v>4.7566935223585328E-2</v>
      </c>
      <c r="BJ18" s="30">
        <f t="shared" si="26"/>
        <v>9.3955137393595678E-3</v>
      </c>
    </row>
    <row r="19" spans="1:62">
      <c r="A19" s="108">
        <v>1978</v>
      </c>
      <c r="B19" s="112">
        <v>7.0730000000000001E-2</v>
      </c>
      <c r="C19" s="112">
        <v>2.0050000000000002E-2</v>
      </c>
      <c r="D19" s="112">
        <f t="shared" si="3"/>
        <v>1.924E-2</v>
      </c>
      <c r="E19" s="114">
        <v>1.264E-2</v>
      </c>
      <c r="F19" s="114">
        <v>6.6E-3</v>
      </c>
      <c r="G19" s="112">
        <v>1.7810000000000003E-2</v>
      </c>
      <c r="H19" s="112">
        <v>1.272E-2</v>
      </c>
      <c r="I19" s="112">
        <v>9.1000000000000011E-4</v>
      </c>
      <c r="K19" s="112">
        <v>7.0720000000000005E-2</v>
      </c>
      <c r="L19" s="112">
        <v>2.0050000000000002E-2</v>
      </c>
      <c r="M19" s="112">
        <v>1.924E-2</v>
      </c>
      <c r="N19" s="112">
        <v>1.7810000000000003E-2</v>
      </c>
      <c r="O19" s="112">
        <v>1.272E-2</v>
      </c>
      <c r="P19" s="112">
        <v>9.1000000000000011E-4</v>
      </c>
      <c r="R19" s="38">
        <v>1</v>
      </c>
      <c r="S19" s="116">
        <f t="shared" si="0"/>
        <v>1.8888888888888888</v>
      </c>
      <c r="U19" s="112">
        <v>6.7928124625534506E-2</v>
      </c>
      <c r="V19" s="112">
        <f>$U19*[6]TE2c!I75/[6]TE2c!$H75</f>
        <v>1.9548221875261548E-2</v>
      </c>
      <c r="W19" s="119">
        <f>V19*[3]TB1!$J75/[3]TB1!$H75</f>
        <v>8.5038695478370258E-4</v>
      </c>
      <c r="X19" s="112">
        <f>$U19*[6]TE2c!J75/[6]TE2c!$H75</f>
        <v>1.6401334400054184E-2</v>
      </c>
      <c r="Y19" s="112">
        <f>$U19*[6]TE2c!K75/[6]TE2c!$H75</f>
        <v>1.8787828540291963E-2</v>
      </c>
      <c r="Z19" s="112">
        <f>$U19*[6]TE2c!L75/[6]TE2c!$H75</f>
        <v>1.22643909058922E-2</v>
      </c>
      <c r="AA19" s="112">
        <f>$U19*[6]TE2c!M75/[6]TE2c!$H75</f>
        <v>9.2634952020015219E-4</v>
      </c>
      <c r="AC19" s="30">
        <f t="shared" si="4"/>
        <v>7.9585705562300851E-2</v>
      </c>
      <c r="AD19" s="30">
        <f t="shared" si="5"/>
        <v>2.0304121390624839E-2</v>
      </c>
      <c r="AE19" s="122">
        <f t="shared" si="6"/>
        <v>1.6062864701469938E-3</v>
      </c>
      <c r="AF19" s="30">
        <f t="shared" si="7"/>
        <v>1.6401334400054184E-2</v>
      </c>
      <c r="AG19" s="30">
        <f t="shared" si="8"/>
        <v>1.8787828540291963E-2</v>
      </c>
      <c r="AH19" s="30">
        <f t="shared" si="9"/>
        <v>2.3166071711129711E-2</v>
      </c>
      <c r="AI19" s="30">
        <f t="shared" si="10"/>
        <v>9.2634952020015219E-4</v>
      </c>
      <c r="AJ19" s="30"/>
      <c r="AK19" s="53">
        <f t="shared" si="1"/>
        <v>7.6896426748729318E-2</v>
      </c>
      <c r="AL19" s="112">
        <f t="shared" si="11"/>
        <v>1.9618025274517063E-2</v>
      </c>
      <c r="AM19" s="112">
        <f t="shared" si="12"/>
        <v>1.552008479618766E-3</v>
      </c>
      <c r="AN19" s="112">
        <f t="shared" si="13"/>
        <v>1.5847117272685257E-2</v>
      </c>
      <c r="AO19" s="112">
        <f t="shared" si="14"/>
        <v>1.8152969442298928E-2</v>
      </c>
      <c r="AP19" s="112">
        <f t="shared" si="15"/>
        <v>2.2383267495143331E-2</v>
      </c>
      <c r="AQ19" s="112">
        <f t="shared" si="16"/>
        <v>8.9504726408474642E-4</v>
      </c>
      <c r="AS19" s="123">
        <f t="shared" si="17"/>
        <v>0.31126642663090476</v>
      </c>
      <c r="AT19" s="38">
        <f t="shared" si="18"/>
        <v>0.1930684518816525</v>
      </c>
      <c r="AY19" s="8">
        <f t="shared" si="19"/>
        <v>0.20608392278705101</v>
      </c>
      <c r="AZ19" s="8">
        <f t="shared" si="20"/>
        <v>0.24145130592768999</v>
      </c>
      <c r="BC19" s="30">
        <f t="shared" si="21"/>
        <v>6.7928124625534506E-2</v>
      </c>
      <c r="BD19" s="30">
        <f t="shared" si="22"/>
        <v>6.7928124625534506E-2</v>
      </c>
      <c r="BE19" s="44">
        <f t="shared" si="23"/>
        <v>6.3601612732937976E-2</v>
      </c>
      <c r="BF19" s="44">
        <f t="shared" si="24"/>
        <v>0</v>
      </c>
      <c r="BG19" s="160">
        <f t="shared" si="25"/>
        <v>1.7902561017645902</v>
      </c>
      <c r="BH19" s="160">
        <v>8.7249999999999996</v>
      </c>
      <c r="BI19" s="44">
        <f>[2]TSC2!$G75</f>
        <v>4.8736043917962824E-2</v>
      </c>
      <c r="BJ19" s="30">
        <f t="shared" si="26"/>
        <v>9.8013344000541843E-3</v>
      </c>
    </row>
    <row r="20" spans="1:62">
      <c r="A20" s="110">
        <v>1979</v>
      </c>
      <c r="B20" s="112">
        <v>7.8900000000000012E-2</v>
      </c>
      <c r="C20" s="112">
        <v>2.3600000000000003E-2</v>
      </c>
      <c r="D20" s="112">
        <f t="shared" si="3"/>
        <v>2.0100000000000003E-2</v>
      </c>
      <c r="E20" s="114">
        <v>1.3210000000000003E-2</v>
      </c>
      <c r="F20" s="114">
        <v>6.8900000000000012E-3</v>
      </c>
      <c r="G20" s="112">
        <v>1.9430000000000003E-2</v>
      </c>
      <c r="H20" s="112">
        <v>1.4650000000000002E-2</v>
      </c>
      <c r="I20" s="112">
        <v>1.1200000000000001E-3</v>
      </c>
      <c r="K20" s="112">
        <v>7.8900000000000012E-2</v>
      </c>
      <c r="L20" s="112">
        <v>2.3600000000000003E-2</v>
      </c>
      <c r="M20" s="112">
        <v>2.0100000000000003E-2</v>
      </c>
      <c r="N20" s="112">
        <v>1.9430000000000003E-2</v>
      </c>
      <c r="O20" s="112">
        <v>1.4650000000000002E-2</v>
      </c>
      <c r="P20" s="112">
        <v>1.1200000000000001E-3</v>
      </c>
      <c r="R20" s="38">
        <v>1</v>
      </c>
      <c r="S20" s="116">
        <f t="shared" si="0"/>
        <v>1.8888888888888888</v>
      </c>
      <c r="U20" s="112">
        <v>7.3237957138821447E-2</v>
      </c>
      <c r="V20" s="112">
        <f>$U20*[6]TE2c!I76/[6]TE2c!$H76</f>
        <v>2.1024547514959135E-2</v>
      </c>
      <c r="W20" s="119">
        <f>V20*[3]TB1!$J76/[3]TB1!$H76</f>
        <v>8.8581128289707026E-4</v>
      </c>
      <c r="X20" s="112">
        <f>$U20*[6]TE2c!J76/[6]TE2c!$H76</f>
        <v>1.6924533684966742E-2</v>
      </c>
      <c r="Y20" s="112">
        <f>$U20*[6]TE2c!K76/[6]TE2c!$H76</f>
        <v>2.0431010223293359E-2</v>
      </c>
      <c r="Z20" s="112">
        <f>$U20*[6]TE2c!L76/[6]TE2c!$H76</f>
        <v>1.3869053996286636E-2</v>
      </c>
      <c r="AA20" s="112">
        <f>$U20*[6]TE2c!M76/[6]TE2c!$H76</f>
        <v>9.8881294570956312E-4</v>
      </c>
      <c r="AC20" s="30">
        <f t="shared" si="4"/>
        <v>8.6353394168934269E-2</v>
      </c>
      <c r="AD20" s="30">
        <f t="shared" si="5"/>
        <v>2.1811935321978754E-2</v>
      </c>
      <c r="AE20" s="122">
        <f t="shared" si="6"/>
        <v>1.6731990899166882E-3</v>
      </c>
      <c r="AF20" s="30">
        <f t="shared" si="7"/>
        <v>1.6924533684966742E-2</v>
      </c>
      <c r="AG20" s="30">
        <f t="shared" si="8"/>
        <v>2.0431010223293359E-2</v>
      </c>
      <c r="AH20" s="30">
        <f t="shared" si="9"/>
        <v>2.6197101992985868E-2</v>
      </c>
      <c r="AI20" s="30">
        <f t="shared" si="10"/>
        <v>9.8881294570956312E-4</v>
      </c>
      <c r="AJ20" s="30"/>
      <c r="AK20" s="53">
        <f t="shared" si="1"/>
        <v>8.3084332482045012E-2</v>
      </c>
      <c r="AL20" s="112">
        <f t="shared" si="11"/>
        <v>2.0986205624099204E-2</v>
      </c>
      <c r="AM20" s="112">
        <f t="shared" si="12"/>
        <v>1.6098571553925622E-3</v>
      </c>
      <c r="AN20" s="112">
        <f t="shared" si="13"/>
        <v>1.6283825289304211E-2</v>
      </c>
      <c r="AO20" s="112">
        <f t="shared" si="14"/>
        <v>1.9657557906934502E-2</v>
      </c>
      <c r="AP20" s="112">
        <f t="shared" si="15"/>
        <v>2.5205363992910703E-2</v>
      </c>
      <c r="AQ20" s="112">
        <f t="shared" si="16"/>
        <v>9.5137966879637649E-4</v>
      </c>
      <c r="AS20" s="123">
        <f t="shared" si="17"/>
        <v>0.32274702518790993</v>
      </c>
      <c r="AT20" s="38">
        <f t="shared" si="18"/>
        <v>0.20146473025204786</v>
      </c>
      <c r="AY20" s="8">
        <f t="shared" si="19"/>
        <v>0.19599152815993601</v>
      </c>
      <c r="AZ20" s="8">
        <f t="shared" si="20"/>
        <v>0.2310896473107045</v>
      </c>
      <c r="BC20" s="30">
        <f t="shared" si="21"/>
        <v>7.3237957138821447E-2</v>
      </c>
      <c r="BD20" s="30">
        <f t="shared" si="22"/>
        <v>7.3237957138821447E-2</v>
      </c>
      <c r="BE20" s="44">
        <f t="shared" si="23"/>
        <v>6.8809669295936959E-2</v>
      </c>
      <c r="BF20" s="44">
        <f t="shared" si="24"/>
        <v>0</v>
      </c>
      <c r="BG20" s="160">
        <f t="shared" si="25"/>
        <v>1.789884704956098</v>
      </c>
      <c r="BH20" s="160">
        <v>9.6291666666666593</v>
      </c>
      <c r="BI20" s="44">
        <f>[2]TSC2!$G76</f>
        <v>5.3797692331824479E-2</v>
      </c>
      <c r="BJ20" s="30">
        <f t="shared" si="26"/>
        <v>1.0034533684966741E-2</v>
      </c>
    </row>
    <row r="21" spans="1:62">
      <c r="A21" s="108">
        <v>1980</v>
      </c>
      <c r="B21" s="112">
        <v>8.0190000000000011E-2</v>
      </c>
      <c r="C21" s="112">
        <v>2.5030000000000004E-2</v>
      </c>
      <c r="D21" s="112">
        <f t="shared" si="3"/>
        <v>1.8280000000000001E-2</v>
      </c>
      <c r="E21" s="114">
        <v>1.1630000000000001E-2</v>
      </c>
      <c r="F21" s="114">
        <v>6.6500000000000005E-3</v>
      </c>
      <c r="G21" s="112">
        <v>1.9780000000000002E-2</v>
      </c>
      <c r="H21" s="112">
        <v>1.5850000000000003E-2</v>
      </c>
      <c r="I21" s="112">
        <v>1.25E-3</v>
      </c>
      <c r="K21" s="112">
        <v>8.0190000000000011E-2</v>
      </c>
      <c r="L21" s="112">
        <v>2.5030000000000004E-2</v>
      </c>
      <c r="M21" s="112">
        <v>1.8280000000000001E-2</v>
      </c>
      <c r="N21" s="112">
        <v>1.9780000000000002E-2</v>
      </c>
      <c r="O21" s="112">
        <v>1.5850000000000003E-2</v>
      </c>
      <c r="P21" s="112">
        <v>1.25E-3</v>
      </c>
      <c r="R21" s="38">
        <v>1</v>
      </c>
      <c r="S21" s="116">
        <f t="shared" si="0"/>
        <v>1.8888888888888888</v>
      </c>
      <c r="U21" s="112">
        <v>7.4562128522443441E-2</v>
      </c>
      <c r="V21" s="112">
        <f>$U21*[6]TE2c!I77/[6]TE2c!$H77</f>
        <v>2.2487675405027101E-2</v>
      </c>
      <c r="W21" s="119">
        <f>V21*[3]TB1!$J77/[3]TB1!$H77</f>
        <v>6.3446585206710239E-4</v>
      </c>
      <c r="X21" s="112">
        <f>$U21*[6]TE2c!J77/[6]TE2c!$H77</f>
        <v>1.5124847296451829E-2</v>
      </c>
      <c r="Y21" s="112">
        <f>$U21*[6]TE2c!K77/[6]TE2c!$H77</f>
        <v>2.0764382409151537E-2</v>
      </c>
      <c r="Z21" s="112">
        <f>$U21*[6]TE2c!L77/[6]TE2c!$H77</f>
        <v>1.5038617363787022E-2</v>
      </c>
      <c r="AA21" s="112">
        <f>$U21*[6]TE2c!M77/[6]TE2c!$H77</f>
        <v>1.146607761447336E-3</v>
      </c>
      <c r="AC21" s="30">
        <f t="shared" si="4"/>
        <v>8.8493759761068477E-2</v>
      </c>
      <c r="AD21" s="30">
        <f t="shared" si="5"/>
        <v>2.305164505130897E-2</v>
      </c>
      <c r="AE21" s="122">
        <f t="shared" si="6"/>
        <v>1.1984354983489711E-3</v>
      </c>
      <c r="AF21" s="30">
        <f t="shared" si="7"/>
        <v>1.5124847296451829E-2</v>
      </c>
      <c r="AG21" s="30">
        <f t="shared" si="8"/>
        <v>2.0764382409151537E-2</v>
      </c>
      <c r="AH21" s="30">
        <f t="shared" si="9"/>
        <v>2.8406277242708819E-2</v>
      </c>
      <c r="AI21" s="30">
        <f t="shared" si="10"/>
        <v>1.146607761447336E-3</v>
      </c>
      <c r="AJ21" s="30"/>
      <c r="AK21" s="53">
        <f t="shared" si="1"/>
        <v>8.4943553411037709E-2</v>
      </c>
      <c r="AL21" s="112">
        <f t="shared" si="11"/>
        <v>2.212685558750074E-2</v>
      </c>
      <c r="AM21" s="112">
        <f t="shared" si="12"/>
        <v>1.1503564775476353E-3</v>
      </c>
      <c r="AN21" s="112">
        <f t="shared" si="13"/>
        <v>1.4518066331781683E-2</v>
      </c>
      <c r="AO21" s="112">
        <f t="shared" si="14"/>
        <v>1.993135370201474E-2</v>
      </c>
      <c r="AP21" s="112">
        <f t="shared" si="15"/>
        <v>2.7266669815924287E-2</v>
      </c>
      <c r="AQ21" s="112">
        <f t="shared" si="16"/>
        <v>1.1006079738162566E-3</v>
      </c>
      <c r="AS21" s="123">
        <f t="shared" si="17"/>
        <v>0.33454011696406577</v>
      </c>
      <c r="AT21" s="38">
        <f t="shared" si="18"/>
        <v>0.21020166036618007</v>
      </c>
      <c r="AY21" s="8">
        <f t="shared" si="19"/>
        <v>0.17091428070508741</v>
      </c>
      <c r="AZ21" s="8">
        <f t="shared" si="20"/>
        <v>0.20284892070777191</v>
      </c>
      <c r="BC21" s="30">
        <f t="shared" si="21"/>
        <v>7.4562128522443441E-2</v>
      </c>
      <c r="BD21" s="30">
        <f t="shared" si="22"/>
        <v>7.4562128522443441E-2</v>
      </c>
      <c r="BE21" s="44">
        <f t="shared" si="23"/>
        <v>7.0818557293029272E-2</v>
      </c>
      <c r="BF21" s="44">
        <f t="shared" si="24"/>
        <v>0</v>
      </c>
      <c r="BG21" s="160">
        <f t="shared" si="25"/>
        <v>1.7912392294111259</v>
      </c>
      <c r="BH21" s="160">
        <v>11.938333333333301</v>
      </c>
      <c r="BI21" s="44">
        <f>[2]TSC2!$G77</f>
        <v>6.6648458437670866E-2</v>
      </c>
      <c r="BJ21" s="30">
        <f t="shared" si="26"/>
        <v>8.474847296451829E-3</v>
      </c>
    </row>
    <row r="22" spans="1:62">
      <c r="A22" s="108">
        <v>1981</v>
      </c>
      <c r="B22" s="112">
        <v>8.764000000000001E-2</v>
      </c>
      <c r="C22" s="112">
        <v>2.5820000000000003E-2</v>
      </c>
      <c r="D22" s="112">
        <f t="shared" si="3"/>
        <v>1.8360000000000001E-2</v>
      </c>
      <c r="E22" s="114">
        <v>1.145E-2</v>
      </c>
      <c r="F22" s="114">
        <v>6.9100000000000012E-3</v>
      </c>
      <c r="G22" s="112">
        <v>2.4720000000000002E-2</v>
      </c>
      <c r="H22" s="112">
        <v>1.7500000000000002E-2</v>
      </c>
      <c r="I22" s="112">
        <v>1.24E-3</v>
      </c>
      <c r="K22" s="112">
        <v>8.7650000000000006E-2</v>
      </c>
      <c r="L22" s="112">
        <v>2.5820000000000003E-2</v>
      </c>
      <c r="M22" s="112">
        <v>1.8360000000000001E-2</v>
      </c>
      <c r="N22" s="112">
        <v>2.4720000000000002E-2</v>
      </c>
      <c r="O22" s="112">
        <v>1.7500000000000002E-2</v>
      </c>
      <c r="P22" s="112">
        <v>1.24E-3</v>
      </c>
      <c r="R22" s="38">
        <v>1</v>
      </c>
      <c r="S22" s="116">
        <f t="shared" si="0"/>
        <v>1.8888888888888888</v>
      </c>
      <c r="U22" s="112">
        <v>8.1891972259261772E-2</v>
      </c>
      <c r="V22" s="112">
        <f>$U22*[6]TE2c!I78/[6]TE2c!$H78</f>
        <v>2.3547206362830621E-2</v>
      </c>
      <c r="W22" s="119">
        <f>V22*[3]TB1!$J78/[3]TB1!$H78</f>
        <v>5.5717414433487903E-4</v>
      </c>
      <c r="X22" s="112">
        <f>$U22*[6]TE2c!J78/[6]TE2c!$H78</f>
        <v>1.4975782152918437E-2</v>
      </c>
      <c r="Y22" s="112">
        <f>$U22*[6]TE2c!K78/[6]TE2c!$H78</f>
        <v>2.4967820274193926E-2</v>
      </c>
      <c r="Z22" s="112">
        <f>$U22*[6]TE2c!L78/[6]TE2c!$H78</f>
        <v>1.7059122394213141E-2</v>
      </c>
      <c r="AA22" s="112">
        <f>$U22*[6]TE2c!M78/[6]TE2c!$H78</f>
        <v>1.3420402579557584E-3</v>
      </c>
      <c r="AC22" s="30">
        <f t="shared" si="4"/>
        <v>9.7550901698599021E-2</v>
      </c>
      <c r="AD22" s="30">
        <f t="shared" si="5"/>
        <v>2.404247226890607E-2</v>
      </c>
      <c r="AE22" s="122">
        <f t="shared" si="6"/>
        <v>1.0524400504103269E-3</v>
      </c>
      <c r="AF22" s="30">
        <f t="shared" si="7"/>
        <v>1.4975782152918437E-2</v>
      </c>
      <c r="AG22" s="30">
        <f t="shared" si="8"/>
        <v>2.4967820274193926E-2</v>
      </c>
      <c r="AH22" s="30">
        <f t="shared" si="9"/>
        <v>3.2222786744624823E-2</v>
      </c>
      <c r="AI22" s="30">
        <f t="shared" si="10"/>
        <v>1.3420402579557584E-3</v>
      </c>
      <c r="AJ22" s="30"/>
      <c r="AK22" s="53">
        <f t="shared" si="1"/>
        <v>9.3173891301740613E-2</v>
      </c>
      <c r="AL22" s="112">
        <f t="shared" si="11"/>
        <v>2.2963710829956775E-2</v>
      </c>
      <c r="AM22" s="112">
        <f t="shared" si="12"/>
        <v>1.0052181287006853E-3</v>
      </c>
      <c r="AN22" s="112">
        <f t="shared" si="13"/>
        <v>1.430383393877546E-2</v>
      </c>
      <c r="AO22" s="112">
        <f t="shared" si="14"/>
        <v>2.3847539405189837E-2</v>
      </c>
      <c r="AP22" s="112">
        <f t="shared" si="15"/>
        <v>3.0776982860282055E-2</v>
      </c>
      <c r="AQ22" s="112">
        <f t="shared" si="16"/>
        <v>1.2818242675364791E-3</v>
      </c>
      <c r="AS22" s="123">
        <f t="shared" si="17"/>
        <v>0.34110629646299861</v>
      </c>
      <c r="AT22" s="38">
        <f t="shared" si="18"/>
        <v>0.21511628127329246</v>
      </c>
      <c r="AY22" s="8">
        <f t="shared" si="19"/>
        <v>0.15351761892666863</v>
      </c>
      <c r="AZ22" s="8">
        <f t="shared" si="20"/>
        <v>0.18287240787786394</v>
      </c>
      <c r="BC22" s="30">
        <f t="shared" si="21"/>
        <v>8.1891972259261772E-2</v>
      </c>
      <c r="BD22" s="30">
        <f t="shared" si="22"/>
        <v>8.1891972259261772E-2</v>
      </c>
      <c r="BE22" s="44">
        <f t="shared" si="23"/>
        <v>7.8630238265794683E-2</v>
      </c>
      <c r="BF22" s="44">
        <f t="shared" si="24"/>
        <v>0</v>
      </c>
      <c r="BG22" s="160">
        <f t="shared" si="25"/>
        <v>1.6789553071090764</v>
      </c>
      <c r="BH22" s="160">
        <v>14.170833333333301</v>
      </c>
      <c r="BI22" s="44">
        <f>[2]TSC2!$G78</f>
        <v>8.4402683462333927E-2</v>
      </c>
      <c r="BJ22" s="30">
        <f t="shared" si="26"/>
        <v>8.0657821529184354E-3</v>
      </c>
    </row>
    <row r="23" spans="1:62">
      <c r="A23" s="108">
        <v>1982</v>
      </c>
      <c r="B23" s="112">
        <v>9.4170000000000004E-2</v>
      </c>
      <c r="C23" s="112">
        <v>2.8760000000000001E-2</v>
      </c>
      <c r="D23" s="112">
        <f t="shared" si="3"/>
        <v>1.8840000000000003E-2</v>
      </c>
      <c r="E23" s="114">
        <v>1.0950000000000001E-2</v>
      </c>
      <c r="F23" s="114">
        <v>7.8900000000000012E-3</v>
      </c>
      <c r="G23" s="112">
        <v>2.3530000000000002E-2</v>
      </c>
      <c r="H23" s="112">
        <v>2.0330000000000001E-2</v>
      </c>
      <c r="I23" s="112">
        <v>2.7100000000000002E-3</v>
      </c>
      <c r="K23" s="112">
        <v>9.4160000000000008E-2</v>
      </c>
      <c r="L23" s="112">
        <v>2.8760000000000001E-2</v>
      </c>
      <c r="M23" s="112">
        <v>1.8840000000000003E-2</v>
      </c>
      <c r="N23" s="112">
        <v>2.3530000000000002E-2</v>
      </c>
      <c r="O23" s="112">
        <v>2.0330000000000001E-2</v>
      </c>
      <c r="P23" s="112">
        <v>2.7100000000000002E-3</v>
      </c>
      <c r="R23" s="38">
        <v>1</v>
      </c>
      <c r="S23" s="116">
        <f t="shared" si="0"/>
        <v>1.8888888888888888</v>
      </c>
      <c r="U23" s="112">
        <v>8.6964534682683448E-2</v>
      </c>
      <c r="V23" s="112">
        <f>$U23*[6]TE2c!I79/[6]TE2c!$H79</f>
        <v>2.5490477646315342E-2</v>
      </c>
      <c r="W23" s="119">
        <f>V23*[3]TB1!$J79/[3]TB1!$H79</f>
        <v>7.8754808471615076E-4</v>
      </c>
      <c r="X23" s="112">
        <f>$U23*[6]TE2c!J79/[6]TE2c!$H79</f>
        <v>1.5001549483526741E-2</v>
      </c>
      <c r="Y23" s="112">
        <f>$U23*[6]TE2c!K79/[6]TE2c!$H79</f>
        <v>2.439014078657236E-2</v>
      </c>
      <c r="Z23" s="112">
        <f>$U23*[6]TE2c!L79/[6]TE2c!$H79</f>
        <v>1.959419094847991E-2</v>
      </c>
      <c r="AA23" s="112">
        <f>$U23*[6]TE2c!M79/[6]TE2c!$H79</f>
        <v>2.4881749177877179E-3</v>
      </c>
      <c r="AC23" s="30">
        <f t="shared" si="4"/>
        <v>0.105081635145523</v>
      </c>
      <c r="AD23" s="30">
        <f t="shared" si="5"/>
        <v>2.6190520388285256E-2</v>
      </c>
      <c r="AE23" s="122">
        <f t="shared" si="6"/>
        <v>1.4875908266860625E-3</v>
      </c>
      <c r="AF23" s="30">
        <f t="shared" si="7"/>
        <v>1.5001549483526741E-2</v>
      </c>
      <c r="AG23" s="30">
        <f t="shared" si="8"/>
        <v>2.439014078657236E-2</v>
      </c>
      <c r="AH23" s="30">
        <f t="shared" si="9"/>
        <v>3.7011249569350937E-2</v>
      </c>
      <c r="AI23" s="30">
        <f t="shared" si="10"/>
        <v>2.4881749177877179E-3</v>
      </c>
      <c r="AJ23" s="30"/>
      <c r="AK23" s="53">
        <f t="shared" si="1"/>
        <v>9.9664727247968959E-2</v>
      </c>
      <c r="AL23" s="112">
        <f t="shared" si="11"/>
        <v>2.4840411622506338E-2</v>
      </c>
      <c r="AM23" s="112">
        <f t="shared" si="12"/>
        <v>1.4109062329771302E-3</v>
      </c>
      <c r="AN23" s="112">
        <f t="shared" si="13"/>
        <v>1.4228226801972275E-2</v>
      </c>
      <c r="AO23" s="112">
        <f t="shared" si="14"/>
        <v>2.3132840725850305E-2</v>
      </c>
      <c r="AP23" s="112">
        <f t="shared" si="15"/>
        <v>3.5103337403605557E-2</v>
      </c>
      <c r="AQ23" s="112">
        <f t="shared" si="16"/>
        <v>2.3599106940344924E-3</v>
      </c>
      <c r="AS23" s="123">
        <f t="shared" si="17"/>
        <v>0.36637077775504373</v>
      </c>
      <c r="AT23" s="38">
        <f t="shared" si="18"/>
        <v>0.23436840210282311</v>
      </c>
      <c r="AY23" s="8">
        <f t="shared" si="19"/>
        <v>0.14276090643956715</v>
      </c>
      <c r="AZ23" s="8">
        <f t="shared" si="20"/>
        <v>0.17250192320656296</v>
      </c>
      <c r="BC23" s="30">
        <f t="shared" si="21"/>
        <v>8.6964534682683448E-2</v>
      </c>
      <c r="BD23" s="30">
        <f t="shared" si="22"/>
        <v>8.6964534682683448E-2</v>
      </c>
      <c r="BE23" s="44">
        <f t="shared" si="23"/>
        <v>8.4349000286117484E-2</v>
      </c>
      <c r="BF23" s="44">
        <f t="shared" si="24"/>
        <v>0</v>
      </c>
      <c r="BG23" s="160">
        <f t="shared" si="25"/>
        <v>1.5817450221978693</v>
      </c>
      <c r="BH23" s="160">
        <v>13.7875</v>
      </c>
      <c r="BI23" s="44">
        <f>[2]TSC2!$G79</f>
        <v>8.7166387796447545E-2</v>
      </c>
      <c r="BJ23" s="30">
        <f t="shared" si="26"/>
        <v>7.1115494835267395E-3</v>
      </c>
    </row>
    <row r="24" spans="1:62">
      <c r="A24" s="108">
        <v>1983</v>
      </c>
      <c r="B24" s="112">
        <v>8.9380000000000001E-2</v>
      </c>
      <c r="C24" s="112">
        <v>2.6750000000000003E-2</v>
      </c>
      <c r="D24" s="112">
        <f t="shared" si="3"/>
        <v>1.9740000000000001E-2</v>
      </c>
      <c r="E24" s="114">
        <v>1.0959999999999999E-2</v>
      </c>
      <c r="F24" s="114">
        <v>8.7800000000000013E-3</v>
      </c>
      <c r="G24" s="112">
        <v>2.2110000000000001E-2</v>
      </c>
      <c r="H24" s="112">
        <v>1.7400000000000002E-2</v>
      </c>
      <c r="I24" s="112">
        <v>3.3800000000000002E-3</v>
      </c>
      <c r="K24" s="112">
        <v>8.9380000000000001E-2</v>
      </c>
      <c r="L24" s="112">
        <v>2.6750000000000003E-2</v>
      </c>
      <c r="M24" s="112">
        <v>1.9740000000000001E-2</v>
      </c>
      <c r="N24" s="112">
        <v>2.2110000000000001E-2</v>
      </c>
      <c r="O24" s="112">
        <v>1.7400000000000002E-2</v>
      </c>
      <c r="P24" s="112">
        <v>3.3800000000000002E-3</v>
      </c>
      <c r="R24" s="38">
        <v>1</v>
      </c>
      <c r="S24" s="116">
        <f t="shared" si="0"/>
        <v>1.8888888888888888</v>
      </c>
      <c r="U24" s="112">
        <v>8.1724878080873697E-2</v>
      </c>
      <c r="V24" s="112">
        <f>$U24*[6]TE2c!I80/[6]TE2c!$H80</f>
        <v>2.3632232977271184E-2</v>
      </c>
      <c r="W24" s="119">
        <f>V24*[3]TB1!$J80/[3]TB1!$H80</f>
        <v>1.1395281909033828E-3</v>
      </c>
      <c r="X24" s="112">
        <f>$U24*[6]TE2c!J80/[6]TE2c!$H80</f>
        <v>1.5515915056680216E-2</v>
      </c>
      <c r="Y24" s="112">
        <f>$U24*[6]TE2c!K80/[6]TE2c!$H80</f>
        <v>2.286494657966796E-2</v>
      </c>
      <c r="Z24" s="112">
        <f>$U24*[6]TE2c!L80/[6]TE2c!$H80</f>
        <v>1.6962959401671928E-2</v>
      </c>
      <c r="AA24" s="112">
        <f>$U24*[6]TE2c!M80/[6]TE2c!$H80</f>
        <v>2.7488236392327887E-3</v>
      </c>
      <c r="AC24" s="30">
        <f t="shared" si="4"/>
        <v>9.7815977736813248E-2</v>
      </c>
      <c r="AD24" s="30">
        <f t="shared" si="5"/>
        <v>2.4645146924740857E-2</v>
      </c>
      <c r="AE24" s="122">
        <f t="shared" si="6"/>
        <v>2.1524421383730566E-3</v>
      </c>
      <c r="AF24" s="30">
        <f t="shared" si="7"/>
        <v>1.5515915056680216E-2</v>
      </c>
      <c r="AG24" s="30">
        <f t="shared" si="8"/>
        <v>2.286494657966796E-2</v>
      </c>
      <c r="AH24" s="30">
        <f t="shared" si="9"/>
        <v>3.2041145536491421E-2</v>
      </c>
      <c r="AI24" s="30">
        <f t="shared" si="10"/>
        <v>2.7488236392327887E-3</v>
      </c>
      <c r="AJ24" s="30"/>
      <c r="AK24" s="53">
        <f t="shared" si="1"/>
        <v>9.3311522590318441E-2</v>
      </c>
      <c r="AL24" s="112">
        <f t="shared" si="11"/>
        <v>2.3510230508529548E-2</v>
      </c>
      <c r="AM24" s="112">
        <f t="shared" si="12"/>
        <v>2.0533215315759338E-3</v>
      </c>
      <c r="AN24" s="112">
        <f t="shared" si="13"/>
        <v>1.4801402509275237E-2</v>
      </c>
      <c r="AO24" s="112">
        <f t="shared" si="14"/>
        <v>2.1812008923897314E-2</v>
      </c>
      <c r="AP24" s="112">
        <f t="shared" si="15"/>
        <v>3.0565641163373864E-2</v>
      </c>
      <c r="AQ24" s="112">
        <f t="shared" si="16"/>
        <v>2.622239485242487E-3</v>
      </c>
      <c r="AS24" s="123">
        <f t="shared" si="17"/>
        <v>0.34957057595300872</v>
      </c>
      <c r="AT24" s="38">
        <f t="shared" si="18"/>
        <v>0.2215052260422018</v>
      </c>
      <c r="AY24" s="8">
        <f t="shared" si="19"/>
        <v>0.15862352363770088</v>
      </c>
      <c r="AZ24" s="8">
        <f t="shared" si="20"/>
        <v>0.18985546899593905</v>
      </c>
      <c r="BC24" s="30">
        <f t="shared" si="21"/>
        <v>8.1724878080873697E-2</v>
      </c>
      <c r="BD24" s="30">
        <f t="shared" si="22"/>
        <v>8.1724878080873697E-2</v>
      </c>
      <c r="BE24" s="44">
        <f t="shared" si="23"/>
        <v>7.9260213048029798E-2</v>
      </c>
      <c r="BF24" s="44">
        <f t="shared" si="24"/>
        <v>0</v>
      </c>
      <c r="BG24" s="160">
        <f t="shared" si="25"/>
        <v>1.5770360009574456</v>
      </c>
      <c r="BH24" s="160">
        <v>12.0416666666666</v>
      </c>
      <c r="BI24" s="44">
        <f>[2]TSC2!$G80</f>
        <v>7.6356320714022374E-2</v>
      </c>
      <c r="BJ24" s="30">
        <f t="shared" si="26"/>
        <v>6.7359150566802146E-3</v>
      </c>
    </row>
    <row r="25" spans="1:62">
      <c r="A25" s="108">
        <v>1984</v>
      </c>
      <c r="B25" s="112">
        <v>9.3070000000000014E-2</v>
      </c>
      <c r="C25" s="112">
        <v>2.8320000000000001E-2</v>
      </c>
      <c r="D25" s="112">
        <f t="shared" si="3"/>
        <v>2.3260000000000003E-2</v>
      </c>
      <c r="E25" s="114">
        <v>1.3830000000000002E-2</v>
      </c>
      <c r="F25" s="114">
        <v>9.4300000000000009E-3</v>
      </c>
      <c r="G25" s="112">
        <v>2.0800000000000003E-2</v>
      </c>
      <c r="H25" s="112">
        <v>1.593E-2</v>
      </c>
      <c r="I25" s="112">
        <v>4.7600000000000003E-3</v>
      </c>
      <c r="K25" s="112">
        <v>9.3070000000000014E-2</v>
      </c>
      <c r="L25" s="112">
        <v>2.8320000000000001E-2</v>
      </c>
      <c r="M25" s="112">
        <v>2.3260000000000003E-2</v>
      </c>
      <c r="N25" s="112">
        <v>2.0800000000000003E-2</v>
      </c>
      <c r="O25" s="112">
        <v>1.593E-2</v>
      </c>
      <c r="P25" s="112">
        <v>4.7600000000000003E-3</v>
      </c>
      <c r="R25" s="38">
        <v>1</v>
      </c>
      <c r="S25" s="116">
        <f t="shared" si="0"/>
        <v>1.8888888888888888</v>
      </c>
      <c r="U25" s="112">
        <v>8.4904183280893289E-2</v>
      </c>
      <c r="V25" s="112">
        <f>$U25*[6]TE2c!I81/[6]TE2c!$H81</f>
        <v>2.4818688930969474E-2</v>
      </c>
      <c r="W25" s="119">
        <f>V25*[3]TB1!$J81/[3]TB1!$H81</f>
        <v>2.0059856598021427E-3</v>
      </c>
      <c r="X25" s="112">
        <f>$U25*[6]TE2c!J81/[6]TE2c!$H81</f>
        <v>1.9390789563900054E-2</v>
      </c>
      <c r="Y25" s="112">
        <f>$U25*[6]TE2c!K81/[6]TE2c!$H81</f>
        <v>2.1566546330017311E-2</v>
      </c>
      <c r="Z25" s="112">
        <f>$U25*[6]TE2c!L81/[6]TE2c!$H81</f>
        <v>1.5706429263147692E-2</v>
      </c>
      <c r="AA25" s="112">
        <f>$U25*[6]TE2c!M81/[6]TE2c!$H81</f>
        <v>3.4217326188145498E-3</v>
      </c>
      <c r="AC25" s="30">
        <f t="shared" si="4"/>
        <v>0.10064855552724894</v>
      </c>
      <c r="AD25" s="30">
        <f t="shared" si="5"/>
        <v>2.6601787295238044E-2</v>
      </c>
      <c r="AE25" s="122">
        <f t="shared" si="6"/>
        <v>3.789084024070714E-3</v>
      </c>
      <c r="AF25" s="30">
        <f t="shared" si="7"/>
        <v>1.9390789563900054E-2</v>
      </c>
      <c r="AG25" s="30">
        <f t="shared" si="8"/>
        <v>2.1566546330017311E-2</v>
      </c>
      <c r="AH25" s="30">
        <f t="shared" si="9"/>
        <v>2.9667699719278972E-2</v>
      </c>
      <c r="AI25" s="30">
        <f t="shared" si="10"/>
        <v>3.4217326188145498E-3</v>
      </c>
      <c r="AJ25" s="30"/>
      <c r="AK25" s="53">
        <f t="shared" si="1"/>
        <v>9.6109027594973209E-2</v>
      </c>
      <c r="AL25" s="112">
        <f t="shared" si="11"/>
        <v>2.5401973191174751E-2</v>
      </c>
      <c r="AM25" s="112">
        <f t="shared" si="12"/>
        <v>3.6181858658715939E-3</v>
      </c>
      <c r="AN25" s="112">
        <f t="shared" si="13"/>
        <v>1.8516211380506516E-2</v>
      </c>
      <c r="AO25" s="112">
        <f t="shared" si="14"/>
        <v>2.0593835505157764E-2</v>
      </c>
      <c r="AP25" s="112">
        <f t="shared" si="15"/>
        <v>2.8329604494200713E-2</v>
      </c>
      <c r="AQ25" s="112">
        <f t="shared" si="16"/>
        <v>3.2674030239334558E-3</v>
      </c>
      <c r="AS25" s="123">
        <f t="shared" si="17"/>
        <v>0.33241196128534417</v>
      </c>
      <c r="AT25" s="38">
        <f t="shared" si="18"/>
        <v>0.20861651615387258</v>
      </c>
      <c r="AY25" s="8">
        <f t="shared" si="19"/>
        <v>0.1926583989439403</v>
      </c>
      <c r="AZ25" s="8">
        <f t="shared" si="20"/>
        <v>0.22838438360273031</v>
      </c>
      <c r="BC25" s="30">
        <f t="shared" si="21"/>
        <v>8.4904183280893289E-2</v>
      </c>
      <c r="BD25" s="30">
        <f t="shared" si="22"/>
        <v>8.4904183280893289E-2</v>
      </c>
      <c r="BE25" s="44">
        <f t="shared" si="23"/>
        <v>8.1039520899011647E-2</v>
      </c>
      <c r="BF25" s="44">
        <f t="shared" si="24"/>
        <v>0</v>
      </c>
      <c r="BG25" s="160">
        <f t="shared" si="25"/>
        <v>1.6339536998639299</v>
      </c>
      <c r="BH25" s="160">
        <v>12.709166666666601</v>
      </c>
      <c r="BI25" s="44">
        <f>[2]TSC2!$G81</f>
        <v>7.7781681743644124E-2</v>
      </c>
      <c r="BJ25" s="30">
        <f t="shared" si="26"/>
        <v>9.9607895639000528E-3</v>
      </c>
    </row>
    <row r="26" spans="1:62">
      <c r="A26" s="108">
        <v>1985</v>
      </c>
      <c r="B26" s="112">
        <v>9.6600000000000005E-2</v>
      </c>
      <c r="C26" s="112">
        <v>2.8590000000000001E-2</v>
      </c>
      <c r="D26" s="112">
        <f t="shared" si="3"/>
        <v>2.7040000000000002E-2</v>
      </c>
      <c r="E26" s="114">
        <v>1.66E-2</v>
      </c>
      <c r="F26" s="114">
        <v>1.0440000000000001E-2</v>
      </c>
      <c r="G26" s="112">
        <v>2.2000000000000002E-2</v>
      </c>
      <c r="H26" s="112">
        <v>1.4310000000000002E-2</v>
      </c>
      <c r="I26" s="112">
        <v>4.6600000000000001E-3</v>
      </c>
      <c r="K26" s="112">
        <v>9.6600000000000005E-2</v>
      </c>
      <c r="L26" s="112">
        <v>2.8590000000000001E-2</v>
      </c>
      <c r="M26" s="112">
        <v>2.7040000000000002E-2</v>
      </c>
      <c r="N26" s="112">
        <v>2.2000000000000002E-2</v>
      </c>
      <c r="O26" s="112">
        <v>1.4310000000000002E-2</v>
      </c>
      <c r="P26" s="112">
        <v>4.6600000000000001E-3</v>
      </c>
      <c r="R26" s="38">
        <v>1</v>
      </c>
      <c r="S26" s="116">
        <f t="shared" si="0"/>
        <v>1.8888888888888888</v>
      </c>
      <c r="U26" s="112">
        <v>8.84636248979771E-2</v>
      </c>
      <c r="V26" s="112">
        <f>$U26*[6]TE2c!I82/[6]TE2c!$H82</f>
        <v>2.420668658436121E-2</v>
      </c>
      <c r="W26" s="119">
        <f>V26*[3]TB1!$J82/[3]TB1!$H82</f>
        <v>2.0635357489995104E-3</v>
      </c>
      <c r="X26" s="112">
        <f>$U26*[6]TE2c!J82/[6]TE2c!$H82</f>
        <v>2.3615252253976364E-2</v>
      </c>
      <c r="Y26" s="112">
        <f>$U26*[6]TE2c!K82/[6]TE2c!$H82</f>
        <v>2.2378094665957641E-2</v>
      </c>
      <c r="Z26" s="112">
        <f>$U26*[6]TE2c!L82/[6]TE2c!$H82</f>
        <v>1.3987128564902789E-2</v>
      </c>
      <c r="AA26" s="112">
        <f>$U26*[6]TE2c!M82/[6]TE2c!$H82</f>
        <v>4.2764622721530397E-3</v>
      </c>
      <c r="AC26" s="30">
        <f t="shared" si="4"/>
        <v>0.1027308815092642</v>
      </c>
      <c r="AD26" s="30">
        <f t="shared" si="5"/>
        <v>2.6040940583471887E-2</v>
      </c>
      <c r="AE26" s="122">
        <f t="shared" si="6"/>
        <v>3.8977897481101862E-3</v>
      </c>
      <c r="AF26" s="30">
        <f t="shared" si="7"/>
        <v>2.3615252253976364E-2</v>
      </c>
      <c r="AG26" s="30">
        <f t="shared" si="8"/>
        <v>2.2378094665957641E-2</v>
      </c>
      <c r="AH26" s="30">
        <f t="shared" si="9"/>
        <v>2.6420131733705266E-2</v>
      </c>
      <c r="AI26" s="30">
        <f t="shared" si="10"/>
        <v>4.2764622721530397E-3</v>
      </c>
      <c r="AJ26" s="30"/>
      <c r="AK26" s="53">
        <f t="shared" si="1"/>
        <v>9.8514295158057097E-2</v>
      </c>
      <c r="AL26" s="112">
        <f t="shared" si="11"/>
        <v>2.4972090856654732E-2</v>
      </c>
      <c r="AM26" s="112">
        <f t="shared" si="12"/>
        <v>3.7378050695958268E-3</v>
      </c>
      <c r="AN26" s="112">
        <f t="shared" si="13"/>
        <v>2.2645964841354973E-2</v>
      </c>
      <c r="AO26" s="112">
        <f t="shared" si="14"/>
        <v>2.1459586354257928E-2</v>
      </c>
      <c r="AP26" s="112">
        <f t="shared" si="15"/>
        <v>2.5335718116020218E-2</v>
      </c>
      <c r="AQ26" s="112">
        <f t="shared" si="16"/>
        <v>4.1009349897692463E-3</v>
      </c>
      <c r="AS26" s="123">
        <f t="shared" si="17"/>
        <v>0.29511984163283367</v>
      </c>
      <c r="AT26" s="38">
        <f t="shared" si="18"/>
        <v>0.18143801288284458</v>
      </c>
      <c r="AY26" s="8">
        <f t="shared" si="19"/>
        <v>0.22987491109814684</v>
      </c>
      <c r="AZ26" s="8">
        <f t="shared" si="20"/>
        <v>0.26694872927953434</v>
      </c>
      <c r="BC26" s="30">
        <f t="shared" si="21"/>
        <v>8.84636248979771E-2</v>
      </c>
      <c r="BD26" s="30">
        <f t="shared" si="22"/>
        <v>8.84636248979771E-2</v>
      </c>
      <c r="BE26" s="44">
        <f t="shared" si="23"/>
        <v>8.373324454228899E-2</v>
      </c>
      <c r="BF26" s="44">
        <f t="shared" si="24"/>
        <v>0</v>
      </c>
      <c r="BG26" s="160">
        <f t="shared" si="25"/>
        <v>1.5601482666240241</v>
      </c>
      <c r="BH26" s="160">
        <v>11.373333333333299</v>
      </c>
      <c r="BI26" s="44">
        <f>[2]TSC2!$G82</f>
        <v>7.2899054382464842E-2</v>
      </c>
      <c r="BJ26" s="30">
        <f t="shared" si="26"/>
        <v>1.3175252253976363E-2</v>
      </c>
    </row>
    <row r="27" spans="1:62">
      <c r="A27" s="108">
        <v>1986</v>
      </c>
      <c r="B27" s="112">
        <v>9.2930000000000013E-2</v>
      </c>
      <c r="C27" s="112">
        <v>2.7730000000000001E-2</v>
      </c>
      <c r="D27" s="112">
        <f t="shared" si="3"/>
        <v>2.6850000000000002E-2</v>
      </c>
      <c r="E27" s="114">
        <v>1.533E-2</v>
      </c>
      <c r="F27" s="114">
        <v>1.1520000000000002E-2</v>
      </c>
      <c r="G27" s="112">
        <v>2.1500000000000002E-2</v>
      </c>
      <c r="H27" s="112">
        <v>1.0570000000000001E-2</v>
      </c>
      <c r="I27" s="112">
        <v>6.2800000000000009E-3</v>
      </c>
      <c r="K27" s="112">
        <v>9.2930000000000013E-2</v>
      </c>
      <c r="L27" s="112">
        <v>2.7730000000000001E-2</v>
      </c>
      <c r="M27" s="112">
        <v>2.6850000000000002E-2</v>
      </c>
      <c r="N27" s="112">
        <v>2.1500000000000002E-2</v>
      </c>
      <c r="O27" s="112">
        <v>1.0570000000000001E-2</v>
      </c>
      <c r="P27" s="112">
        <v>6.2800000000000009E-3</v>
      </c>
      <c r="R27" s="38">
        <v>1</v>
      </c>
      <c r="S27" s="116">
        <f t="shared" si="0"/>
        <v>1.8888888888888888</v>
      </c>
      <c r="U27" s="112">
        <v>8.3860183259299462E-2</v>
      </c>
      <c r="V27" s="112">
        <f>$U27*[6]TE2c!I83/[6]TE2c!$H83</f>
        <v>2.4326859309767062E-2</v>
      </c>
      <c r="W27" s="119">
        <f>V27*[3]TB1!$J83/[3]TB1!$H83</f>
        <v>1.986658765053469E-3</v>
      </c>
      <c r="X27" s="112">
        <f>$U27*[6]TE2c!J83/[6]TE2c!$H83</f>
        <v>2.264665979457231E-2</v>
      </c>
      <c r="Y27" s="112">
        <f>$U27*[6]TE2c!K83/[6]TE2c!$H83</f>
        <v>2.050802723250935E-2</v>
      </c>
      <c r="Z27" s="112">
        <f>$U27*[6]TE2c!L83/[6]TE2c!$H83</f>
        <v>1.0611307583107705E-2</v>
      </c>
      <c r="AA27" s="112">
        <f>$U27*[6]TE2c!M83/[6]TE2c!$H83</f>
        <v>5.7673276681046376E-3</v>
      </c>
      <c r="AC27" s="30">
        <f t="shared" si="4"/>
        <v>9.5058373897537671E-2</v>
      </c>
      <c r="AD27" s="30">
        <f t="shared" si="5"/>
        <v>2.6092778212036809E-2</v>
      </c>
      <c r="AE27" s="122">
        <f t="shared" si="6"/>
        <v>3.7525776673232192E-3</v>
      </c>
      <c r="AF27" s="30">
        <f t="shared" si="7"/>
        <v>2.264665979457231E-2</v>
      </c>
      <c r="AG27" s="30">
        <f t="shared" si="8"/>
        <v>2.050802723250935E-2</v>
      </c>
      <c r="AH27" s="30">
        <f t="shared" si="9"/>
        <v>2.0043580990314554E-2</v>
      </c>
      <c r="AI27" s="30">
        <f t="shared" si="10"/>
        <v>5.7673276681046376E-3</v>
      </c>
      <c r="AJ27" s="30"/>
      <c r="AK27" s="53">
        <f t="shared" si="1"/>
        <v>9.1968723539577815E-2</v>
      </c>
      <c r="AL27" s="112">
        <f t="shared" si="11"/>
        <v>2.524469341700462E-2</v>
      </c>
      <c r="AM27" s="112">
        <f t="shared" si="12"/>
        <v>3.6306088974217428E-3</v>
      </c>
      <c r="AN27" s="112">
        <f t="shared" si="13"/>
        <v>2.1910583027507945E-2</v>
      </c>
      <c r="AO27" s="112">
        <f t="shared" si="14"/>
        <v>1.9841461720371822E-2</v>
      </c>
      <c r="AP27" s="112">
        <f t="shared" si="15"/>
        <v>1.9392111218190389E-2</v>
      </c>
      <c r="AQ27" s="112">
        <f t="shared" si="16"/>
        <v>5.5798741565030391E-3</v>
      </c>
      <c r="AS27" s="123">
        <f t="shared" si="17"/>
        <v>0.25033206104795547</v>
      </c>
      <c r="AT27" s="38">
        <f t="shared" si="18"/>
        <v>0.1502258385151353</v>
      </c>
      <c r="AY27" s="8">
        <f t="shared" si="19"/>
        <v>0.23823950343378361</v>
      </c>
      <c r="AZ27" s="8">
        <f t="shared" si="20"/>
        <v>0.27005259128218001</v>
      </c>
      <c r="BC27" s="30">
        <f t="shared" si="21"/>
        <v>8.3860183259299462E-2</v>
      </c>
      <c r="BD27" s="30">
        <f t="shared" si="22"/>
        <v>8.3860183259299462E-2</v>
      </c>
      <c r="BE27" s="44">
        <f t="shared" si="23"/>
        <v>8.0347052770310984E-2</v>
      </c>
      <c r="BF27" s="44">
        <f t="shared" si="24"/>
        <v>0</v>
      </c>
      <c r="BG27" s="160">
        <f t="shared" si="25"/>
        <v>1.4614325824439811</v>
      </c>
      <c r="BH27" s="160">
        <v>9.0208333333333304</v>
      </c>
      <c r="BI27" s="44">
        <f>[2]TSC2!$G83</f>
        <v>6.1725962878476551E-2</v>
      </c>
      <c r="BJ27" s="30">
        <f t="shared" si="26"/>
        <v>1.1126659794572308E-2</v>
      </c>
    </row>
    <row r="28" spans="1:62">
      <c r="A28" s="108">
        <v>1987</v>
      </c>
      <c r="B28" s="112">
        <v>0.10150000000000001</v>
      </c>
      <c r="C28" s="112">
        <v>2.7280000000000002E-2</v>
      </c>
      <c r="D28" s="112">
        <f t="shared" si="3"/>
        <v>3.49E-2</v>
      </c>
      <c r="E28" s="114">
        <v>2.2699999999999998E-2</v>
      </c>
      <c r="F28" s="114">
        <v>1.2200000000000003E-2</v>
      </c>
      <c r="G28" s="112">
        <v>2.0330000000000001E-2</v>
      </c>
      <c r="H28" s="112">
        <v>1.0020000000000001E-2</v>
      </c>
      <c r="I28" s="112">
        <v>8.9700000000000005E-3</v>
      </c>
      <c r="K28" s="112">
        <v>0.10150000000000001</v>
      </c>
      <c r="L28" s="112">
        <v>2.7280000000000002E-2</v>
      </c>
      <c r="M28" s="112">
        <v>3.49E-2</v>
      </c>
      <c r="N28" s="112">
        <v>2.0330000000000001E-2</v>
      </c>
      <c r="O28" s="112">
        <v>1.0020000000000001E-2</v>
      </c>
      <c r="P28" s="112">
        <v>8.9700000000000005E-3</v>
      </c>
      <c r="R28" s="38">
        <v>1</v>
      </c>
      <c r="S28" s="116">
        <f t="shared" si="0"/>
        <v>1.8888888888888888</v>
      </c>
      <c r="U28" s="112">
        <v>9.5966737965709231E-2</v>
      </c>
      <c r="V28" s="112">
        <f>$U28*[6]TE2c!I84/[6]TE2c!$H84</f>
        <v>2.3086300947925423E-2</v>
      </c>
      <c r="W28" s="119">
        <f>V28*[3]TB1!$J84/[3]TB1!$H84</f>
        <v>2.9260491844282713E-3</v>
      </c>
      <c r="X28" s="112">
        <f>$U28*[6]TE2c!J84/[6]TE2c!$H84</f>
        <v>3.404286657096145E-2</v>
      </c>
      <c r="Y28" s="112">
        <f>$U28*[6]TE2c!K84/[6]TE2c!$H84</f>
        <v>2.0544164906961461E-2</v>
      </c>
      <c r="Z28" s="112">
        <f>$U28*[6]TE2c!L84/[6]TE2c!$H84</f>
        <v>9.9412810592298343E-3</v>
      </c>
      <c r="AA28" s="112">
        <f>$U28*[6]TE2c!M84/[6]TE2c!$H84</f>
        <v>8.3521263629372944E-3</v>
      </c>
      <c r="AC28" s="30">
        <f t="shared" si="4"/>
        <v>0.10740436673126712</v>
      </c>
      <c r="AD28" s="30">
        <f t="shared" si="5"/>
        <v>2.5687233556306109E-2</v>
      </c>
      <c r="AE28" s="122">
        <f t="shared" si="6"/>
        <v>5.5269817928089568E-3</v>
      </c>
      <c r="AF28" s="30">
        <f t="shared" si="7"/>
        <v>3.404286657096145E-2</v>
      </c>
      <c r="AG28" s="30">
        <f t="shared" si="8"/>
        <v>2.0544164906961461E-2</v>
      </c>
      <c r="AH28" s="30">
        <f t="shared" si="9"/>
        <v>1.8777975334100798E-2</v>
      </c>
      <c r="AI28" s="30">
        <f t="shared" si="10"/>
        <v>8.3521263629372944E-3</v>
      </c>
      <c r="AJ28" s="30"/>
      <c r="AK28" s="53">
        <f t="shared" si="1"/>
        <v>0.10384127350690607</v>
      </c>
      <c r="AL28" s="112">
        <f t="shared" si="11"/>
        <v>2.4835070738140085E-2</v>
      </c>
      <c r="AM28" s="112">
        <f t="shared" si="12"/>
        <v>5.3436265720068271E-3</v>
      </c>
      <c r="AN28" s="112">
        <f t="shared" si="13"/>
        <v>3.2913509256092537E-2</v>
      </c>
      <c r="AO28" s="112">
        <f t="shared" si="14"/>
        <v>1.9862621157783148E-2</v>
      </c>
      <c r="AP28" s="112">
        <f t="shared" si="15"/>
        <v>1.8155024157007964E-2</v>
      </c>
      <c r="AQ28" s="112">
        <f t="shared" si="16"/>
        <v>8.0750481978823386E-3</v>
      </c>
      <c r="AS28" s="123">
        <f t="shared" si="17"/>
        <v>0.22629393819454641</v>
      </c>
      <c r="AT28" s="38">
        <f t="shared" si="18"/>
        <v>0.13408114640987226</v>
      </c>
      <c r="AY28" s="8">
        <f t="shared" si="19"/>
        <v>0.31695979974574934</v>
      </c>
      <c r="AZ28" s="8">
        <f t="shared" si="20"/>
        <v>0.35473610224331709</v>
      </c>
      <c r="BC28" s="30">
        <f t="shared" si="21"/>
        <v>9.5966737965709231E-2</v>
      </c>
      <c r="BD28" s="30">
        <f t="shared" si="22"/>
        <v>9.5966737965709231E-2</v>
      </c>
      <c r="BE28" s="44">
        <f t="shared" si="23"/>
        <v>8.7558715000916554E-2</v>
      </c>
      <c r="BF28" s="44">
        <f t="shared" si="24"/>
        <v>0</v>
      </c>
      <c r="BG28" s="160">
        <f t="shared" si="25"/>
        <v>1.6258370555896935</v>
      </c>
      <c r="BH28" s="160">
        <v>9.3758333333333308</v>
      </c>
      <c r="BI28" s="44">
        <f>[2]TSC2!$G84</f>
        <v>5.7667730607435949E-2</v>
      </c>
      <c r="BJ28" s="30">
        <f t="shared" si="26"/>
        <v>2.1842866570961447E-2</v>
      </c>
    </row>
    <row r="29" spans="1:62">
      <c r="A29" s="108">
        <v>1988</v>
      </c>
      <c r="B29" s="112">
        <v>0.11631000000000001</v>
      </c>
      <c r="C29" s="112">
        <v>3.6840000000000005E-2</v>
      </c>
      <c r="D29" s="112">
        <f t="shared" si="3"/>
        <v>3.8130000000000004E-2</v>
      </c>
      <c r="E29" s="114">
        <v>2.6730000000000004E-2</v>
      </c>
      <c r="F29" s="114">
        <v>1.14E-2</v>
      </c>
      <c r="G29" s="112">
        <v>2.0210000000000002E-2</v>
      </c>
      <c r="H29" s="112">
        <v>1.1680000000000001E-2</v>
      </c>
      <c r="I29" s="112">
        <v>9.4500000000000001E-3</v>
      </c>
      <c r="K29" s="112">
        <v>0.11631000000000001</v>
      </c>
      <c r="L29" s="112">
        <v>3.6840000000000005E-2</v>
      </c>
      <c r="M29" s="112">
        <v>3.8130000000000004E-2</v>
      </c>
      <c r="N29" s="112">
        <v>2.0210000000000002E-2</v>
      </c>
      <c r="O29" s="112">
        <v>1.1680000000000001E-2</v>
      </c>
      <c r="P29" s="112">
        <v>9.4500000000000001E-3</v>
      </c>
      <c r="R29" s="38">
        <v>1</v>
      </c>
      <c r="S29" s="116">
        <f t="shared" si="0"/>
        <v>1.8888888888888888</v>
      </c>
      <c r="U29" s="112">
        <v>0.11210743574847949</v>
      </c>
      <c r="V29" s="112">
        <f>$U29*[6]TE2c!I85/[6]TE2c!$H85</f>
        <v>3.2942283420045883E-2</v>
      </c>
      <c r="W29" s="119">
        <f>V29*[3]TB1!$J85/[3]TB1!$H85</f>
        <v>5.9531510091734366E-3</v>
      </c>
      <c r="X29" s="112">
        <f>$U29*[6]TE2c!J85/[6]TE2c!$H85</f>
        <v>3.7841397924595323E-2</v>
      </c>
      <c r="Y29" s="112">
        <f>$U29*[6]TE2c!K85/[6]TE2c!$H85</f>
        <v>2.0233742865137853E-2</v>
      </c>
      <c r="Z29" s="112">
        <f>$U29*[6]TE2c!L85/[6]TE2c!$H85</f>
        <v>1.2404729754880035E-2</v>
      </c>
      <c r="AA29" s="112">
        <f>$U29*[6]TE2c!M85/[6]TE2c!$H85</f>
        <v>8.6852860499377869E-3</v>
      </c>
      <c r="AC29" s="30">
        <f t="shared" si="4"/>
        <v>0.12842555624931107</v>
      </c>
      <c r="AD29" s="30">
        <f t="shared" si="5"/>
        <v>3.8233973205977823E-2</v>
      </c>
      <c r="AE29" s="122">
        <f t="shared" si="6"/>
        <v>1.124484079510538E-2</v>
      </c>
      <c r="AF29" s="30">
        <f t="shared" si="7"/>
        <v>3.7841397924595323E-2</v>
      </c>
      <c r="AG29" s="30">
        <f t="shared" si="8"/>
        <v>2.0233742865137853E-2</v>
      </c>
      <c r="AH29" s="30">
        <f t="shared" si="9"/>
        <v>2.3431156203662287E-2</v>
      </c>
      <c r="AI29" s="30">
        <f t="shared" si="10"/>
        <v>8.6852860499377869E-3</v>
      </c>
      <c r="AJ29" s="30"/>
      <c r="AK29" s="53">
        <f t="shared" si="1"/>
        <v>0.12243197848215744</v>
      </c>
      <c r="AL29" s="112">
        <f t="shared" si="11"/>
        <v>3.6449606461149919E-2</v>
      </c>
      <c r="AM29" s="112">
        <f t="shared" si="12"/>
        <v>1.07200478352533E-2</v>
      </c>
      <c r="AN29" s="112">
        <f t="shared" si="13"/>
        <v>3.6075352536880025E-2</v>
      </c>
      <c r="AO29" s="112">
        <f t="shared" si="14"/>
        <v>1.9289440851390928E-2</v>
      </c>
      <c r="AP29" s="112">
        <f t="shared" si="15"/>
        <v>2.2337631978559098E-2</v>
      </c>
      <c r="AQ29" s="112">
        <f t="shared" si="16"/>
        <v>8.2799466541774829E-3</v>
      </c>
      <c r="AS29" s="123">
        <f t="shared" si="17"/>
        <v>0.27000854044542</v>
      </c>
      <c r="AT29" s="38">
        <f t="shared" si="18"/>
        <v>0.16375257039364099</v>
      </c>
      <c r="AY29" s="8">
        <f t="shared" si="19"/>
        <v>0.29465628983638004</v>
      </c>
      <c r="AZ29" s="8">
        <f t="shared" si="20"/>
        <v>0.33754583424327911</v>
      </c>
      <c r="BC29" s="30">
        <f t="shared" si="21"/>
        <v>0.11210743574847949</v>
      </c>
      <c r="BD29" s="30">
        <f t="shared" si="22"/>
        <v>0.11210743574847951</v>
      </c>
      <c r="BE29" s="44">
        <f t="shared" si="23"/>
        <v>0.10155797299864668</v>
      </c>
      <c r="BF29" s="44">
        <f t="shared" si="24"/>
        <v>0</v>
      </c>
      <c r="BG29" s="160">
        <f t="shared" si="25"/>
        <v>1.6638249296779217</v>
      </c>
      <c r="BH29" s="160">
        <v>9.7100000000000009</v>
      </c>
      <c r="BI29" s="44">
        <f>[2]TSC2!$G85</f>
        <v>5.8359505419116629E-2</v>
      </c>
      <c r="BJ29" s="30">
        <f t="shared" si="26"/>
        <v>2.6441397924595322E-2</v>
      </c>
    </row>
    <row r="30" spans="1:62">
      <c r="A30" s="108">
        <v>1989</v>
      </c>
      <c r="B30" s="112">
        <v>0.11501000000000001</v>
      </c>
      <c r="C30" s="112">
        <v>3.7560000000000003E-2</v>
      </c>
      <c r="D30" s="112">
        <f t="shared" si="3"/>
        <v>3.6930000000000004E-2</v>
      </c>
      <c r="E30" s="114">
        <v>2.6000000000000002E-2</v>
      </c>
      <c r="F30" s="114">
        <v>1.093E-2</v>
      </c>
      <c r="G30" s="112">
        <v>1.9280000000000002E-2</v>
      </c>
      <c r="H30" s="112">
        <v>1.0290000000000001E-2</v>
      </c>
      <c r="I30" s="112">
        <v>1.0950000000000001E-2</v>
      </c>
      <c r="K30" s="112">
        <v>0.11501000000000001</v>
      </c>
      <c r="L30" s="112">
        <v>3.7560000000000003E-2</v>
      </c>
      <c r="M30" s="112">
        <v>3.6930000000000004E-2</v>
      </c>
      <c r="N30" s="112">
        <v>1.9280000000000002E-2</v>
      </c>
      <c r="O30" s="112">
        <v>1.0290000000000001E-2</v>
      </c>
      <c r="P30" s="112">
        <v>1.0950000000000001E-2</v>
      </c>
      <c r="R30" s="38">
        <v>1</v>
      </c>
      <c r="S30" s="116">
        <f t="shared" si="0"/>
        <v>1.8888888888888888</v>
      </c>
      <c r="U30" s="112">
        <v>0.11094438179307504</v>
      </c>
      <c r="V30" s="112">
        <f>$U30*[6]TE2c!I86/[6]TE2c!$H86</f>
        <v>3.3863264309134611E-2</v>
      </c>
      <c r="W30" s="119">
        <f>V30*[3]TB1!$J86/[3]TB1!$H86</f>
        <v>5.5319978084347431E-3</v>
      </c>
      <c r="X30" s="112">
        <f>$U30*[6]TE2c!J86/[6]TE2c!$H86</f>
        <v>3.743531677145269E-2</v>
      </c>
      <c r="Y30" s="112">
        <f>$U30*[6]TE2c!K86/[6]TE2c!$H86</f>
        <v>1.9303253768107868E-2</v>
      </c>
      <c r="Z30" s="112">
        <f>$U30*[6]TE2c!L86/[6]TE2c!$H86</f>
        <v>1.015127543362134E-2</v>
      </c>
      <c r="AA30" s="112">
        <f>$U30*[6]TE2c!M86/[6]TE2c!$H86</f>
        <v>1.0191270681088721E-2</v>
      </c>
      <c r="AC30" s="30">
        <f t="shared" si="4"/>
        <v>0.1248850682896773</v>
      </c>
      <c r="AD30" s="30">
        <f t="shared" si="5"/>
        <v>3.878059569440994E-2</v>
      </c>
      <c r="AE30" s="122">
        <f t="shared" si="6"/>
        <v>1.0449329193710071E-2</v>
      </c>
      <c r="AF30" s="30">
        <f t="shared" si="7"/>
        <v>3.743531677145269E-2</v>
      </c>
      <c r="AG30" s="30">
        <f t="shared" si="8"/>
        <v>1.9303253768107868E-2</v>
      </c>
      <c r="AH30" s="30">
        <f t="shared" si="9"/>
        <v>1.9174631374618084E-2</v>
      </c>
      <c r="AI30" s="30">
        <f t="shared" si="10"/>
        <v>1.0191270681088721E-2</v>
      </c>
      <c r="AJ30" s="30"/>
      <c r="AK30" s="53">
        <f t="shared" si="1"/>
        <v>0.11987178314545677</v>
      </c>
      <c r="AL30" s="112">
        <f t="shared" si="11"/>
        <v>3.7223818835964019E-2</v>
      </c>
      <c r="AM30" s="112">
        <f t="shared" si="12"/>
        <v>1.0029859776498513E-2</v>
      </c>
      <c r="AN30" s="112">
        <f t="shared" si="13"/>
        <v>3.5932543701703519E-2</v>
      </c>
      <c r="AO30" s="112">
        <f t="shared" si="14"/>
        <v>1.8528359565973911E-2</v>
      </c>
      <c r="AP30" s="112">
        <f t="shared" si="15"/>
        <v>1.840490048578753E-2</v>
      </c>
      <c r="AQ30" s="112">
        <f t="shared" si="16"/>
        <v>9.7821605560277931E-3</v>
      </c>
      <c r="AS30" s="123">
        <f t="shared" si="17"/>
        <v>0.23720978795970921</v>
      </c>
      <c r="AT30" s="38">
        <f t="shared" si="18"/>
        <v>0.14136158125886283</v>
      </c>
      <c r="AY30" s="8">
        <f t="shared" si="19"/>
        <v>0.29975814790459626</v>
      </c>
      <c r="AZ30" s="8">
        <f t="shared" si="20"/>
        <v>0.33742417747006037</v>
      </c>
      <c r="BC30" s="30">
        <f t="shared" si="21"/>
        <v>0.11094438179307504</v>
      </c>
      <c r="BD30" s="30">
        <f t="shared" si="22"/>
        <v>0.11094438179307504</v>
      </c>
      <c r="BE30" s="44">
        <f t="shared" si="23"/>
        <v>0.102793294974307</v>
      </c>
      <c r="BF30" s="44">
        <f t="shared" si="24"/>
        <v>0</v>
      </c>
      <c r="BG30" s="160">
        <f t="shared" si="25"/>
        <v>1.4440985451190653</v>
      </c>
      <c r="BH30" s="160">
        <v>9.2575000000000003</v>
      </c>
      <c r="BI30" s="44">
        <f>[2]TSC2!$G86</f>
        <v>6.4105735936716993E-2</v>
      </c>
      <c r="BJ30" s="30">
        <f t="shared" si="26"/>
        <v>2.6505316771452687E-2</v>
      </c>
    </row>
    <row r="31" spans="1:62">
      <c r="A31" s="109">
        <v>1990</v>
      </c>
      <c r="B31" s="112">
        <v>0.11689000000000002</v>
      </c>
      <c r="C31" s="112">
        <v>3.7850000000000002E-2</v>
      </c>
      <c r="D31" s="112">
        <f t="shared" si="3"/>
        <v>3.8000000000000006E-2</v>
      </c>
      <c r="E31" s="114">
        <v>2.7130000000000008E-2</v>
      </c>
      <c r="F31" s="114">
        <v>1.0869999999999999E-2</v>
      </c>
      <c r="G31" s="112">
        <v>1.8870000000000001E-2</v>
      </c>
      <c r="H31" s="112">
        <v>1.026E-2</v>
      </c>
      <c r="I31" s="112">
        <v>1.191E-2</v>
      </c>
      <c r="K31" s="112">
        <v>0.1169</v>
      </c>
      <c r="L31" s="112">
        <v>3.7850000000000002E-2</v>
      </c>
      <c r="M31" s="112">
        <v>3.8000000000000006E-2</v>
      </c>
      <c r="N31" s="112">
        <v>1.8870000000000001E-2</v>
      </c>
      <c r="O31" s="112">
        <v>1.026E-2</v>
      </c>
      <c r="P31" s="112">
        <v>1.191E-2</v>
      </c>
      <c r="R31" s="38">
        <v>1</v>
      </c>
      <c r="S31" s="116">
        <f t="shared" si="0"/>
        <v>1.8888888888888888</v>
      </c>
      <c r="U31" s="112">
        <v>0.1118342291047812</v>
      </c>
      <c r="V31" s="112">
        <f>$U31*[6]TE2c!I87/[6]TE2c!$H87</f>
        <v>3.4309493886131623E-2</v>
      </c>
      <c r="W31" s="119">
        <f>V31*[3]TB1!$J87/[3]TB1!$H87</f>
        <v>5.5675338712782201E-3</v>
      </c>
      <c r="X31" s="112">
        <f>$U31*[6]TE2c!J87/[6]TE2c!$H87</f>
        <v>3.7185698619185373E-2</v>
      </c>
      <c r="Y31" s="112">
        <f>$U31*[6]TE2c!K87/[6]TE2c!$H87</f>
        <v>1.871910475393572E-2</v>
      </c>
      <c r="Z31" s="112">
        <f>$U31*[6]TE2c!L87/[6]TE2c!$H87</f>
        <v>9.9716113906936511E-3</v>
      </c>
      <c r="AA31" s="112">
        <f>$U31*[6]TE2c!M87/[6]TE2c!$H87</f>
        <v>1.164831991663179E-2</v>
      </c>
      <c r="AC31" s="30">
        <f t="shared" si="4"/>
        <v>0.12564680213277538</v>
      </c>
      <c r="AD31" s="30">
        <f t="shared" si="5"/>
        <v>3.9258412882823376E-2</v>
      </c>
      <c r="AE31" s="122">
        <f t="shared" si="6"/>
        <v>1.0516452867969971E-2</v>
      </c>
      <c r="AF31" s="30">
        <f t="shared" si="7"/>
        <v>3.7185698619185373E-2</v>
      </c>
      <c r="AG31" s="30">
        <f t="shared" si="8"/>
        <v>1.871910475393572E-2</v>
      </c>
      <c r="AH31" s="30">
        <f t="shared" si="9"/>
        <v>1.8835265960199118E-2</v>
      </c>
      <c r="AI31" s="30">
        <f t="shared" si="10"/>
        <v>1.164831991663179E-2</v>
      </c>
      <c r="AJ31" s="30"/>
      <c r="AK31" s="53">
        <f t="shared" si="1"/>
        <v>0.12064744692413491</v>
      </c>
      <c r="AL31" s="112">
        <f t="shared" si="11"/>
        <v>3.7696361580305551E-2</v>
      </c>
      <c r="AM31" s="112">
        <f t="shared" si="12"/>
        <v>1.0098014176897282E-2</v>
      </c>
      <c r="AN31" s="112">
        <f t="shared" si="13"/>
        <v>3.5706118455399692E-2</v>
      </c>
      <c r="AO31" s="112">
        <f t="shared" si="14"/>
        <v>1.7974291099595498E-2</v>
      </c>
      <c r="AP31" s="112">
        <f t="shared" si="15"/>
        <v>1.8085830372616529E-2</v>
      </c>
      <c r="AQ31" s="112">
        <f t="shared" si="16"/>
        <v>1.1184845416217641E-2</v>
      </c>
      <c r="AS31" s="123">
        <f t="shared" si="17"/>
        <v>0.23360498102571761</v>
      </c>
      <c r="AT31" s="38">
        <f t="shared" si="18"/>
        <v>0.13894802500415798</v>
      </c>
      <c r="AY31" s="8">
        <f t="shared" si="19"/>
        <v>0.29595419849913845</v>
      </c>
      <c r="AZ31" s="8">
        <f t="shared" si="20"/>
        <v>0.33250730940654005</v>
      </c>
      <c r="BC31" s="30">
        <f t="shared" si="21"/>
        <v>0.1118342291047812</v>
      </c>
      <c r="BD31" s="30">
        <f t="shared" si="22"/>
        <v>0.1118342291047812</v>
      </c>
      <c r="BE31" s="44">
        <f t="shared" si="23"/>
        <v>0.10322466671068267</v>
      </c>
      <c r="BF31" s="44">
        <f t="shared" si="24"/>
        <v>0</v>
      </c>
      <c r="BG31" s="160">
        <f t="shared" si="25"/>
        <v>1.4862473825260716</v>
      </c>
      <c r="BH31" s="160">
        <v>9.3216666666666601</v>
      </c>
      <c r="BI31" s="44">
        <f>[2]TSC2!$G87</f>
        <v>6.2719482478235014E-2</v>
      </c>
      <c r="BJ31" s="30">
        <f t="shared" si="26"/>
        <v>2.6315698619185375E-2</v>
      </c>
    </row>
    <row r="32" spans="1:62">
      <c r="A32" s="108">
        <v>1991</v>
      </c>
      <c r="B32" s="112">
        <v>0.11177000000000001</v>
      </c>
      <c r="C32" s="112">
        <v>3.6310000000000002E-2</v>
      </c>
      <c r="D32" s="112">
        <f t="shared" si="3"/>
        <v>3.9390000000000001E-2</v>
      </c>
      <c r="E32" s="114">
        <v>2.7020000000000002E-2</v>
      </c>
      <c r="F32" s="114">
        <v>1.2370000000000001E-2</v>
      </c>
      <c r="G32" s="112">
        <v>1.8180000000000002E-2</v>
      </c>
      <c r="H32" s="112">
        <v>9.0200000000000002E-3</v>
      </c>
      <c r="I32" s="112">
        <v>8.8700000000000011E-3</v>
      </c>
      <c r="K32" s="112">
        <v>0.11177000000000001</v>
      </c>
      <c r="L32" s="112">
        <v>3.6310000000000002E-2</v>
      </c>
      <c r="M32" s="112">
        <v>3.9390000000000001E-2</v>
      </c>
      <c r="N32" s="112">
        <v>1.8180000000000002E-2</v>
      </c>
      <c r="O32" s="112">
        <v>9.0200000000000002E-3</v>
      </c>
      <c r="P32" s="112">
        <v>8.8700000000000011E-3</v>
      </c>
      <c r="R32" s="38">
        <v>1</v>
      </c>
      <c r="S32" s="116">
        <f t="shared" si="0"/>
        <v>1.8888888888888888</v>
      </c>
      <c r="U32" s="112">
        <v>0.10674095914498168</v>
      </c>
      <c r="V32" s="112">
        <f>$U32*[6]TE2c!I88/[6]TE2c!$H88</f>
        <v>3.3608422542312916E-2</v>
      </c>
      <c r="W32" s="119">
        <f>V32*[3]TB1!$J88/[3]TB1!$H88</f>
        <v>4.6552717915180281E-3</v>
      </c>
      <c r="X32" s="112">
        <f>$U32*[6]TE2c!J88/[6]TE2c!$H88</f>
        <v>3.8186989685251249E-2</v>
      </c>
      <c r="Y32" s="112">
        <f>$U32*[6]TE2c!K88/[6]TE2c!$H88</f>
        <v>1.7974491365931579E-2</v>
      </c>
      <c r="Z32" s="112">
        <f>$U32*[6]TE2c!L88/[6]TE2c!$H88</f>
        <v>8.6907528084073701E-3</v>
      </c>
      <c r="AA32" s="112">
        <f>$U32*[6]TE2c!M88/[6]TE2c!$H88</f>
        <v>8.2802990903457531E-3</v>
      </c>
      <c r="AC32" s="30">
        <f t="shared" si="4"/>
        <v>0.11860408846996032</v>
      </c>
      <c r="AD32" s="30">
        <f t="shared" si="5"/>
        <v>3.7746441912551165E-2</v>
      </c>
      <c r="AE32" s="122">
        <f t="shared" si="6"/>
        <v>8.793291161756275E-3</v>
      </c>
      <c r="AF32" s="30">
        <f t="shared" si="7"/>
        <v>3.8186989685251249E-2</v>
      </c>
      <c r="AG32" s="30">
        <f t="shared" si="8"/>
        <v>1.7974491365931579E-2</v>
      </c>
      <c r="AH32" s="30">
        <f t="shared" si="9"/>
        <v>1.6415866415880588E-2</v>
      </c>
      <c r="AI32" s="30">
        <f t="shared" si="10"/>
        <v>8.2802990903457531E-3</v>
      </c>
      <c r="AJ32" s="30"/>
      <c r="AK32" s="53">
        <f t="shared" si="1"/>
        <v>0.11452810215336931</v>
      </c>
      <c r="AL32" s="112">
        <f t="shared" si="11"/>
        <v>3.6449235528518927E-2</v>
      </c>
      <c r="AM32" s="112">
        <f t="shared" si="12"/>
        <v>8.4910980846415914E-3</v>
      </c>
      <c r="AN32" s="112">
        <f t="shared" si="13"/>
        <v>3.6874643294525354E-2</v>
      </c>
      <c r="AO32" s="112">
        <f t="shared" si="14"/>
        <v>1.7356774204572704E-2</v>
      </c>
      <c r="AP32" s="112">
        <f t="shared" si="15"/>
        <v>1.5851713461717779E-2</v>
      </c>
      <c r="AQ32" s="112">
        <f t="shared" si="16"/>
        <v>7.9957356640345378E-3</v>
      </c>
      <c r="AS32" s="123">
        <f t="shared" si="17"/>
        <v>0.21254880757354125</v>
      </c>
      <c r="AT32" s="38">
        <f t="shared" si="18"/>
        <v>0.12503189691033284</v>
      </c>
      <c r="AY32" s="8">
        <f t="shared" si="19"/>
        <v>0.32197026407671542</v>
      </c>
      <c r="AZ32" s="8">
        <f t="shared" si="20"/>
        <v>0.35775385560648276</v>
      </c>
      <c r="BC32" s="30">
        <f t="shared" si="21"/>
        <v>0.10674095914498168</v>
      </c>
      <c r="BD32" s="30">
        <f t="shared" si="22"/>
        <v>0.10674095914498166</v>
      </c>
      <c r="BE32" s="44">
        <f t="shared" si="23"/>
        <v>9.7421540269200302E-2</v>
      </c>
      <c r="BF32" s="44">
        <f t="shared" si="24"/>
        <v>0</v>
      </c>
      <c r="BG32" s="160">
        <f t="shared" si="25"/>
        <v>1.5648964313238092</v>
      </c>
      <c r="BH32" s="160">
        <v>8.7691666666666599</v>
      </c>
      <c r="BI32" s="44">
        <f>[2]TSC2!$G88</f>
        <v>5.6036722246522515E-2</v>
      </c>
      <c r="BJ32" s="30">
        <f t="shared" si="26"/>
        <v>2.581698968525125E-2</v>
      </c>
    </row>
    <row r="33" spans="1:62">
      <c r="A33" s="108">
        <v>1992</v>
      </c>
      <c r="B33" s="112">
        <v>0.12194000000000001</v>
      </c>
      <c r="C33" s="112">
        <v>4.5170000000000002E-2</v>
      </c>
      <c r="D33" s="112">
        <f t="shared" si="3"/>
        <v>3.9850000000000003E-2</v>
      </c>
      <c r="E33" s="114">
        <v>2.8430000000000004E-2</v>
      </c>
      <c r="F33" s="114">
        <v>1.1420000000000001E-2</v>
      </c>
      <c r="G33" s="112">
        <v>1.7380000000000003E-2</v>
      </c>
      <c r="H33" s="112">
        <v>8.1900000000000011E-3</v>
      </c>
      <c r="I33" s="112">
        <v>1.1350000000000001E-2</v>
      </c>
      <c r="K33" s="112">
        <v>0.12195000000000002</v>
      </c>
      <c r="L33" s="112">
        <v>4.5170000000000002E-2</v>
      </c>
      <c r="M33" s="112">
        <v>3.9850000000000003E-2</v>
      </c>
      <c r="N33" s="112">
        <v>1.7380000000000003E-2</v>
      </c>
      <c r="O33" s="112">
        <v>8.1900000000000011E-3</v>
      </c>
      <c r="P33" s="112">
        <v>1.1350000000000001E-2</v>
      </c>
      <c r="R33" s="38">
        <v>1</v>
      </c>
      <c r="S33" s="116">
        <f t="shared" si="0"/>
        <v>1.8888888888888888</v>
      </c>
      <c r="U33" s="112">
        <v>0.11654614788774355</v>
      </c>
      <c r="V33" s="112">
        <f>$U33*[6]TE2c!I89/[6]TE2c!$H89</f>
        <v>4.1894365720048642E-2</v>
      </c>
      <c r="W33" s="119">
        <f>V33*[3]TB1!$J89/[3]TB1!$H89</f>
        <v>5.7684317131506914E-3</v>
      </c>
      <c r="X33" s="112">
        <f>$U33*[6]TE2c!J89/[6]TE2c!$H89</f>
        <v>3.8338395545591465E-2</v>
      </c>
      <c r="Y33" s="112">
        <f>$U33*[6]TE2c!K89/[6]TE2c!$H89</f>
        <v>1.7749213519712731E-2</v>
      </c>
      <c r="Z33" s="112">
        <f>$U33*[6]TE2c!L89/[6]TE2c!$H89</f>
        <v>8.4897154447334689E-3</v>
      </c>
      <c r="AA33" s="112">
        <f>$U33*[6]TE2c!M89/[6]TE2c!$H89</f>
        <v>1.0074456351068331E-2</v>
      </c>
      <c r="AC33" s="30">
        <f t="shared" si="4"/>
        <v>0.12922005516594057</v>
      </c>
      <c r="AD33" s="30">
        <f t="shared" si="5"/>
        <v>4.7021860576182593E-2</v>
      </c>
      <c r="AE33" s="122">
        <f t="shared" si="6"/>
        <v>1.0895926569284639E-2</v>
      </c>
      <c r="AF33" s="30">
        <f t="shared" si="7"/>
        <v>3.8338395545591465E-2</v>
      </c>
      <c r="AG33" s="30">
        <f t="shared" si="8"/>
        <v>1.7749213519712731E-2</v>
      </c>
      <c r="AH33" s="30">
        <f t="shared" si="9"/>
        <v>1.6036129173385441E-2</v>
      </c>
      <c r="AI33" s="30">
        <f t="shared" si="10"/>
        <v>1.0074456351068331E-2</v>
      </c>
      <c r="AJ33" s="30"/>
      <c r="AK33" s="53">
        <f t="shared" si="1"/>
        <v>0.12448685028440318</v>
      </c>
      <c r="AL33" s="112">
        <f t="shared" si="11"/>
        <v>4.5299495578486629E-2</v>
      </c>
      <c r="AM33" s="112">
        <f t="shared" si="12"/>
        <v>1.0496819381469381E-2</v>
      </c>
      <c r="AN33" s="112">
        <f t="shared" si="13"/>
        <v>3.6934097422411792E-2</v>
      </c>
      <c r="AO33" s="112">
        <f t="shared" si="14"/>
        <v>1.7099077099579883E-2</v>
      </c>
      <c r="AP33" s="112">
        <f t="shared" si="15"/>
        <v>1.5448741365920412E-2</v>
      </c>
      <c r="AQ33" s="112">
        <f t="shared" si="16"/>
        <v>9.7054388180044665E-3</v>
      </c>
      <c r="AS33" s="123">
        <f t="shared" si="17"/>
        <v>0.20842009166521974</v>
      </c>
      <c r="AT33" s="38">
        <f t="shared" si="18"/>
        <v>0.12233906839733141</v>
      </c>
      <c r="AY33" s="8">
        <f t="shared" si="19"/>
        <v>0.29669075358587671</v>
      </c>
      <c r="AZ33" s="8">
        <f t="shared" si="20"/>
        <v>0.32895463505596723</v>
      </c>
      <c r="BC33" s="30">
        <f t="shared" si="21"/>
        <v>0.11654614788774355</v>
      </c>
      <c r="BD33" s="30">
        <f t="shared" si="22"/>
        <v>0.11654614788774356</v>
      </c>
      <c r="BE33" s="44">
        <f t="shared" si="23"/>
        <v>0.10421098973151006</v>
      </c>
      <c r="BF33" s="44">
        <f t="shared" si="24"/>
        <v>0</v>
      </c>
      <c r="BG33" s="160">
        <f t="shared" si="25"/>
        <v>1.8458449812546414</v>
      </c>
      <c r="BH33" s="160">
        <v>8.1399999999999899</v>
      </c>
      <c r="BI33" s="44">
        <f>[2]TSC2!$G89</f>
        <v>4.4099044517092338E-2</v>
      </c>
      <c r="BJ33" s="30">
        <f t="shared" si="26"/>
        <v>2.6918395545591466E-2</v>
      </c>
    </row>
    <row r="34" spans="1:62">
      <c r="A34" s="108">
        <v>1993</v>
      </c>
      <c r="B34" s="112">
        <v>0.12464</v>
      </c>
      <c r="C34" s="112">
        <v>4.8010000000000004E-2</v>
      </c>
      <c r="D34" s="112">
        <f t="shared" si="3"/>
        <v>4.018E-2</v>
      </c>
      <c r="E34" s="114">
        <v>2.8979999999999999E-2</v>
      </c>
      <c r="F34" s="114">
        <v>1.12E-2</v>
      </c>
      <c r="G34" s="112">
        <v>1.736E-2</v>
      </c>
      <c r="H34" s="112">
        <v>7.7100000000000007E-3</v>
      </c>
      <c r="I34" s="112">
        <v>1.1380000000000001E-2</v>
      </c>
      <c r="K34" s="112">
        <v>0.12464000000000001</v>
      </c>
      <c r="L34" s="112">
        <v>4.8010000000000004E-2</v>
      </c>
      <c r="M34" s="112">
        <v>4.018E-2</v>
      </c>
      <c r="N34" s="112">
        <v>1.736E-2</v>
      </c>
      <c r="O34" s="112">
        <v>7.7100000000000007E-3</v>
      </c>
      <c r="P34" s="112">
        <v>1.1380000000000001E-2</v>
      </c>
      <c r="R34" s="38">
        <v>1</v>
      </c>
      <c r="S34" s="116">
        <f t="shared" si="0"/>
        <v>1.8888888888888888</v>
      </c>
      <c r="U34" s="112">
        <v>0.11857358168157417</v>
      </c>
      <c r="V34" s="112">
        <f>$U34*[6]TE2c!I90/[6]TE2c!$H90</f>
        <v>4.3665648652916493E-2</v>
      </c>
      <c r="W34" s="119">
        <f>V34*[3]TB1!$J90/[3]TB1!$H90</f>
        <v>5.6095417169675643E-3</v>
      </c>
      <c r="X34" s="112">
        <f>$U34*[6]TE2c!J90/[6]TE2c!$H90</f>
        <v>3.9330388660836643E-2</v>
      </c>
      <c r="Y34" s="112">
        <f>$U34*[6]TE2c!K90/[6]TE2c!$H90</f>
        <v>1.7016757569922214E-2</v>
      </c>
      <c r="Z34" s="112">
        <f>$U34*[6]TE2c!L90/[6]TE2c!$H90</f>
        <v>7.6641783340333424E-3</v>
      </c>
      <c r="AA34" s="112">
        <f>$U34*[6]TE2c!M90/[6]TE2c!$H90</f>
        <v>1.0896612227242865E-2</v>
      </c>
      <c r="AC34" s="30">
        <f t="shared" si="4"/>
        <v>0.13037244771250792</v>
      </c>
      <c r="AD34" s="30">
        <f t="shared" si="5"/>
        <v>4.8651907956887661E-2</v>
      </c>
      <c r="AE34" s="122">
        <f t="shared" si="6"/>
        <v>1.0595801020938732E-2</v>
      </c>
      <c r="AF34" s="30">
        <f t="shared" si="7"/>
        <v>3.9330388660836643E-2</v>
      </c>
      <c r="AG34" s="30">
        <f t="shared" si="8"/>
        <v>1.7016757569922214E-2</v>
      </c>
      <c r="AH34" s="30">
        <f t="shared" si="9"/>
        <v>1.4476781297618535E-2</v>
      </c>
      <c r="AI34" s="30">
        <f t="shared" si="10"/>
        <v>1.0896612227242865E-2</v>
      </c>
      <c r="AJ34" s="30"/>
      <c r="AK34" s="53">
        <f t="shared" si="1"/>
        <v>0.12591546985402119</v>
      </c>
      <c r="AL34" s="112">
        <f t="shared" si="11"/>
        <v>4.6988669440302083E-2</v>
      </c>
      <c r="AM34" s="112">
        <f t="shared" si="12"/>
        <v>1.0233567655132836E-2</v>
      </c>
      <c r="AN34" s="112">
        <f t="shared" si="13"/>
        <v>3.7985820276160924E-2</v>
      </c>
      <c r="AO34" s="112">
        <f t="shared" si="14"/>
        <v>1.6435014164447259E-2</v>
      </c>
      <c r="AP34" s="112">
        <f t="shared" si="15"/>
        <v>1.3981870794381505E-2</v>
      </c>
      <c r="AQ34" s="112">
        <f t="shared" si="16"/>
        <v>1.0524095178729417E-2</v>
      </c>
      <c r="AS34" s="123">
        <f t="shared" si="17"/>
        <v>0.1923150386333646</v>
      </c>
      <c r="AT34" s="38">
        <f t="shared" si="18"/>
        <v>0.11194500379221982</v>
      </c>
      <c r="AY34" s="8">
        <f t="shared" si="19"/>
        <v>0.30167715150647806</v>
      </c>
      <c r="AZ34" s="8">
        <f t="shared" si="20"/>
        <v>0.33169604985415074</v>
      </c>
      <c r="BC34" s="30">
        <f t="shared" si="21"/>
        <v>0.11857358168157417</v>
      </c>
      <c r="BD34" s="30">
        <f t="shared" si="22"/>
        <v>0.11857358168157418</v>
      </c>
      <c r="BE34" s="44">
        <f t="shared" si="23"/>
        <v>0.10453245455180728</v>
      </c>
      <c r="BF34" s="44">
        <f t="shared" si="24"/>
        <v>0</v>
      </c>
      <c r="BG34" s="160">
        <f t="shared" si="25"/>
        <v>1.9965836107735881</v>
      </c>
      <c r="BH34" s="160">
        <v>7.2191666666666601</v>
      </c>
      <c r="BI34" s="44">
        <f>[2]TSC2!$G90</f>
        <v>3.615759754668902E-2</v>
      </c>
      <c r="BJ34" s="30">
        <f t="shared" si="26"/>
        <v>2.8130388660836642E-2</v>
      </c>
    </row>
    <row r="35" spans="1:62">
      <c r="A35" s="108">
        <v>1994</v>
      </c>
      <c r="B35" s="112">
        <v>0.12100000000000002</v>
      </c>
      <c r="C35" s="112">
        <v>4.7430000000000007E-2</v>
      </c>
      <c r="D35" s="112">
        <f t="shared" si="3"/>
        <v>4.2090000000000002E-2</v>
      </c>
      <c r="E35" s="114">
        <v>3.107E-2</v>
      </c>
      <c r="F35" s="114">
        <v>1.102E-2</v>
      </c>
      <c r="G35" s="112">
        <v>1.4920000000000001E-2</v>
      </c>
      <c r="H35" s="112">
        <v>7.0000000000000001E-3</v>
      </c>
      <c r="I35" s="112">
        <v>9.5600000000000008E-3</v>
      </c>
      <c r="K35" s="112">
        <v>0.12100000000000001</v>
      </c>
      <c r="L35" s="112">
        <v>4.7430000000000007E-2</v>
      </c>
      <c r="M35" s="112">
        <v>4.2090000000000002E-2</v>
      </c>
      <c r="N35" s="112">
        <v>1.4920000000000001E-2</v>
      </c>
      <c r="O35" s="112">
        <v>7.0000000000000001E-3</v>
      </c>
      <c r="P35" s="112">
        <v>9.5600000000000008E-3</v>
      </c>
      <c r="R35" s="38">
        <v>1</v>
      </c>
      <c r="S35" s="116">
        <f t="shared" si="0"/>
        <v>1.8888888888888888</v>
      </c>
      <c r="U35" s="112">
        <v>0.11729324861656715</v>
      </c>
      <c r="V35" s="112">
        <f>$U35*[6]TE2c!I91/[6]TE2c!$H91</f>
        <v>4.5257245290223493E-2</v>
      </c>
      <c r="W35" s="119">
        <f>V35*[3]TB1!$J91/[3]TB1!$H91</f>
        <v>7.0878126141757118E-3</v>
      </c>
      <c r="X35" s="112">
        <f>$U35*[6]TE2c!J91/[6]TE2c!$H91</f>
        <v>4.085038188865877E-2</v>
      </c>
      <c r="Y35" s="112">
        <f>$U35*[6]TE2c!K91/[6]TE2c!$H91</f>
        <v>1.5037239759418152E-2</v>
      </c>
      <c r="Z35" s="112">
        <f>$U35*[6]TE2c!L91/[6]TE2c!$H91</f>
        <v>7.0522675428580451E-3</v>
      </c>
      <c r="AA35" s="112">
        <f>$U35*[6]TE2c!M91/[6]TE2c!$H91</f>
        <v>9.0961151857462987E-3</v>
      </c>
      <c r="AC35" s="30">
        <f t="shared" si="4"/>
        <v>0.1298622098064903</v>
      </c>
      <c r="AD35" s="30">
        <f t="shared" si="5"/>
        <v>5.155752316949079E-2</v>
      </c>
      <c r="AE35" s="122">
        <f t="shared" si="6"/>
        <v>1.338809049344301E-2</v>
      </c>
      <c r="AF35" s="30">
        <f t="shared" si="7"/>
        <v>4.085038188865877E-2</v>
      </c>
      <c r="AG35" s="30">
        <f t="shared" si="8"/>
        <v>1.5037239759418152E-2</v>
      </c>
      <c r="AH35" s="30">
        <f t="shared" si="9"/>
        <v>1.3320949803176307E-2</v>
      </c>
      <c r="AI35" s="30">
        <f t="shared" si="10"/>
        <v>9.0961151857462987E-3</v>
      </c>
      <c r="AJ35" s="30"/>
      <c r="AK35" s="53">
        <f t="shared" ref="AK35:AK57" si="27">AL35+AN35+AO35+AP35+AQ35</f>
        <v>0.12514344104000319</v>
      </c>
      <c r="AL35" s="112">
        <f t="shared" si="11"/>
        <v>4.9684091088116569E-2</v>
      </c>
      <c r="AM35" s="112">
        <f t="shared" si="12"/>
        <v>1.2901610990610737E-2</v>
      </c>
      <c r="AN35" s="112">
        <f t="shared" si="13"/>
        <v>3.9366012367744917E-2</v>
      </c>
      <c r="AO35" s="112">
        <f t="shared" si="14"/>
        <v>1.4490835555942367E-2</v>
      </c>
      <c r="AP35" s="112">
        <f t="shared" si="15"/>
        <v>1.2836909973846147E-2</v>
      </c>
      <c r="AQ35" s="112">
        <f t="shared" si="16"/>
        <v>8.7655920543531999E-3</v>
      </c>
      <c r="AS35" s="123">
        <f t="shared" si="17"/>
        <v>0.20567215309533754</v>
      </c>
      <c r="AT35" s="38">
        <f t="shared" si="18"/>
        <v>0.12055323152705767</v>
      </c>
      <c r="AY35" s="8">
        <f t="shared" si="19"/>
        <v>0.31456712425832395</v>
      </c>
      <c r="AZ35" s="8">
        <f t="shared" si="20"/>
        <v>0.34827564561877805</v>
      </c>
      <c r="BC35" s="30">
        <f t="shared" si="21"/>
        <v>0.11729324861656715</v>
      </c>
      <c r="BD35" s="30">
        <f t="shared" si="22"/>
        <v>0.11729324861656715</v>
      </c>
      <c r="BE35" s="44">
        <f t="shared" si="23"/>
        <v>0.10001921777925356</v>
      </c>
      <c r="BF35" s="44">
        <f t="shared" si="24"/>
        <v>0</v>
      </c>
      <c r="BG35" s="160">
        <f t="shared" si="25"/>
        <v>2.3757206027990891</v>
      </c>
      <c r="BH35" s="160">
        <v>7.9625000000000004</v>
      </c>
      <c r="BI35" s="44">
        <f>[2]TSC2!$G91</f>
        <v>3.35161465982933E-2</v>
      </c>
      <c r="BJ35" s="30">
        <f t="shared" si="26"/>
        <v>2.9830381888658768E-2</v>
      </c>
    </row>
    <row r="36" spans="1:62">
      <c r="A36" s="108">
        <v>1995</v>
      </c>
      <c r="B36" s="112">
        <v>0.12344000000000001</v>
      </c>
      <c r="C36" s="112">
        <v>5.1730000000000005E-2</v>
      </c>
      <c r="D36" s="112">
        <f t="shared" si="3"/>
        <v>3.8640000000000001E-2</v>
      </c>
      <c r="E36" s="114">
        <v>2.8150000043082983E-2</v>
      </c>
      <c r="F36" s="114">
        <v>1.0489999956917018E-2</v>
      </c>
      <c r="G36" s="112">
        <v>1.4880000000000001E-2</v>
      </c>
      <c r="H36" s="112">
        <v>7.4600000000000005E-3</v>
      </c>
      <c r="I36" s="112">
        <v>1.0730000000000002E-2</v>
      </c>
      <c r="K36" s="112">
        <v>0.12345</v>
      </c>
      <c r="L36" s="112">
        <v>5.1730000000000005E-2</v>
      </c>
      <c r="M36" s="112">
        <v>3.8640000000000001E-2</v>
      </c>
      <c r="N36" s="112">
        <v>1.4880000000000001E-2</v>
      </c>
      <c r="O36" s="112">
        <v>7.4600000000000005E-3</v>
      </c>
      <c r="P36" s="112">
        <v>1.0730000000000002E-2</v>
      </c>
      <c r="R36" s="38">
        <v>1</v>
      </c>
      <c r="S36" s="116">
        <f t="shared" si="0"/>
        <v>1.8888888888888888</v>
      </c>
      <c r="U36" s="112">
        <v>0.11946863744584499</v>
      </c>
      <c r="V36" s="112">
        <f>$U36*[6]TE2c!I92/[6]TE2c!$H92</f>
        <v>4.8493978969674209E-2</v>
      </c>
      <c r="W36" s="119">
        <f>V36*[3]TB1!$J92/[3]TB1!$H92</f>
        <v>7.1628511993768445E-3</v>
      </c>
      <c r="X36" s="112">
        <f>$U36*[6]TE2c!J92/[6]TE2c!$H92</f>
        <v>3.9255126229700892E-2</v>
      </c>
      <c r="Y36" s="112">
        <f>$U36*[6]TE2c!K92/[6]TE2c!$H92</f>
        <v>1.475432470002902E-2</v>
      </c>
      <c r="Z36" s="112">
        <f>$U36*[6]TE2c!L92/[6]TE2c!$H92</f>
        <v>7.3820918504107769E-3</v>
      </c>
      <c r="AA36" s="112">
        <f>$U36*[6]TE2c!M92/[6]TE2c!$H92</f>
        <v>9.583112498220003E-3</v>
      </c>
      <c r="AC36" s="30">
        <f t="shared" si="4"/>
        <v>0.13239747251451278</v>
      </c>
      <c r="AD36" s="30">
        <f t="shared" si="5"/>
        <v>5.4860957813564731E-2</v>
      </c>
      <c r="AE36" s="122">
        <f t="shared" si="6"/>
        <v>1.3529830043267372E-2</v>
      </c>
      <c r="AF36" s="30">
        <f t="shared" si="7"/>
        <v>3.9255126229700892E-2</v>
      </c>
      <c r="AG36" s="30">
        <f t="shared" si="8"/>
        <v>1.475432470002902E-2</v>
      </c>
      <c r="AH36" s="30">
        <f t="shared" si="9"/>
        <v>1.3943951272998134E-2</v>
      </c>
      <c r="AI36" s="30">
        <f t="shared" si="10"/>
        <v>9.583112498220003E-3</v>
      </c>
      <c r="AJ36" s="30"/>
      <c r="AK36" s="53">
        <f t="shared" si="27"/>
        <v>0.12745397695124655</v>
      </c>
      <c r="AL36" s="112">
        <f t="shared" si="11"/>
        <v>5.2812543320469599E-2</v>
      </c>
      <c r="AM36" s="112">
        <f t="shared" si="12"/>
        <v>1.302464929079261E-2</v>
      </c>
      <c r="AN36" s="112">
        <f t="shared" si="13"/>
        <v>3.7789406841963261E-2</v>
      </c>
      <c r="AO36" s="112">
        <f t="shared" si="14"/>
        <v>1.4203423407819025E-2</v>
      </c>
      <c r="AP36" s="112">
        <f t="shared" si="15"/>
        <v>1.3423307940891393E-2</v>
      </c>
      <c r="AQ36" s="112">
        <f t="shared" si="16"/>
        <v>9.2252954401032886E-3</v>
      </c>
      <c r="AS36" s="123">
        <f t="shared" si="17"/>
        <v>0.2075098624957056</v>
      </c>
      <c r="AT36" s="38">
        <f t="shared" si="18"/>
        <v>0.1217469568645648</v>
      </c>
      <c r="AY36" s="8">
        <f t="shared" si="19"/>
        <v>0.2964945288166127</v>
      </c>
      <c r="AZ36" s="8">
        <f t="shared" si="20"/>
        <v>0.32858101564517467</v>
      </c>
      <c r="BC36" s="30">
        <f t="shared" si="21"/>
        <v>0.11946863744584499</v>
      </c>
      <c r="BD36" s="30">
        <f t="shared" si="22"/>
        <v>0.11946863744584499</v>
      </c>
      <c r="BE36" s="44">
        <f t="shared" si="23"/>
        <v>0.10548352032213228</v>
      </c>
      <c r="BF36" s="44">
        <f t="shared" si="24"/>
        <v>0</v>
      </c>
      <c r="BG36" s="160">
        <f t="shared" si="25"/>
        <v>1.946218434823606</v>
      </c>
      <c r="BH36" s="160">
        <v>7.5899999999999901</v>
      </c>
      <c r="BI36" s="44">
        <f>[2]TSC2!$G92</f>
        <v>3.8998705716647389E-2</v>
      </c>
      <c r="BJ36" s="30">
        <f t="shared" si="26"/>
        <v>2.8765126272783874E-2</v>
      </c>
    </row>
    <row r="37" spans="1:62">
      <c r="A37" s="108">
        <v>1996</v>
      </c>
      <c r="B37" s="112">
        <v>0.12751319864566868</v>
      </c>
      <c r="C37" s="112">
        <v>6.080000102519989E-2</v>
      </c>
      <c r="D37" s="112">
        <f t="shared" si="3"/>
        <v>3.3333196768420385E-2</v>
      </c>
      <c r="E37" s="114">
        <v>2.3953196707064854E-2</v>
      </c>
      <c r="F37" s="114">
        <v>9.3800000613555312E-3</v>
      </c>
      <c r="G37" s="112">
        <v>1.3690000399947166E-2</v>
      </c>
      <c r="H37" s="112">
        <v>8.1900004297494888E-3</v>
      </c>
      <c r="I37" s="112">
        <v>1.1500000022351742E-2</v>
      </c>
      <c r="K37" s="112">
        <v>0.1315699964761734</v>
      </c>
      <c r="L37" s="112">
        <v>6.080000102519989E-2</v>
      </c>
      <c r="M37" s="112">
        <v>3.7379998713731766E-2</v>
      </c>
      <c r="N37" s="112">
        <v>1.3690000399947166E-2</v>
      </c>
      <c r="O37" s="112">
        <v>8.1900004297494888E-3</v>
      </c>
      <c r="P37" s="112">
        <v>1.1500000022351742E-2</v>
      </c>
      <c r="R37" s="38">
        <v>1.1689462160229245</v>
      </c>
      <c r="S37" s="116">
        <f t="shared" si="0"/>
        <v>1.8888888888888888</v>
      </c>
      <c r="U37" s="112">
        <v>0.1271937686284027</v>
      </c>
      <c r="V37" s="112">
        <f>$U37*[6]TE2c!I93/[6]TE2c!$H93</f>
        <v>5.8558426708478377E-2</v>
      </c>
      <c r="W37" s="119">
        <f>V37*[3]TB1!$J93/[3]TB1!$H93</f>
        <v>7.8683006342837158E-3</v>
      </c>
      <c r="X37" s="112">
        <f>$U37*[6]TE2c!J93/[6]TE2c!$H93</f>
        <v>3.633854035119486E-2</v>
      </c>
      <c r="Y37" s="112">
        <f>$U37*[6]TE2c!K93/[6]TE2c!$H93</f>
        <v>1.3443951999108571E-2</v>
      </c>
      <c r="Z37" s="112">
        <f>$U37*[6]TE2c!L93/[6]TE2c!$H93</f>
        <v>8.0456147806522889E-3</v>
      </c>
      <c r="AA37" s="112">
        <f>$U37*[6]TE2c!M93/[6]TE2c!$H93</f>
        <v>1.0807234957344251E-2</v>
      </c>
      <c r="AC37" s="30">
        <f t="shared" si="4"/>
        <v>0.13744319001146121</v>
      </c>
      <c r="AD37" s="30">
        <f t="shared" si="5"/>
        <v>6.5552471716730565E-2</v>
      </c>
      <c r="AE37" s="122">
        <f t="shared" si="6"/>
        <v>1.4862345642535907E-2</v>
      </c>
      <c r="AF37" s="30">
        <f t="shared" si="7"/>
        <v>3.2442258974823487E-2</v>
      </c>
      <c r="AG37" s="30">
        <f t="shared" si="8"/>
        <v>1.3443951999108571E-2</v>
      </c>
      <c r="AH37" s="30">
        <f t="shared" si="9"/>
        <v>1.5197272363454323E-2</v>
      </c>
      <c r="AI37" s="30">
        <f t="shared" si="10"/>
        <v>1.0807234957344251E-2</v>
      </c>
      <c r="AJ37" s="30"/>
      <c r="AK37" s="53">
        <f t="shared" si="27"/>
        <v>0.13184794457774543</v>
      </c>
      <c r="AL37" s="112">
        <f t="shared" si="11"/>
        <v>6.2883862467983984E-2</v>
      </c>
      <c r="AM37" s="112">
        <f t="shared" si="12"/>
        <v>1.4257306778232991E-2</v>
      </c>
      <c r="AN37" s="112">
        <f t="shared" si="13"/>
        <v>3.1121550386983169E-2</v>
      </c>
      <c r="AO37" s="112">
        <f t="shared" si="14"/>
        <v>1.2896655250336708E-2</v>
      </c>
      <c r="AP37" s="112">
        <f t="shared" si="15"/>
        <v>1.4578598795200692E-2</v>
      </c>
      <c r="AQ37" s="112">
        <f t="shared" si="16"/>
        <v>1.0367277677240877E-2</v>
      </c>
      <c r="AS37" s="123">
        <f t="shared" si="17"/>
        <v>0.21870576493083144</v>
      </c>
      <c r="AT37" s="38">
        <f t="shared" si="18"/>
        <v>0.12511552717200003</v>
      </c>
      <c r="AY37" s="8">
        <f t="shared" si="19"/>
        <v>0.23604122526636767</v>
      </c>
      <c r="AZ37" s="8">
        <f t="shared" si="20"/>
        <v>0.2856943444875677</v>
      </c>
      <c r="BC37" s="30">
        <f t="shared" si="21"/>
        <v>0.1271937686284027</v>
      </c>
      <c r="BD37" s="30">
        <f t="shared" si="22"/>
        <v>0.12329748725203135</v>
      </c>
      <c r="BE37" s="44">
        <f t="shared" si="23"/>
        <v>0.11486373329511672</v>
      </c>
      <c r="BF37" s="44">
        <f t="shared" si="24"/>
        <v>0</v>
      </c>
      <c r="BG37" s="160">
        <f t="shared" si="25"/>
        <v>1.8428773391338493</v>
      </c>
      <c r="BH37" s="160">
        <v>7.37</v>
      </c>
      <c r="BI37" s="44">
        <f>[2]TSC2!$G93</f>
        <v>3.9991809782977165E-2</v>
      </c>
      <c r="BJ37" s="30">
        <f t="shared" si="26"/>
        <v>2.6958540289839329E-2</v>
      </c>
    </row>
    <row r="38" spans="1:62">
      <c r="A38" s="108">
        <v>1997</v>
      </c>
      <c r="B38" s="112">
        <v>0.13659154659002778</v>
      </c>
      <c r="C38" s="112">
        <v>6.5880000591278076E-2</v>
      </c>
      <c r="D38" s="112">
        <f t="shared" si="3"/>
        <v>3.3061545694766013E-2</v>
      </c>
      <c r="E38" s="114">
        <v>2.4711545734719752E-2</v>
      </c>
      <c r="F38" s="114">
        <v>8.3499999600462615E-3</v>
      </c>
      <c r="G38" s="112">
        <v>1.3089999556541443E-2</v>
      </c>
      <c r="H38" s="112">
        <v>8.4300003945827484E-3</v>
      </c>
      <c r="I38" s="112">
        <v>1.6130000352859497E-2</v>
      </c>
      <c r="K38" s="112">
        <v>0.13940000534057617</v>
      </c>
      <c r="L38" s="112">
        <v>6.5880000591278076E-2</v>
      </c>
      <c r="M38" s="112">
        <v>3.5859998315572739E-2</v>
      </c>
      <c r="N38" s="112">
        <v>1.3089999556541443E-2</v>
      </c>
      <c r="O38" s="112">
        <v>8.4300003945827484E-3</v>
      </c>
      <c r="P38" s="112">
        <v>1.6130000352859497E-2</v>
      </c>
      <c r="R38" s="38">
        <v>1.1132447419861273</v>
      </c>
      <c r="S38" s="116">
        <f t="shared" si="0"/>
        <v>1.8888888888888888</v>
      </c>
      <c r="U38" s="112">
        <v>0.13558760029271408</v>
      </c>
      <c r="V38" s="112">
        <f>$U38*[6]TE2c!I94/[6]TE2c!$H94</f>
        <v>6.4355805241553418E-2</v>
      </c>
      <c r="W38" s="119">
        <f>V38*[3]TB1!$J94/[3]TB1!$H94</f>
        <v>8.3688040436998047E-3</v>
      </c>
      <c r="X38" s="112">
        <f>$U38*[6]TE2c!J94/[6]TE2c!$H94</f>
        <v>3.492938593452026E-2</v>
      </c>
      <c r="Y38" s="112">
        <f>$U38*[6]TE2c!K94/[6]TE2c!$H94</f>
        <v>1.274017169553476E-2</v>
      </c>
      <c r="Z38" s="112">
        <f>$U38*[6]TE2c!L94/[6]TE2c!$H94</f>
        <v>8.3344512674237044E-3</v>
      </c>
      <c r="AA38" s="112">
        <f>$U38*[6]TE2c!M94/[6]TE2c!$H94</f>
        <v>1.5227788820557609E-2</v>
      </c>
      <c r="AC38" s="30">
        <f t="shared" si="4"/>
        <v>0.14773115487120983</v>
      </c>
      <c r="AD38" s="30">
        <f t="shared" si="5"/>
        <v>7.1794742169286579E-2</v>
      </c>
      <c r="AE38" s="122">
        <f t="shared" si="6"/>
        <v>1.5807740971432963E-2</v>
      </c>
      <c r="AF38" s="30">
        <f t="shared" si="7"/>
        <v>3.2225599791808335E-2</v>
      </c>
      <c r="AG38" s="30">
        <f t="shared" si="8"/>
        <v>1.274017169553476E-2</v>
      </c>
      <c r="AH38" s="30">
        <f t="shared" si="9"/>
        <v>1.5742852394022552E-2</v>
      </c>
      <c r="AI38" s="30">
        <f t="shared" si="10"/>
        <v>1.5227788820557609E-2</v>
      </c>
      <c r="AJ38" s="30"/>
      <c r="AK38" s="53">
        <f t="shared" si="27"/>
        <v>0.14143151052625544</v>
      </c>
      <c r="AL38" s="112">
        <f t="shared" si="11"/>
        <v>6.8733225850007157E-2</v>
      </c>
      <c r="AM38" s="112">
        <f t="shared" si="12"/>
        <v>1.5133657389645446E-2</v>
      </c>
      <c r="AN38" s="112">
        <f t="shared" si="13"/>
        <v>3.085141560115329E-2</v>
      </c>
      <c r="AO38" s="112">
        <f t="shared" si="14"/>
        <v>1.219689732226196E-2</v>
      </c>
      <c r="AP38" s="112">
        <f t="shared" si="15"/>
        <v>1.5071535831555315E-2</v>
      </c>
      <c r="AQ38" s="112">
        <f t="shared" si="16"/>
        <v>1.4578435921277727E-2</v>
      </c>
      <c r="AS38" s="123">
        <f t="shared" si="17"/>
        <v>0.21356763502567166</v>
      </c>
      <c r="AT38" s="38">
        <f t="shared" si="18"/>
        <v>0.12319161394599204</v>
      </c>
      <c r="AY38" s="8">
        <f t="shared" si="19"/>
        <v>0.2181367892229788</v>
      </c>
      <c r="AZ38" s="8">
        <f t="shared" si="20"/>
        <v>0.2576148988485138</v>
      </c>
      <c r="BC38" s="30">
        <f t="shared" si="21"/>
        <v>0.13558760029271408</v>
      </c>
      <c r="BD38" s="30">
        <f t="shared" si="22"/>
        <v>0.13288381415000217</v>
      </c>
      <c r="BE38" s="44">
        <f t="shared" si="23"/>
        <v>0.12365526316565541</v>
      </c>
      <c r="BF38" s="44">
        <f t="shared" si="24"/>
        <v>0</v>
      </c>
      <c r="BG38" s="160">
        <f t="shared" si="25"/>
        <v>1.8146581097231949</v>
      </c>
      <c r="BH38" s="160">
        <v>7.2616666666666596</v>
      </c>
      <c r="BI38" s="44">
        <f>[2]TSC2!$G94</f>
        <v>4.0016720658054665E-2</v>
      </c>
      <c r="BJ38" s="30">
        <f t="shared" si="26"/>
        <v>2.6579385974473999E-2</v>
      </c>
    </row>
    <row r="39" spans="1:62">
      <c r="A39" s="108">
        <v>1998</v>
      </c>
      <c r="B39" s="112">
        <v>0.14277180993862415</v>
      </c>
      <c r="C39" s="112">
        <v>7.6559998095035553E-2</v>
      </c>
      <c r="D39" s="112">
        <f t="shared" si="3"/>
        <v>3.1701812166049725E-2</v>
      </c>
      <c r="E39" s="114">
        <v>2.3331812170128922E-2</v>
      </c>
      <c r="F39" s="114">
        <v>8.3699999959208071E-3</v>
      </c>
      <c r="G39" s="112">
        <v>1.2199999764561653E-2</v>
      </c>
      <c r="H39" s="112">
        <v>8.1799998879432678E-3</v>
      </c>
      <c r="I39" s="112">
        <v>1.4130000025033951E-2</v>
      </c>
      <c r="K39" s="112">
        <v>0.14519000053405762</v>
      </c>
      <c r="L39" s="112">
        <v>7.6559998095035553E-2</v>
      </c>
      <c r="M39" s="112">
        <v>3.4129999577999115E-2</v>
      </c>
      <c r="N39" s="112">
        <v>1.2199999764561653E-2</v>
      </c>
      <c r="O39" s="112">
        <v>8.1799998879432678E-3</v>
      </c>
      <c r="P39" s="112">
        <v>1.4130000025033951E-2</v>
      </c>
      <c r="R39" s="38">
        <v>1.1040719595307786</v>
      </c>
      <c r="S39" s="116">
        <f t="shared" si="0"/>
        <v>1.8888888888888888</v>
      </c>
      <c r="U39" s="112">
        <v>0.14170849986874184</v>
      </c>
      <c r="V39" s="112">
        <f>$U39*[6]TE2c!I95/[6]TE2c!$H95</f>
        <v>7.4337317896292776E-2</v>
      </c>
      <c r="W39" s="119">
        <f>V39*[3]TB1!$J95/[3]TB1!$H95</f>
        <v>9.7902122728220527E-3</v>
      </c>
      <c r="X39" s="112">
        <f>$U39*[6]TE2c!J95/[6]TE2c!$H95</f>
        <v>3.3388560765663197E-2</v>
      </c>
      <c r="Y39" s="112">
        <f>$U39*[6]TE2c!K95/[6]TE2c!$H95</f>
        <v>1.211911002066177E-2</v>
      </c>
      <c r="Z39" s="112">
        <f>$U39*[6]TE2c!L95/[6]TE2c!$H95</f>
        <v>8.0156444516018988E-3</v>
      </c>
      <c r="AA39" s="112">
        <f>$U39*[6]TE2c!M95/[6]TE2c!$H95</f>
        <v>1.3847868205173914E-2</v>
      </c>
      <c r="AC39" s="30">
        <f t="shared" si="4"/>
        <v>0.15517763158423234</v>
      </c>
      <c r="AD39" s="30">
        <f t="shared" si="5"/>
        <v>8.3039728805467936E-2</v>
      </c>
      <c r="AE39" s="122">
        <f t="shared" si="6"/>
        <v>1.8492623181997209E-2</v>
      </c>
      <c r="AF39" s="30">
        <f t="shared" si="7"/>
        <v>3.1030262811014009E-2</v>
      </c>
      <c r="AG39" s="30">
        <f t="shared" si="8"/>
        <v>1.211911002066177E-2</v>
      </c>
      <c r="AH39" s="30">
        <f t="shared" si="9"/>
        <v>1.5140661741914698E-2</v>
      </c>
      <c r="AI39" s="30">
        <f t="shared" si="10"/>
        <v>1.3847868205173914E-2</v>
      </c>
      <c r="AJ39" s="30"/>
      <c r="AK39" s="53">
        <f t="shared" si="27"/>
        <v>0.14814344248668343</v>
      </c>
      <c r="AL39" s="112">
        <f t="shared" si="11"/>
        <v>7.9275544824416691E-2</v>
      </c>
      <c r="AM39" s="112">
        <f t="shared" si="12"/>
        <v>1.7654354115483748E-2</v>
      </c>
      <c r="AN39" s="112">
        <f t="shared" si="13"/>
        <v>2.9623663585784631E-2</v>
      </c>
      <c r="AO39" s="112">
        <f t="shared" si="14"/>
        <v>1.1569751774186274E-2</v>
      </c>
      <c r="AP39" s="112">
        <f t="shared" si="15"/>
        <v>1.4454336807919034E-2</v>
      </c>
      <c r="AQ39" s="112">
        <f t="shared" si="16"/>
        <v>1.3220145494376813E-2</v>
      </c>
      <c r="AS39" s="123">
        <f t="shared" si="17"/>
        <v>0.21674054810957305</v>
      </c>
      <c r="AT39" s="38">
        <f t="shared" si="18"/>
        <v>0.12565129643540585</v>
      </c>
      <c r="AY39" s="8">
        <f t="shared" si="19"/>
        <v>0.19996608076963981</v>
      </c>
      <c r="AZ39" s="8">
        <f t="shared" si="20"/>
        <v>0.23561438302282153</v>
      </c>
      <c r="BC39" s="30">
        <f t="shared" si="21"/>
        <v>0.14170849986874184</v>
      </c>
      <c r="BD39" s="30">
        <f t="shared" si="22"/>
        <v>0.13935020191409264</v>
      </c>
      <c r="BE39" s="44">
        <f t="shared" si="23"/>
        <v>0.1323650738867489</v>
      </c>
      <c r="BF39" s="44">
        <f t="shared" si="24"/>
        <v>0</v>
      </c>
      <c r="BG39" s="160">
        <f t="shared" si="25"/>
        <v>1.5960667074643016</v>
      </c>
      <c r="BH39" s="160">
        <v>6.5316666666666601</v>
      </c>
      <c r="BI39" s="44">
        <f>[2]TSC2!$G95</f>
        <v>4.0923519274727746E-2</v>
      </c>
      <c r="BJ39" s="30">
        <f t="shared" si="26"/>
        <v>2.501856076974239E-2</v>
      </c>
    </row>
    <row r="40" spans="1:62">
      <c r="A40" s="110">
        <v>1999</v>
      </c>
      <c r="B40" s="112">
        <v>0.1469216420158751</v>
      </c>
      <c r="C40" s="112">
        <v>8.2070000469684601E-2</v>
      </c>
      <c r="D40" s="112">
        <f t="shared" si="3"/>
        <v>2.8981641757488959E-2</v>
      </c>
      <c r="E40" s="114">
        <v>2.107164194639843E-2</v>
      </c>
      <c r="F40" s="114">
        <v>7.909999811090529E-3</v>
      </c>
      <c r="G40" s="112">
        <v>1.0639999993145466E-2</v>
      </c>
      <c r="H40" s="112">
        <v>8.1900004297494888E-3</v>
      </c>
      <c r="I40" s="112">
        <v>1.703999936580658E-2</v>
      </c>
      <c r="K40" s="112">
        <v>0.15029999613761902</v>
      </c>
      <c r="L40" s="112">
        <v>8.2070000469684601E-2</v>
      </c>
      <c r="M40" s="112">
        <v>3.2370001077651978E-2</v>
      </c>
      <c r="N40" s="112">
        <v>1.0639999993145466E-2</v>
      </c>
      <c r="O40" s="112">
        <v>8.1900004297494888E-3</v>
      </c>
      <c r="P40" s="112">
        <v>1.703999936580658E-2</v>
      </c>
      <c r="R40" s="38">
        <v>1.1608018648372183</v>
      </c>
      <c r="S40" s="116">
        <f t="shared" si="0"/>
        <v>1.8888888888888888</v>
      </c>
      <c r="U40" s="112">
        <v>0.14577870464404311</v>
      </c>
      <c r="V40" s="112">
        <f>$U40*[6]TE2c!I96/[6]TE2c!$H96</f>
        <v>7.6643043561394703E-2</v>
      </c>
      <c r="W40" s="119">
        <f>V40*[3]TB1!$J96/[3]TB1!$H96</f>
        <v>9.4039855184491934E-3</v>
      </c>
      <c r="X40" s="112">
        <f>$U40*[6]TE2c!J96/[6]TE2c!$H96</f>
        <v>3.2106035529168943E-2</v>
      </c>
      <c r="Y40" s="112">
        <f>$U40*[6]TE2c!K96/[6]TE2c!$H96</f>
        <v>1.0809099334084558E-2</v>
      </c>
      <c r="Z40" s="112">
        <f>$U40*[6]TE2c!L96/[6]TE2c!$H96</f>
        <v>8.3639280966640445E-3</v>
      </c>
      <c r="AA40" s="112">
        <f>$U40*[6]TE2c!M96/[6]TE2c!$H96</f>
        <v>1.7856596650323676E-2</v>
      </c>
      <c r="AC40" s="30">
        <f t="shared" si="4"/>
        <v>0.15822061107653959</v>
      </c>
      <c r="AD40" s="30">
        <f t="shared" si="5"/>
        <v>8.5002141800016209E-2</v>
      </c>
      <c r="AE40" s="122">
        <f t="shared" si="6"/>
        <v>1.7763083757070697E-2</v>
      </c>
      <c r="AF40" s="30">
        <f t="shared" si="7"/>
        <v>2.8754242442860831E-2</v>
      </c>
      <c r="AG40" s="30">
        <f t="shared" si="8"/>
        <v>1.0809099334084558E-2</v>
      </c>
      <c r="AH40" s="30">
        <f t="shared" si="9"/>
        <v>1.5798530849254307E-2</v>
      </c>
      <c r="AI40" s="30">
        <f t="shared" si="10"/>
        <v>1.7856596650323676E-2</v>
      </c>
      <c r="AJ40" s="30"/>
      <c r="AK40" s="53">
        <f t="shared" si="27"/>
        <v>0.15106307592082108</v>
      </c>
      <c r="AL40" s="112">
        <f t="shared" si="11"/>
        <v>8.1156841152361214E-2</v>
      </c>
      <c r="AM40" s="112">
        <f t="shared" si="12"/>
        <v>1.6959522858145198E-2</v>
      </c>
      <c r="AN40" s="112">
        <f t="shared" si="13"/>
        <v>2.7453466900657489E-2</v>
      </c>
      <c r="AO40" s="112">
        <f t="shared" si="14"/>
        <v>1.0320120635551169E-2</v>
      </c>
      <c r="AP40" s="112">
        <f t="shared" si="15"/>
        <v>1.5083841788247338E-2</v>
      </c>
      <c r="AQ40" s="112">
        <f t="shared" si="16"/>
        <v>1.7048805444003855E-2</v>
      </c>
      <c r="AS40" s="123">
        <f t="shared" si="17"/>
        <v>0.21211910621486282</v>
      </c>
      <c r="AT40" s="38">
        <f t="shared" si="18"/>
        <v>0.12188277882217607</v>
      </c>
      <c r="AY40" s="8">
        <f t="shared" si="19"/>
        <v>0.18173512443932413</v>
      </c>
      <c r="AZ40" s="8">
        <f t="shared" si="20"/>
        <v>0.2202381726985724</v>
      </c>
      <c r="BC40" s="30">
        <f t="shared" si="21"/>
        <v>0.14577870464404311</v>
      </c>
      <c r="BD40" s="30">
        <f t="shared" si="22"/>
        <v>0.14242691155773499</v>
      </c>
      <c r="BE40" s="44">
        <f t="shared" si="23"/>
        <v>0.13493591841140704</v>
      </c>
      <c r="BF40" s="44">
        <f t="shared" si="24"/>
        <v>0</v>
      </c>
      <c r="BG40" s="160">
        <f t="shared" si="25"/>
        <v>1.811996079640154</v>
      </c>
      <c r="BH40" s="160">
        <v>7.0416666666666599</v>
      </c>
      <c r="BI40" s="44">
        <f>[2]TSC2!$G96</f>
        <v>3.886137914859656E-2</v>
      </c>
      <c r="BJ40" s="30">
        <f t="shared" si="26"/>
        <v>2.4196035718078414E-2</v>
      </c>
    </row>
    <row r="41" spans="1:62">
      <c r="A41" s="108">
        <v>2000</v>
      </c>
      <c r="B41" s="112">
        <v>0.15887091090246228</v>
      </c>
      <c r="C41" s="112">
        <v>8.8200002908706665E-2</v>
      </c>
      <c r="D41" s="112">
        <f t="shared" si="3"/>
        <v>3.2050908219955238E-2</v>
      </c>
      <c r="E41" s="114">
        <v>2.3860908546905344E-2</v>
      </c>
      <c r="F41" s="114">
        <v>8.189999673049897E-3</v>
      </c>
      <c r="G41" s="112">
        <v>1.1110000312328339E-2</v>
      </c>
      <c r="H41" s="112">
        <v>8.9499996975064278E-3</v>
      </c>
      <c r="I41" s="112">
        <v>1.8559999763965607E-2</v>
      </c>
      <c r="K41" s="112">
        <v>0.1598999947309494</v>
      </c>
      <c r="L41" s="112">
        <v>8.8200002908706665E-2</v>
      </c>
      <c r="M41" s="112">
        <v>3.3089999109506607E-2</v>
      </c>
      <c r="N41" s="112">
        <v>1.1110000312328339E-2</v>
      </c>
      <c r="O41" s="112">
        <v>8.9499996975064278E-3</v>
      </c>
      <c r="P41" s="112">
        <v>1.8559999763965607E-2</v>
      </c>
      <c r="R41" s="38">
        <v>1.0435478342121274</v>
      </c>
      <c r="S41" s="116">
        <f t="shared" si="0"/>
        <v>1.8888888888888888</v>
      </c>
      <c r="U41" s="112">
        <v>0.15370295200973955</v>
      </c>
      <c r="V41" s="112">
        <f>$U41*[6]TE2c!I97/[6]TE2c!$H97</f>
        <v>8.1726167034360225E-2</v>
      </c>
      <c r="W41" s="119">
        <f>V41*[3]TB1!$J97/[3]TB1!$H97</f>
        <v>9.7083514596446405E-3</v>
      </c>
      <c r="X41" s="112">
        <f>$U41*[6]TE2c!J97/[6]TE2c!$H97</f>
        <v>3.3474333578108424E-2</v>
      </c>
      <c r="Y41" s="112">
        <f>$U41*[6]TE2c!K97/[6]TE2c!$H97</f>
        <v>1.139342333965928E-2</v>
      </c>
      <c r="Z41" s="112">
        <f>$U41*[6]TE2c!L97/[6]TE2c!$H97</f>
        <v>9.188628602221395E-3</v>
      </c>
      <c r="AA41" s="112">
        <f>$U41*[6]TE2c!M97/[6]TE2c!$H97</f>
        <v>1.7920397569985643E-2</v>
      </c>
      <c r="AC41" s="30">
        <f t="shared" si="4"/>
        <v>0.16944513635320657</v>
      </c>
      <c r="AD41" s="30">
        <f t="shared" si="5"/>
        <v>9.0355812776266559E-2</v>
      </c>
      <c r="AE41" s="122">
        <f t="shared" si="6"/>
        <v>1.8337997201550986E-2</v>
      </c>
      <c r="AF41" s="30">
        <f t="shared" si="7"/>
        <v>3.2419204196432433E-2</v>
      </c>
      <c r="AG41" s="30">
        <f t="shared" si="8"/>
        <v>1.139342333965928E-2</v>
      </c>
      <c r="AH41" s="30">
        <f t="shared" si="9"/>
        <v>1.7356298470862636E-2</v>
      </c>
      <c r="AI41" s="30">
        <f t="shared" si="10"/>
        <v>1.7920397569985643E-2</v>
      </c>
      <c r="AJ41" s="30"/>
      <c r="AK41" s="53">
        <f t="shared" si="27"/>
        <v>0.16131610382611328</v>
      </c>
      <c r="AL41" s="112">
        <f t="shared" si="11"/>
        <v>8.602104485740962E-2</v>
      </c>
      <c r="AM41" s="112">
        <f t="shared" si="12"/>
        <v>1.7458242379775411E-2</v>
      </c>
      <c r="AN41" s="112">
        <f t="shared" si="13"/>
        <v>3.0863911603873518E-2</v>
      </c>
      <c r="AO41" s="112">
        <f t="shared" si="14"/>
        <v>1.0846830436986797E-2</v>
      </c>
      <c r="AP41" s="112">
        <f t="shared" si="15"/>
        <v>1.6523640078558704E-2</v>
      </c>
      <c r="AQ41" s="112">
        <f t="shared" si="16"/>
        <v>1.7060676849284653E-2</v>
      </c>
      <c r="AS41" s="123">
        <f t="shared" si="17"/>
        <v>0.21065399952235422</v>
      </c>
      <c r="AT41" s="38">
        <f t="shared" si="18"/>
        <v>0.12294480889780574</v>
      </c>
      <c r="AY41" s="8">
        <f t="shared" si="19"/>
        <v>0.19132566973686962</v>
      </c>
      <c r="AZ41" s="8">
        <f t="shared" si="20"/>
        <v>0.21778588595999956</v>
      </c>
      <c r="BC41" s="30">
        <f t="shared" si="21"/>
        <v>0.15370295200973955</v>
      </c>
      <c r="BD41" s="30">
        <f t="shared" si="22"/>
        <v>0.15264782262806356</v>
      </c>
      <c r="BE41" s="44">
        <f t="shared" si="23"/>
        <v>0.14249362483211861</v>
      </c>
      <c r="BF41" s="44">
        <f t="shared" si="24"/>
        <v>0</v>
      </c>
      <c r="BG41" s="160">
        <f t="shared" si="25"/>
        <v>1.7963994188201462</v>
      </c>
      <c r="BH41" s="160">
        <v>7.6224999999999996</v>
      </c>
      <c r="BI41" s="44">
        <f>[2]TSC2!$G97</f>
        <v>4.2432100122846664E-2</v>
      </c>
      <c r="BJ41" s="30">
        <f t="shared" si="26"/>
        <v>2.5284333905058527E-2</v>
      </c>
    </row>
    <row r="42" spans="1:62">
      <c r="A42" s="108">
        <v>2001</v>
      </c>
      <c r="B42" s="112">
        <v>0.1554303220702124</v>
      </c>
      <c r="C42" s="112">
        <v>8.3630003035068512E-2</v>
      </c>
      <c r="D42" s="112">
        <f t="shared" si="3"/>
        <v>3.3410318684370555E-2</v>
      </c>
      <c r="E42" s="114">
        <v>2.45703184856822E-2</v>
      </c>
      <c r="F42" s="114">
        <v>8.8400001986883581E-3</v>
      </c>
      <c r="G42" s="112">
        <v>1.4589999802410603E-2</v>
      </c>
      <c r="H42" s="112">
        <v>9.7700003534555435E-3</v>
      </c>
      <c r="I42" s="112">
        <v>1.4030000194907188E-2</v>
      </c>
      <c r="K42" s="112">
        <v>0.15710000693798065</v>
      </c>
      <c r="L42" s="112">
        <v>8.3630003035068512E-2</v>
      </c>
      <c r="M42" s="112">
        <v>3.5080000758171082E-2</v>
      </c>
      <c r="N42" s="112">
        <v>1.4589999802410603E-2</v>
      </c>
      <c r="O42" s="112">
        <v>9.7700003534555435E-3</v>
      </c>
      <c r="P42" s="112">
        <v>1.4030000194907188E-2</v>
      </c>
      <c r="R42" s="38">
        <v>1.0679552474980532</v>
      </c>
      <c r="S42" s="116">
        <f t="shared" si="0"/>
        <v>1.8888888888888888</v>
      </c>
      <c r="U42" s="112">
        <v>0.15241700826801566</v>
      </c>
      <c r="V42" s="112">
        <f>$U42*[6]TE2c!I98/[6]TE2c!$H98</f>
        <v>7.9876036711770404E-2</v>
      </c>
      <c r="W42" s="119">
        <f>V42*[3]TB1!$J98/[3]TB1!$H98</f>
        <v>9.9534434357744783E-3</v>
      </c>
      <c r="X42" s="112">
        <f>$U42*[6]TE2c!J98/[6]TE2c!$H98</f>
        <v>3.4769072714681305E-2</v>
      </c>
      <c r="Y42" s="112">
        <f>$U42*[6]TE2c!K98/[6]TE2c!$H98</f>
        <v>1.426252536732305E-2</v>
      </c>
      <c r="Z42" s="112">
        <f>$U42*[6]TE2c!L98/[6]TE2c!$H98</f>
        <v>9.9388825226580865E-3</v>
      </c>
      <c r="AA42" s="112">
        <f>$U42*[6]TE2c!M98/[6]TE2c!$H98</f>
        <v>1.357048834363263E-2</v>
      </c>
      <c r="AC42" s="30">
        <f t="shared" si="4"/>
        <v>0.16844917582169286</v>
      </c>
      <c r="AD42" s="30">
        <f t="shared" si="5"/>
        <v>8.8723541988014382E-2</v>
      </c>
      <c r="AE42" s="122">
        <f t="shared" si="6"/>
        <v>1.8800948712018459E-2</v>
      </c>
      <c r="AF42" s="30">
        <f t="shared" si="7"/>
        <v>3.3119175357701952E-2</v>
      </c>
      <c r="AG42" s="30">
        <f t="shared" si="8"/>
        <v>1.426252536732305E-2</v>
      </c>
      <c r="AH42" s="30">
        <f t="shared" si="9"/>
        <v>1.8773444765020828E-2</v>
      </c>
      <c r="AI42" s="30">
        <f t="shared" si="10"/>
        <v>1.357048834363263E-2</v>
      </c>
      <c r="AJ42" s="30"/>
      <c r="AK42" s="53">
        <f t="shared" si="27"/>
        <v>0.15996370853705599</v>
      </c>
      <c r="AL42" s="112">
        <f t="shared" si="11"/>
        <v>8.4254177805946087E-2</v>
      </c>
      <c r="AM42" s="112">
        <f t="shared" si="12"/>
        <v>1.7853868772696947E-2</v>
      </c>
      <c r="AN42" s="112">
        <f t="shared" si="13"/>
        <v>3.1450828346675855E-2</v>
      </c>
      <c r="AO42" s="112">
        <f t="shared" si="14"/>
        <v>1.3544064194625895E-2</v>
      </c>
      <c r="AP42" s="112">
        <f t="shared" si="15"/>
        <v>1.7827750310913524E-2</v>
      </c>
      <c r="AQ42" s="112">
        <f t="shared" si="16"/>
        <v>1.2886887878894642E-2</v>
      </c>
      <c r="AS42" s="123">
        <f t="shared" si="17"/>
        <v>0.22306071427035423</v>
      </c>
      <c r="AT42" s="38">
        <f t="shared" si="18"/>
        <v>0.13051250765566247</v>
      </c>
      <c r="AY42" s="8">
        <f t="shared" si="19"/>
        <v>0.19661227308561799</v>
      </c>
      <c r="AZ42" s="8">
        <f t="shared" si="20"/>
        <v>0.22811806313336169</v>
      </c>
      <c r="BC42" s="30">
        <f t="shared" si="21"/>
        <v>0.15241700826801566</v>
      </c>
      <c r="BD42" s="30">
        <f t="shared" si="22"/>
        <v>0.15076711091103631</v>
      </c>
      <c r="BE42" s="44">
        <f t="shared" si="23"/>
        <v>0.14160042157267</v>
      </c>
      <c r="BF42" s="44">
        <f t="shared" si="24"/>
        <v>0</v>
      </c>
      <c r="BG42" s="160">
        <f t="shared" si="25"/>
        <v>1.7157384181342037</v>
      </c>
      <c r="BH42" s="160">
        <v>7.0824999999999996</v>
      </c>
      <c r="BI42" s="44">
        <f>[2]TSC2!$G98</f>
        <v>4.1279602561455332E-2</v>
      </c>
      <c r="BJ42" s="30">
        <f t="shared" si="26"/>
        <v>2.5929072515992947E-2</v>
      </c>
    </row>
    <row r="43" spans="1:62">
      <c r="A43" s="108">
        <v>2002</v>
      </c>
      <c r="B43" s="112">
        <v>0.14181178091892119</v>
      </c>
      <c r="C43" s="112">
        <v>6.5459996461868286E-2</v>
      </c>
      <c r="D43" s="112">
        <f t="shared" si="3"/>
        <v>3.7061783772493556E-2</v>
      </c>
      <c r="E43" s="114">
        <v>2.6341784101511199E-2</v>
      </c>
      <c r="F43" s="114">
        <v>1.0719999670982361E-2</v>
      </c>
      <c r="G43" s="112">
        <v>1.7060000449419022E-2</v>
      </c>
      <c r="H43" s="112">
        <v>1.01500004529953E-2</v>
      </c>
      <c r="I43" s="112">
        <v>1.2079999782145023E-2</v>
      </c>
      <c r="K43" s="112">
        <v>0.14546999335289001</v>
      </c>
      <c r="L43" s="112">
        <v>6.5459996461868286E-2</v>
      </c>
      <c r="M43" s="112">
        <v>4.0720000863075256E-2</v>
      </c>
      <c r="N43" s="112">
        <v>1.7060000449419022E-2</v>
      </c>
      <c r="O43" s="112">
        <v>1.01500004529953E-2</v>
      </c>
      <c r="P43" s="112">
        <v>1.2079999782145023E-2</v>
      </c>
      <c r="R43" s="38">
        <v>1.1388750692240253</v>
      </c>
      <c r="S43" s="116">
        <f t="shared" si="0"/>
        <v>1.8888888888888888</v>
      </c>
      <c r="U43" s="112">
        <v>0.14281969550811557</v>
      </c>
      <c r="V43" s="112">
        <f>$U43*[6]TE2c!I99/[6]TE2c!$H99</f>
        <v>6.5259129770482566E-2</v>
      </c>
      <c r="W43" s="119">
        <f>V43*[3]TB1!$J99/[3]TB1!$H99</f>
        <v>8.6850880994126956E-3</v>
      </c>
      <c r="X43" s="112">
        <f>$U43*[6]TE2c!J99/[6]TE2c!$H99</f>
        <v>3.9528809042391214E-2</v>
      </c>
      <c r="Y43" s="112">
        <f>$U43*[6]TE2c!K99/[6]TE2c!$H99</f>
        <v>1.6269126024090294E-2</v>
      </c>
      <c r="Z43" s="112">
        <f>$U43*[6]TE2c!L99/[6]TE2c!$H99</f>
        <v>9.8325626974507946E-3</v>
      </c>
      <c r="AA43" s="112">
        <f>$U43*[6]TE2c!M99/[6]TE2c!$H99</f>
        <v>1.1930072235043006E-2</v>
      </c>
      <c r="AC43" s="30">
        <f t="shared" si="4"/>
        <v>0.15576687132398029</v>
      </c>
      <c r="AD43" s="30">
        <f t="shared" si="5"/>
        <v>7.2979208081071625E-2</v>
      </c>
      <c r="AE43" s="122">
        <f t="shared" si="6"/>
        <v>1.6405166410001757E-2</v>
      </c>
      <c r="AF43" s="30">
        <f t="shared" si="7"/>
        <v>3.6015846555257205E-2</v>
      </c>
      <c r="AG43" s="30">
        <f t="shared" si="8"/>
        <v>1.6269126024090294E-2</v>
      </c>
      <c r="AH43" s="30">
        <f t="shared" si="9"/>
        <v>1.8572618428518168E-2</v>
      </c>
      <c r="AI43" s="30">
        <f t="shared" si="10"/>
        <v>1.1930072235043006E-2</v>
      </c>
      <c r="AJ43" s="30"/>
      <c r="AK43" s="53">
        <f t="shared" si="27"/>
        <v>0.14843699292321091</v>
      </c>
      <c r="AL43" s="112">
        <f t="shared" si="11"/>
        <v>6.9545045755848439E-2</v>
      </c>
      <c r="AM43" s="112">
        <f t="shared" si="12"/>
        <v>1.5633193050662755E-2</v>
      </c>
      <c r="AN43" s="112">
        <f t="shared" si="13"/>
        <v>3.432105886704765E-2</v>
      </c>
      <c r="AO43" s="112">
        <f t="shared" si="14"/>
        <v>1.5503554279406893E-2</v>
      </c>
      <c r="AP43" s="112">
        <f t="shared" si="15"/>
        <v>1.7698651881537977E-2</v>
      </c>
      <c r="AQ43" s="112">
        <f t="shared" si="16"/>
        <v>1.1368682139369961E-2</v>
      </c>
      <c r="AS43" s="123">
        <f t="shared" si="17"/>
        <v>0.22455214347709054</v>
      </c>
      <c r="AT43" s="38">
        <f t="shared" si="18"/>
        <v>0.12965754289688458</v>
      </c>
      <c r="AY43" s="8">
        <f t="shared" si="19"/>
        <v>0.23121634433003194</v>
      </c>
      <c r="AZ43" s="8">
        <f t="shared" si="20"/>
        <v>0.27677421452102896</v>
      </c>
      <c r="BC43" s="30">
        <f t="shared" si="21"/>
        <v>0.14281969550811557</v>
      </c>
      <c r="BD43" s="30">
        <f t="shared" si="22"/>
        <v>0.13930673302098157</v>
      </c>
      <c r="BE43" s="44">
        <f t="shared" si="23"/>
        <v>0.12778562956326345</v>
      </c>
      <c r="BF43" s="44">
        <f t="shared" si="24"/>
        <v>0</v>
      </c>
      <c r="BG43" s="160">
        <f t="shared" si="25"/>
        <v>2.091422575310371</v>
      </c>
      <c r="BH43" s="160">
        <v>6.49166666666666</v>
      </c>
      <c r="BI43" s="44">
        <f>[2]TSC2!$G99</f>
        <v>3.1039478789709845E-2</v>
      </c>
      <c r="BJ43" s="30">
        <f t="shared" si="26"/>
        <v>2.8808809371408853E-2</v>
      </c>
    </row>
    <row r="44" spans="1:62">
      <c r="A44" s="108">
        <v>2003</v>
      </c>
      <c r="B44" s="112">
        <v>0.13581198151915128</v>
      </c>
      <c r="C44" s="112">
        <v>6.1719998717308044E-2</v>
      </c>
      <c r="D44" s="112">
        <f t="shared" si="3"/>
        <v>3.3841982257950841E-2</v>
      </c>
      <c r="E44" s="114">
        <v>2.2401982110392092E-2</v>
      </c>
      <c r="F44" s="114">
        <v>1.1440000147558749E-2</v>
      </c>
      <c r="G44" s="112">
        <v>1.8290000036358833E-2</v>
      </c>
      <c r="H44" s="112">
        <v>1.0320000350475311E-2</v>
      </c>
      <c r="I44" s="112">
        <v>1.1640000157058239E-2</v>
      </c>
      <c r="K44" s="112">
        <v>0.14672000706195831</v>
      </c>
      <c r="L44" s="112">
        <v>6.1719998717308044E-2</v>
      </c>
      <c r="M44" s="112">
        <v>4.4750001281499863E-2</v>
      </c>
      <c r="N44" s="112">
        <v>1.8290000036358833E-2</v>
      </c>
      <c r="O44" s="112">
        <v>1.0320000350475311E-2</v>
      </c>
      <c r="P44" s="112">
        <v>1.1640000157058239E-2</v>
      </c>
      <c r="R44" s="38">
        <v>1.4869220486739378</v>
      </c>
      <c r="S44" s="116">
        <f t="shared" si="0"/>
        <v>1.8888888888888888</v>
      </c>
      <c r="U44" s="112">
        <v>0.14467203684244773</v>
      </c>
      <c r="V44" s="112">
        <f>$U44*[6]TE2c!I100/[6]TE2c!$H100</f>
        <v>6.2979843791906978E-2</v>
      </c>
      <c r="W44" s="119">
        <f>V44*[3]TB1!$J100/[3]TB1!$H100</f>
        <v>8.6081252817268705E-3</v>
      </c>
      <c r="X44" s="112">
        <f>$U44*[6]TE2c!J100/[6]TE2c!$H100</f>
        <v>4.3158926778489988E-2</v>
      </c>
      <c r="Y44" s="112">
        <f>$U44*[6]TE2c!K100/[6]TE2c!$H100</f>
        <v>1.7813867185372218E-2</v>
      </c>
      <c r="Z44" s="112">
        <f>$U44*[6]TE2c!L100/[6]TE2c!$H100</f>
        <v>9.9935623389855073E-3</v>
      </c>
      <c r="AA44" s="112">
        <f>$U44*[6]TE2c!M100/[6]TE2c!$H100</f>
        <v>1.0725838109877282E-2</v>
      </c>
      <c r="AC44" s="30">
        <f t="shared" si="4"/>
        <v>0.15081988145257477</v>
      </c>
      <c r="AD44" s="30">
        <f t="shared" si="5"/>
        <v>7.0631510708997536E-2</v>
      </c>
      <c r="AE44" s="122">
        <f t="shared" si="6"/>
        <v>1.6259792198817423E-2</v>
      </c>
      <c r="AF44" s="30">
        <f t="shared" si="7"/>
        <v>3.2771936585799549E-2</v>
      </c>
      <c r="AG44" s="30">
        <f t="shared" si="8"/>
        <v>1.7813867185372218E-2</v>
      </c>
      <c r="AH44" s="30">
        <f t="shared" si="9"/>
        <v>1.887672886252818E-2</v>
      </c>
      <c r="AI44" s="30">
        <f t="shared" si="10"/>
        <v>1.0725838109877282E-2</v>
      </c>
      <c r="AJ44" s="30"/>
      <c r="AK44" s="53">
        <f t="shared" si="27"/>
        <v>0.14369210631844692</v>
      </c>
      <c r="AL44" s="112">
        <f t="shared" si="11"/>
        <v>6.7293452616996013E-2</v>
      </c>
      <c r="AM44" s="112">
        <f t="shared" si="12"/>
        <v>1.5491351450790046E-2</v>
      </c>
      <c r="AN44" s="112">
        <f t="shared" si="13"/>
        <v>3.1223128879257697E-2</v>
      </c>
      <c r="AO44" s="112">
        <f t="shared" si="14"/>
        <v>1.6971980569737404E-2</v>
      </c>
      <c r="AP44" s="112">
        <f t="shared" si="15"/>
        <v>1.7984611209973793E-2</v>
      </c>
      <c r="AQ44" s="112">
        <f t="shared" si="16"/>
        <v>1.0218933042482012E-2</v>
      </c>
      <c r="AS44" s="123">
        <f t="shared" si="17"/>
        <v>0.23297008804767069</v>
      </c>
      <c r="AT44" s="38">
        <f t="shared" si="18"/>
        <v>0.12857832119257562</v>
      </c>
      <c r="AY44" s="8">
        <f t="shared" si="19"/>
        <v>0.21729188665424504</v>
      </c>
      <c r="AZ44" s="8">
        <f t="shared" si="20"/>
        <v>0.29832252120353692</v>
      </c>
      <c r="BC44" s="30">
        <f t="shared" si="21"/>
        <v>0.14467203684244773</v>
      </c>
      <c r="BD44" s="30">
        <f t="shared" si="22"/>
        <v>0.13428504664975729</v>
      </c>
      <c r="BE44" s="44">
        <f t="shared" si="23"/>
        <v>0.12691428537240795</v>
      </c>
      <c r="BF44" s="44">
        <f t="shared" si="24"/>
        <v>0</v>
      </c>
      <c r="BG44" s="160">
        <f t="shared" si="25"/>
        <v>2.2719381617518426</v>
      </c>
      <c r="BH44" s="160">
        <v>5.6666666666666599</v>
      </c>
      <c r="BI44" s="44">
        <f>[2]TSC2!$G100</f>
        <v>2.4941993413664109E-2</v>
      </c>
      <c r="BJ44" s="30">
        <f t="shared" si="26"/>
        <v>3.1718926630931239E-2</v>
      </c>
    </row>
    <row r="45" spans="1:62">
      <c r="A45" s="108">
        <v>2004</v>
      </c>
      <c r="B45" s="112">
        <v>0.14771224245479858</v>
      </c>
      <c r="C45" s="112">
        <v>6.4680002629756927E-2</v>
      </c>
      <c r="D45" s="112">
        <f t="shared" si="3"/>
        <v>4.0832239799709694E-2</v>
      </c>
      <c r="E45" s="114">
        <v>3.0522240107455922E-2</v>
      </c>
      <c r="F45" s="114">
        <v>1.0309999692253768E-2</v>
      </c>
      <c r="G45" s="112">
        <v>1.8640000373125076E-2</v>
      </c>
      <c r="H45" s="112">
        <v>1.107999961823225E-2</v>
      </c>
      <c r="I45" s="112">
        <v>1.2480000033974648E-2</v>
      </c>
      <c r="K45" s="112">
        <v>0.15621000528335571</v>
      </c>
      <c r="L45" s="112">
        <v>6.4680002629756927E-2</v>
      </c>
      <c r="M45" s="112">
        <v>4.9339998513460159E-2</v>
      </c>
      <c r="N45" s="112">
        <v>1.8640000373125076E-2</v>
      </c>
      <c r="O45" s="112">
        <v>1.107999961823225E-2</v>
      </c>
      <c r="P45" s="112">
        <v>1.2480000033974648E-2</v>
      </c>
      <c r="R45" s="38">
        <v>1.2787396561916242</v>
      </c>
      <c r="S45" s="116">
        <f t="shared" si="0"/>
        <v>1.8888888888888888</v>
      </c>
      <c r="U45" s="112">
        <v>0.15336915406094767</v>
      </c>
      <c r="V45" s="112">
        <f>$U45*[6]TE2c!I101/[6]TE2c!$H101</f>
        <v>6.5445239134678992E-2</v>
      </c>
      <c r="W45" s="119">
        <f>V45*[3]TB1!$J101/[3]TB1!$H101</f>
        <v>9.3588193194075117E-3</v>
      </c>
      <c r="X45" s="112">
        <f>$U45*[6]TE2c!J101/[6]TE2c!$H101</f>
        <v>4.7737034484741189E-2</v>
      </c>
      <c r="Y45" s="112">
        <f>$U45*[6]TE2c!K101/[6]TE2c!$H101</f>
        <v>1.8541490499960699E-2</v>
      </c>
      <c r="Z45" s="112">
        <f>$U45*[6]TE2c!L101/[6]TE2c!$H101</f>
        <v>1.0898980302936042E-2</v>
      </c>
      <c r="AA45" s="112">
        <f>$U45*[6]TE2c!M101/[6]TE2c!$H101</f>
        <v>1.0746415230179714E-2</v>
      </c>
      <c r="AC45" s="30">
        <f t="shared" si="4"/>
        <v>0.16321774801773384</v>
      </c>
      <c r="AD45" s="30">
        <f t="shared" si="5"/>
        <v>7.3764189640819003E-2</v>
      </c>
      <c r="AE45" s="122">
        <f t="shared" si="6"/>
        <v>1.7677769825547522E-2</v>
      </c>
      <c r="AF45" s="30">
        <f t="shared" si="7"/>
        <v>3.9578689852339671E-2</v>
      </c>
      <c r="AG45" s="30">
        <f t="shared" si="8"/>
        <v>1.8541490499960699E-2</v>
      </c>
      <c r="AH45" s="30">
        <f t="shared" si="9"/>
        <v>2.0586962794434744E-2</v>
      </c>
      <c r="AI45" s="30">
        <f t="shared" si="10"/>
        <v>1.0746415230179714E-2</v>
      </c>
      <c r="AJ45" s="30"/>
      <c r="AK45" s="53">
        <f t="shared" si="27"/>
        <v>0.15485249263931344</v>
      </c>
      <c r="AL45" s="112">
        <f t="shared" si="11"/>
        <v>6.9983618645190274E-2</v>
      </c>
      <c r="AM45" s="112">
        <f t="shared" si="12"/>
        <v>1.6771746669931063E-2</v>
      </c>
      <c r="AN45" s="112">
        <f t="shared" si="13"/>
        <v>3.7550198146142723E-2</v>
      </c>
      <c r="AO45" s="112">
        <f t="shared" si="14"/>
        <v>1.7591199829905171E-2</v>
      </c>
      <c r="AP45" s="112">
        <f t="shared" si="15"/>
        <v>1.9531837335757453E-2</v>
      </c>
      <c r="AQ45" s="112">
        <f t="shared" si="16"/>
        <v>1.0195638682317822E-2</v>
      </c>
      <c r="AS45" s="123">
        <f t="shared" si="17"/>
        <v>0.23443977805541558</v>
      </c>
      <c r="AT45" s="38">
        <f t="shared" si="18"/>
        <v>0.13208522760902278</v>
      </c>
      <c r="AY45" s="8">
        <f t="shared" si="19"/>
        <v>0.24249011111242261</v>
      </c>
      <c r="AZ45" s="8">
        <f t="shared" si="20"/>
        <v>0.3112557722380791</v>
      </c>
      <c r="BC45" s="30">
        <f t="shared" si="21"/>
        <v>0.15336915406094767</v>
      </c>
      <c r="BD45" s="30">
        <f t="shared" si="22"/>
        <v>0.14521080942854614</v>
      </c>
      <c r="BE45" s="44">
        <f t="shared" si="23"/>
        <v>0.12986397128563892</v>
      </c>
      <c r="BF45" s="44">
        <f t="shared" si="24"/>
        <v>0</v>
      </c>
      <c r="BG45" s="160">
        <f t="shared" si="25"/>
        <v>2.6883660842181696</v>
      </c>
      <c r="BH45" s="160">
        <v>5.6283333333333303</v>
      </c>
      <c r="BI45" s="44">
        <f>[2]TSC2!$G101</f>
        <v>2.0935888777849101E-2</v>
      </c>
      <c r="BJ45" s="30">
        <f t="shared" si="26"/>
        <v>3.7427034792487421E-2</v>
      </c>
    </row>
    <row r="46" spans="1:62">
      <c r="A46" s="108">
        <v>2005</v>
      </c>
      <c r="B46" s="112">
        <v>0.14824515869956512</v>
      </c>
      <c r="C46" s="112">
        <v>6.4120002090930939E-2</v>
      </c>
      <c r="D46" s="112">
        <f t="shared" si="3"/>
        <v>3.8435156551413718E-2</v>
      </c>
      <c r="E46" s="114">
        <v>2.913515622610274E-2</v>
      </c>
      <c r="F46" s="114">
        <v>9.3000003253109753E-3</v>
      </c>
      <c r="G46" s="112">
        <v>1.9360000267624855E-2</v>
      </c>
      <c r="H46" s="112">
        <v>1.3170000165700912E-2</v>
      </c>
      <c r="I46" s="112">
        <v>1.3159999623894691E-2</v>
      </c>
      <c r="K46" s="112">
        <v>0.16297000646591187</v>
      </c>
      <c r="L46" s="112">
        <v>6.4120002090930939E-2</v>
      </c>
      <c r="M46" s="112">
        <v>5.3160000592470169E-2</v>
      </c>
      <c r="N46" s="112">
        <v>1.9360000267624855E-2</v>
      </c>
      <c r="O46" s="112">
        <v>1.3170000165700912E-2</v>
      </c>
      <c r="P46" s="112">
        <v>1.3159999623894691E-2</v>
      </c>
      <c r="R46" s="38">
        <v>1.5053978062374069</v>
      </c>
      <c r="S46" s="116">
        <f t="shared" si="0"/>
        <v>1.8888888888888888</v>
      </c>
      <c r="U46" s="112">
        <v>0.16030427958035678</v>
      </c>
      <c r="V46" s="112">
        <f>$U46*[6]TE2c!I102/[6]TE2c!$H102</f>
        <v>6.4588050276999973E-2</v>
      </c>
      <c r="W46" s="119">
        <f>V46*[3]TB1!$J102/[3]TB1!$H102</f>
        <v>9.8178501909508865E-3</v>
      </c>
      <c r="X46" s="112">
        <f>$U46*[6]TE2c!J102/[6]TE2c!$H102</f>
        <v>5.1772166275936699E-2</v>
      </c>
      <c r="Y46" s="112">
        <f>$U46*[6]TE2c!K102/[6]TE2c!$H102</f>
        <v>1.8557147663131827E-2</v>
      </c>
      <c r="Z46" s="112">
        <f>$U46*[6]TE2c!L102/[6]TE2c!$H102</f>
        <v>1.3410230894154836E-2</v>
      </c>
      <c r="AA46" s="112">
        <f>$U46*[6]TE2c!M102/[6]TE2c!$H102</f>
        <v>1.1976685963512548E-2</v>
      </c>
      <c r="AC46" s="30">
        <f t="shared" si="4"/>
        <v>0.1666925491693102</v>
      </c>
      <c r="AD46" s="30">
        <f t="shared" si="5"/>
        <v>7.3315028224511872E-2</v>
      </c>
      <c r="AE46" s="122">
        <f t="shared" si="6"/>
        <v>1.8544828138462786E-2</v>
      </c>
      <c r="AF46" s="30">
        <f t="shared" si="7"/>
        <v>3.7513251184750386E-2</v>
      </c>
      <c r="AG46" s="30">
        <f t="shared" si="8"/>
        <v>1.8557147663131827E-2</v>
      </c>
      <c r="AH46" s="30">
        <f t="shared" si="9"/>
        <v>2.5330436133403578E-2</v>
      </c>
      <c r="AI46" s="30">
        <f t="shared" si="10"/>
        <v>1.1976685963512548E-2</v>
      </c>
      <c r="AJ46" s="30"/>
      <c r="AK46" s="53">
        <f t="shared" si="27"/>
        <v>0.15696960839166013</v>
      </c>
      <c r="AL46" s="112">
        <f t="shared" si="11"/>
        <v>6.9038666256979409E-2</v>
      </c>
      <c r="AM46" s="112">
        <f t="shared" si="12"/>
        <v>1.7463134525757693E-2</v>
      </c>
      <c r="AN46" s="112">
        <f t="shared" si="13"/>
        <v>3.5325156267106694E-2</v>
      </c>
      <c r="AO46" s="112">
        <f t="shared" si="14"/>
        <v>1.7474735469966102E-2</v>
      </c>
      <c r="AP46" s="112">
        <f t="shared" si="15"/>
        <v>2.3852947597626392E-2</v>
      </c>
      <c r="AQ46" s="112">
        <f t="shared" si="16"/>
        <v>1.1278102799981538E-2</v>
      </c>
      <c r="AS46" s="123">
        <f t="shared" si="17"/>
        <v>0.26321071031976423</v>
      </c>
      <c r="AT46" s="38">
        <f t="shared" si="18"/>
        <v>0.14489994369402989</v>
      </c>
      <c r="AY46" s="8">
        <f t="shared" si="19"/>
        <v>0.22504455881017243</v>
      </c>
      <c r="AZ46" s="8">
        <f t="shared" si="20"/>
        <v>0.32296184737840716</v>
      </c>
      <c r="BC46" s="30">
        <f t="shared" si="21"/>
        <v>0.16030427958035678</v>
      </c>
      <c r="BD46" s="30">
        <f t="shared" si="22"/>
        <v>0.14604536448917046</v>
      </c>
      <c r="BE46" s="44">
        <f t="shared" si="23"/>
        <v>0.1366159236043259</v>
      </c>
      <c r="BF46" s="44">
        <f t="shared" si="24"/>
        <v>0</v>
      </c>
      <c r="BG46" s="160">
        <f t="shared" si="25"/>
        <v>2.2611049626284285</v>
      </c>
      <c r="BH46" s="160">
        <v>5.2350000000000003</v>
      </c>
      <c r="BI46" s="44">
        <f>[2]TSC2!$G102</f>
        <v>2.3152397109042464E-2</v>
      </c>
      <c r="BJ46" s="30">
        <f t="shared" si="26"/>
        <v>4.2472165950625723E-2</v>
      </c>
    </row>
    <row r="47" spans="1:62">
      <c r="A47" s="108">
        <v>2006</v>
      </c>
      <c r="B47" s="112">
        <v>0.15815611468568475</v>
      </c>
      <c r="C47" s="112">
        <v>7.0909999310970306E-2</v>
      </c>
      <c r="D47" s="112">
        <f t="shared" si="3"/>
        <v>4.1476116570979653E-2</v>
      </c>
      <c r="E47" s="114">
        <v>3.3156116373706905E-2</v>
      </c>
      <c r="F47" s="114">
        <v>8.3200001972727478E-3</v>
      </c>
      <c r="G47" s="112">
        <v>1.858999952673912E-2</v>
      </c>
      <c r="H47" s="112">
        <v>1.4879999682307243E-2</v>
      </c>
      <c r="I47" s="112">
        <v>1.2299999594688416E-2</v>
      </c>
      <c r="K47" s="112">
        <v>0.16767999529838562</v>
      </c>
      <c r="L47" s="112">
        <v>7.0909999310970306E-2</v>
      </c>
      <c r="M47" s="112">
        <v>5.1010001450777054E-2</v>
      </c>
      <c r="N47" s="112">
        <v>1.858999952673912E-2</v>
      </c>
      <c r="O47" s="112">
        <v>1.4879999682307243E-2</v>
      </c>
      <c r="P47" s="112">
        <v>1.2299999594688416E-2</v>
      </c>
      <c r="R47" s="38">
        <v>1.2875452834204024</v>
      </c>
      <c r="S47" s="116">
        <f t="shared" si="0"/>
        <v>1.8888888888888888</v>
      </c>
      <c r="U47" s="112">
        <v>0.16516293064199711</v>
      </c>
      <c r="V47" s="112">
        <f>$U47*[6]TE2c!I103/[6]TE2c!$H103</f>
        <v>7.1344983806375856E-2</v>
      </c>
      <c r="W47" s="119">
        <f>V47*[3]TB1!$J103/[3]TB1!$H103</f>
        <v>1.0942024248299357E-2</v>
      </c>
      <c r="X47" s="112">
        <f>$U47*[6]TE2c!J103/[6]TE2c!$H103</f>
        <v>4.945337074455225E-2</v>
      </c>
      <c r="Y47" s="112">
        <f>$U47*[6]TE2c!K103/[6]TE2c!$H103</f>
        <v>1.79866623456479E-2</v>
      </c>
      <c r="Z47" s="112">
        <f>$U47*[6]TE2c!L103/[6]TE2c!$H103</f>
        <v>1.5155549928976809E-2</v>
      </c>
      <c r="AA47" s="112">
        <f>$U47*[6]TE2c!M103/[6]TE2c!$H103</f>
        <v>1.1222355306495627E-2</v>
      </c>
      <c r="AC47" s="30">
        <f t="shared" si="4"/>
        <v>0.17917452063551276</v>
      </c>
      <c r="AD47" s="30">
        <f t="shared" si="5"/>
        <v>8.1071227582641958E-2</v>
      </c>
      <c r="AE47" s="122">
        <f t="shared" si="6"/>
        <v>2.066826802456545E-2</v>
      </c>
      <c r="AF47" s="30">
        <f t="shared" si="7"/>
        <v>4.0267125534882216E-2</v>
      </c>
      <c r="AG47" s="30">
        <f t="shared" si="8"/>
        <v>1.79866623456479E-2</v>
      </c>
      <c r="AH47" s="30">
        <f t="shared" si="9"/>
        <v>2.8627149865845084E-2</v>
      </c>
      <c r="AI47" s="30">
        <f t="shared" si="10"/>
        <v>1.1222355306495627E-2</v>
      </c>
      <c r="AJ47" s="30"/>
      <c r="AK47" s="53">
        <f t="shared" si="27"/>
        <v>0.16751645874731871</v>
      </c>
      <c r="AL47" s="112">
        <f t="shared" si="11"/>
        <v>7.5796295716447928E-2</v>
      </c>
      <c r="AM47" s="112">
        <f t="shared" si="12"/>
        <v>1.9323478894406006E-2</v>
      </c>
      <c r="AN47" s="112">
        <f t="shared" si="13"/>
        <v>3.7647128897635496E-2</v>
      </c>
      <c r="AO47" s="112">
        <f t="shared" si="14"/>
        <v>1.6816352962126926E-2</v>
      </c>
      <c r="AP47" s="112">
        <f t="shared" si="15"/>
        <v>2.6764512903653705E-2</v>
      </c>
      <c r="AQ47" s="112">
        <f t="shared" si="16"/>
        <v>1.0492168267454664E-2</v>
      </c>
      <c r="AS47" s="123">
        <f t="shared" si="17"/>
        <v>0.27512515571725815</v>
      </c>
      <c r="AT47" s="38">
        <f t="shared" si="18"/>
        <v>0.15801108684517468</v>
      </c>
      <c r="AY47" s="8">
        <f t="shared" si="19"/>
        <v>0.22473689558124138</v>
      </c>
      <c r="AZ47" s="8">
        <f t="shared" si="20"/>
        <v>0.29942173193660565</v>
      </c>
      <c r="BC47" s="30">
        <f t="shared" si="21"/>
        <v>0.16516293064199711</v>
      </c>
      <c r="BD47" s="30">
        <f t="shared" si="22"/>
        <v>0.15597668543232707</v>
      </c>
      <c r="BE47" s="44">
        <f t="shared" si="23"/>
        <v>0.14552547489437451</v>
      </c>
      <c r="BF47" s="44">
        <f t="shared" si="24"/>
        <v>0</v>
      </c>
      <c r="BG47" s="160">
        <f t="shared" si="25"/>
        <v>1.9135436165729509</v>
      </c>
      <c r="BH47" s="160">
        <v>5.5874999999999897</v>
      </c>
      <c r="BI47" s="44">
        <f>[2]TSC2!$G103</f>
        <v>2.9199752499014828E-2</v>
      </c>
      <c r="BJ47" s="30">
        <f t="shared" si="26"/>
        <v>4.1133370547279502E-2</v>
      </c>
    </row>
    <row r="48" spans="1:62">
      <c r="A48" s="108">
        <v>2007</v>
      </c>
      <c r="B48" s="112">
        <v>0.16859842839510925</v>
      </c>
      <c r="C48" s="112">
        <v>7.9499997198581696E-2</v>
      </c>
      <c r="D48" s="112">
        <f t="shared" si="3"/>
        <v>4.6148430582599695E-2</v>
      </c>
      <c r="E48" s="114">
        <v>3.7728430962653811E-2</v>
      </c>
      <c r="F48" s="114">
        <v>8.4199996199458838E-3</v>
      </c>
      <c r="G48" s="112">
        <v>1.4150000177323818E-2</v>
      </c>
      <c r="H48" s="112">
        <v>1.6890000551939011E-2</v>
      </c>
      <c r="I48" s="112">
        <v>1.1909999884665012E-2</v>
      </c>
      <c r="K48" s="112">
        <v>0.17670999467372894</v>
      </c>
      <c r="L48" s="112">
        <v>7.9499997198581696E-2</v>
      </c>
      <c r="M48" s="112">
        <v>5.4280001670122147E-2</v>
      </c>
      <c r="N48" s="112">
        <v>1.4150000177323818E-2</v>
      </c>
      <c r="O48" s="112">
        <v>1.6890000551939011E-2</v>
      </c>
      <c r="P48" s="112">
        <v>1.1909999884665012E-2</v>
      </c>
      <c r="R48" s="38">
        <v>1.2155290024006469</v>
      </c>
      <c r="S48" s="116">
        <f t="shared" si="0"/>
        <v>1.8888888888888888</v>
      </c>
      <c r="U48" s="112">
        <v>0.17468240110603914</v>
      </c>
      <c r="V48" s="112">
        <f>$U48*[6]TE2c!I104/[6]TE2c!$H104</f>
        <v>8.0000188672111339E-2</v>
      </c>
      <c r="W48" s="119">
        <f>V48*[3]TB1!$J104/[3]TB1!$H104</f>
        <v>1.2741006344689816E-2</v>
      </c>
      <c r="X48" s="112">
        <f>$U48*[6]TE2c!J104/[6]TE2c!$H104</f>
        <v>5.2631359847929174E-2</v>
      </c>
      <c r="Y48" s="112">
        <f>$U48*[6]TE2c!K104/[6]TE2c!$H104</f>
        <v>1.3530858732925359E-2</v>
      </c>
      <c r="Z48" s="112">
        <f>$U48*[6]TE2c!L104/[6]TE2c!$H104</f>
        <v>1.7075040391718959E-2</v>
      </c>
      <c r="AA48" s="112">
        <f>$U48*[6]TE2c!M104/[6]TE2c!$H104</f>
        <v>1.1444957760483364E-2</v>
      </c>
      <c r="AC48" s="30">
        <f t="shared" si="4"/>
        <v>0.19334631247540851</v>
      </c>
      <c r="AD48" s="30">
        <f t="shared" si="5"/>
        <v>9.132552764516895E-2</v>
      </c>
      <c r="AE48" s="122">
        <f t="shared" si="6"/>
        <v>2.4066345317747428E-2</v>
      </c>
      <c r="AF48" s="30">
        <f t="shared" si="7"/>
        <v>4.4792114263583913E-2</v>
      </c>
      <c r="AG48" s="30">
        <f t="shared" si="8"/>
        <v>1.3530858732925359E-2</v>
      </c>
      <c r="AH48" s="30">
        <f t="shared" si="9"/>
        <v>3.225285407324692E-2</v>
      </c>
      <c r="AI48" s="30">
        <f t="shared" si="10"/>
        <v>1.1444957760483364E-2</v>
      </c>
      <c r="AJ48" s="30"/>
      <c r="AK48" s="53">
        <f t="shared" si="27"/>
        <v>0.17910571421959687</v>
      </c>
      <c r="AL48" s="112">
        <f t="shared" si="11"/>
        <v>8.4599099129185298E-2</v>
      </c>
      <c r="AM48" s="112">
        <f t="shared" si="12"/>
        <v>2.2293779031026726E-2</v>
      </c>
      <c r="AN48" s="112">
        <f t="shared" si="13"/>
        <v>4.1493026238115419E-2</v>
      </c>
      <c r="AO48" s="112">
        <f t="shared" si="14"/>
        <v>1.2534266034545148E-2</v>
      </c>
      <c r="AP48" s="112">
        <f t="shared" si="15"/>
        <v>2.9877324219173048E-2</v>
      </c>
      <c r="AQ48" s="112">
        <f t="shared" si="16"/>
        <v>1.0601998598577925E-2</v>
      </c>
      <c r="AS48" s="123">
        <f t="shared" si="17"/>
        <v>0.29128664865619047</v>
      </c>
      <c r="AT48" s="38">
        <f t="shared" si="18"/>
        <v>0.17068718169444702</v>
      </c>
      <c r="AY48" s="8">
        <f t="shared" si="19"/>
        <v>0.23166779697068679</v>
      </c>
      <c r="AZ48" s="8">
        <f t="shared" si="20"/>
        <v>0.30129743760494715</v>
      </c>
      <c r="BC48" s="30">
        <f t="shared" si="21"/>
        <v>0.17468240110603914</v>
      </c>
      <c r="BD48" s="30">
        <f t="shared" si="22"/>
        <v>0.16684315552169388</v>
      </c>
      <c r="BE48" s="44">
        <f t="shared" si="23"/>
        <v>0.15575861872578897</v>
      </c>
      <c r="BF48" s="44">
        <f t="shared" si="24"/>
        <v>0</v>
      </c>
      <c r="BG48" s="160">
        <f t="shared" si="25"/>
        <v>1.7483430202053358</v>
      </c>
      <c r="BH48" s="160">
        <v>5.5558333333333296</v>
      </c>
      <c r="BI48" s="44">
        <f>[2]TSC2!$G104</f>
        <v>3.1777707630169849E-2</v>
      </c>
      <c r="BJ48" s="30">
        <f t="shared" si="26"/>
        <v>4.421136022798329E-2</v>
      </c>
    </row>
    <row r="49" spans="1:62">
      <c r="A49" s="108">
        <v>2008</v>
      </c>
      <c r="B49" s="112">
        <v>0.16712593930932765</v>
      </c>
      <c r="C49" s="112">
        <v>7.7320002019405365E-2</v>
      </c>
      <c r="D49" s="112">
        <f t="shared" si="3"/>
        <v>4.3055938474564605E-2</v>
      </c>
      <c r="E49" s="114">
        <v>3.32159385194171E-2</v>
      </c>
      <c r="F49" s="114">
        <v>9.8399999551475048E-3</v>
      </c>
      <c r="G49" s="112">
        <v>1.2179999612271786E-2</v>
      </c>
      <c r="H49" s="112">
        <v>2.2129999473690987E-2</v>
      </c>
      <c r="I49" s="112">
        <v>1.2439999729394913E-2</v>
      </c>
      <c r="K49" s="112">
        <v>0.18975000083446503</v>
      </c>
      <c r="L49" s="112">
        <v>7.7320002019405365E-2</v>
      </c>
      <c r="M49" s="112">
        <v>6.5679997205734253E-2</v>
      </c>
      <c r="N49" s="112">
        <v>1.2179999612271786E-2</v>
      </c>
      <c r="O49" s="112">
        <v>2.2129999473690987E-2</v>
      </c>
      <c r="P49" s="112">
        <v>1.2439999729394913E-2</v>
      </c>
      <c r="R49" s="38">
        <v>1.6811205625860688</v>
      </c>
      <c r="S49" s="116">
        <f t="shared" si="0"/>
        <v>1.8888888888888888</v>
      </c>
      <c r="U49" s="112">
        <v>0.18910611322521326</v>
      </c>
      <c r="V49" s="112">
        <f>$U49*[6]TE2c!I105/[6]TE2c!$H105</f>
        <v>7.9066957756399797E-2</v>
      </c>
      <c r="W49" s="119">
        <f>V49*[3]TB1!$J105/[3]TB1!$H105</f>
        <v>1.3579194922368516E-2</v>
      </c>
      <c r="X49" s="112">
        <f>$U49*[6]TE2c!J105/[6]TE2c!$H105</f>
        <v>6.5664037756252958E-2</v>
      </c>
      <c r="Y49" s="112">
        <f>$U49*[6]TE2c!K105/[6]TE2c!$H105</f>
        <v>1.0659142923972197E-2</v>
      </c>
      <c r="Z49" s="112">
        <f>$U49*[6]TE2c!L105/[6]TE2c!$H105</f>
        <v>2.1769344796501802E-2</v>
      </c>
      <c r="AA49" s="112">
        <f>$U49*[6]TE2c!M105/[6]TE2c!$H105</f>
        <v>1.1946634587268214E-2</v>
      </c>
      <c r="AC49" s="30">
        <f t="shared" si="4"/>
        <v>0.19790944939302027</v>
      </c>
      <c r="AD49" s="30">
        <f t="shared" si="5"/>
        <v>9.1137353242949581E-2</v>
      </c>
      <c r="AE49" s="122">
        <f t="shared" si="6"/>
        <v>2.5649590408918309E-2</v>
      </c>
      <c r="AF49" s="30">
        <f t="shared" si="7"/>
        <v>4.3046445134326865E-2</v>
      </c>
      <c r="AG49" s="30">
        <f t="shared" si="8"/>
        <v>1.0659142923972197E-2</v>
      </c>
      <c r="AH49" s="30">
        <f t="shared" si="9"/>
        <v>4.1119873504503399E-2</v>
      </c>
      <c r="AI49" s="30">
        <f t="shared" si="10"/>
        <v>1.1946634587268214E-2</v>
      </c>
      <c r="AJ49" s="30"/>
      <c r="AK49" s="53">
        <f t="shared" si="27"/>
        <v>0.18086099093523761</v>
      </c>
      <c r="AL49" s="112">
        <f t="shared" si="11"/>
        <v>8.3286533661166215E-2</v>
      </c>
      <c r="AM49" s="112">
        <f t="shared" si="12"/>
        <v>2.3440064901739541E-2</v>
      </c>
      <c r="AN49" s="112">
        <f t="shared" si="13"/>
        <v>3.933830722641718E-2</v>
      </c>
      <c r="AO49" s="112">
        <f t="shared" si="14"/>
        <v>9.7409353502952382E-3</v>
      </c>
      <c r="AP49" s="112">
        <f t="shared" si="15"/>
        <v>3.7577695718749186E-2</v>
      </c>
      <c r="AQ49" s="112">
        <f t="shared" si="16"/>
        <v>1.0917518978609791E-2</v>
      </c>
      <c r="AS49" s="123">
        <f t="shared" si="17"/>
        <v>0.33737380462732208</v>
      </c>
      <c r="AT49" s="38">
        <f t="shared" si="18"/>
        <v>0.18692436281408031</v>
      </c>
      <c r="AY49" s="8">
        <f t="shared" si="19"/>
        <v>0.21750575966103919</v>
      </c>
      <c r="AZ49" s="8">
        <f t="shared" si="20"/>
        <v>0.34723381828514077</v>
      </c>
      <c r="BC49" s="30">
        <f t="shared" si="21"/>
        <v>0.18910611322521326</v>
      </c>
      <c r="BD49" s="30">
        <f t="shared" si="22"/>
        <v>0.16648852060328717</v>
      </c>
      <c r="BE49" s="44">
        <f t="shared" si="23"/>
        <v>0.15688327651400744</v>
      </c>
      <c r="BF49" s="44">
        <f t="shared" si="24"/>
        <v>0</v>
      </c>
      <c r="BG49" s="160">
        <f t="shared" si="25"/>
        <v>2.365304951577059</v>
      </c>
      <c r="BH49" s="160">
        <v>5.6316666666666597</v>
      </c>
      <c r="BI49" s="44">
        <f>[2]TSC2!$G105</f>
        <v>2.3809473966186753E-2</v>
      </c>
      <c r="BJ49" s="30">
        <f t="shared" si="26"/>
        <v>5.5824037801105453E-2</v>
      </c>
    </row>
    <row r="50" spans="1:62">
      <c r="A50" s="110">
        <v>2009</v>
      </c>
      <c r="B50" s="112">
        <v>0.16605026508154111</v>
      </c>
      <c r="C50" s="112">
        <v>6.9009996950626373E-2</v>
      </c>
      <c r="D50" s="112">
        <f t="shared" si="3"/>
        <v>5.2860268861369658E-2</v>
      </c>
      <c r="E50" s="114">
        <v>4.155026859774949E-2</v>
      </c>
      <c r="F50" s="114">
        <v>1.1310000263620168E-2</v>
      </c>
      <c r="G50" s="112">
        <v>1.0470000095665455E-2</v>
      </c>
      <c r="H50" s="112">
        <v>2.0309999585151672E-2</v>
      </c>
      <c r="I50" s="112">
        <v>1.3399999588727951E-2</v>
      </c>
      <c r="K50" s="112">
        <v>0.18869000673294067</v>
      </c>
      <c r="L50" s="112">
        <v>6.9009996950626373E-2</v>
      </c>
      <c r="M50" s="112">
        <v>7.5499996542930603E-2</v>
      </c>
      <c r="N50" s="112">
        <v>1.0470000095665455E-2</v>
      </c>
      <c r="O50" s="112">
        <v>2.0309999585151672E-2</v>
      </c>
      <c r="P50" s="112">
        <v>1.3399999588727951E-2</v>
      </c>
      <c r="R50" s="38">
        <v>1.544875603590856</v>
      </c>
      <c r="S50" s="116">
        <f t="shared" si="0"/>
        <v>1.8888888888888888</v>
      </c>
      <c r="U50" s="112">
        <v>0.1904261489892865</v>
      </c>
      <c r="V50" s="112">
        <f>$U50*[6]TE2c!I106/[6]TE2c!$H106</f>
        <v>7.2787567478058257E-2</v>
      </c>
      <c r="W50" s="119">
        <f>V50*[3]TB1!$J106/[3]TB1!$H106</f>
        <v>1.287344387590866E-2</v>
      </c>
      <c r="X50" s="112">
        <f>$U50*[6]TE2c!J106/[6]TE2c!$H106</f>
        <v>7.5915756172752466E-2</v>
      </c>
      <c r="Y50" s="112">
        <f>$U50*[6]TE2c!K106/[6]TE2c!$H106</f>
        <v>9.1481942939863337E-3</v>
      </c>
      <c r="Z50" s="112">
        <f>$U50*[6]TE2c!L106/[6]TE2c!$H106</f>
        <v>1.9787184654899856E-2</v>
      </c>
      <c r="AA50" s="112">
        <f>$U50*[6]TE2c!M106/[6]TE2c!$H106</f>
        <v>1.2787444049149733E-2</v>
      </c>
      <c r="AC50" s="30">
        <f t="shared" si="4"/>
        <v>0.19667145089511981</v>
      </c>
      <c r="AD50" s="30">
        <f t="shared" si="5"/>
        <v>8.4230628701088175E-2</v>
      </c>
      <c r="AE50" s="122">
        <f t="shared" si="6"/>
        <v>2.4316505098938578E-2</v>
      </c>
      <c r="AF50" s="30">
        <f t="shared" si="7"/>
        <v>5.3129390613862536E-2</v>
      </c>
      <c r="AG50" s="30">
        <f t="shared" si="8"/>
        <v>9.1481942939863337E-3</v>
      </c>
      <c r="AH50" s="30">
        <f t="shared" si="9"/>
        <v>3.7375793237033057E-2</v>
      </c>
      <c r="AI50" s="30">
        <f t="shared" si="10"/>
        <v>1.2787444049149733E-2</v>
      </c>
      <c r="AJ50" s="30"/>
      <c r="AK50" s="53">
        <f t="shared" si="27"/>
        <v>0.18091468472554792</v>
      </c>
      <c r="AL50" s="112">
        <f t="shared" si="11"/>
        <v>7.7482306487983418E-2</v>
      </c>
      <c r="AM50" s="112">
        <f t="shared" si="12"/>
        <v>2.2368334771413499E-2</v>
      </c>
      <c r="AN50" s="112">
        <f t="shared" si="13"/>
        <v>4.8872812545086755E-2</v>
      </c>
      <c r="AO50" s="112">
        <f t="shared" si="14"/>
        <v>8.415266572610932E-3</v>
      </c>
      <c r="AP50" s="112">
        <f t="shared" si="15"/>
        <v>3.4381349296350207E-2</v>
      </c>
      <c r="AQ50" s="112">
        <f t="shared" si="16"/>
        <v>1.1762949823516623E-2</v>
      </c>
      <c r="AS50" s="123">
        <f t="shared" si="17"/>
        <v>0.31368202174331172</v>
      </c>
      <c r="AT50" s="38">
        <f t="shared" si="18"/>
        <v>0.17151335940026821</v>
      </c>
      <c r="AY50" s="8">
        <f t="shared" si="19"/>
        <v>0.27014287214566374</v>
      </c>
      <c r="AZ50" s="8">
        <f t="shared" si="20"/>
        <v>0.39866245563272684</v>
      </c>
      <c r="BC50" s="30">
        <f t="shared" si="21"/>
        <v>0.1904261489892865</v>
      </c>
      <c r="BD50" s="30">
        <f t="shared" si="22"/>
        <v>0.16763978343039659</v>
      </c>
      <c r="BE50" s="44">
        <f t="shared" si="23"/>
        <v>0.14679711037472618</v>
      </c>
      <c r="BF50" s="44">
        <f t="shared" si="24"/>
        <v>0</v>
      </c>
      <c r="BG50" s="160">
        <f t="shared" si="25"/>
        <v>3.0798792299999156</v>
      </c>
      <c r="BH50" s="160">
        <v>5.3133333333333299</v>
      </c>
      <c r="BI50" s="44">
        <f>[2]TSC2!$G106</f>
        <v>1.7251758710465654E-2</v>
      </c>
      <c r="BJ50" s="30">
        <f t="shared" si="26"/>
        <v>6.4605755909132298E-2</v>
      </c>
    </row>
    <row r="51" spans="1:62">
      <c r="A51" s="108">
        <v>2010</v>
      </c>
      <c r="B51" s="112">
        <v>0.179386454241732</v>
      </c>
      <c r="C51" s="112">
        <v>8.1529997289180756E-2</v>
      </c>
      <c r="D51" s="112">
        <f t="shared" si="3"/>
        <v>5.6966455260673392E-2</v>
      </c>
      <c r="E51" s="114">
        <v>4.6316454842137027E-2</v>
      </c>
      <c r="F51" s="114">
        <v>1.0650000418536365E-2</v>
      </c>
      <c r="G51" s="112">
        <v>8.1900004297494888E-3</v>
      </c>
      <c r="H51" s="112">
        <v>1.8340000882744789E-2</v>
      </c>
      <c r="I51" s="112">
        <v>1.4360000379383564E-2</v>
      </c>
      <c r="K51" s="112">
        <v>0.20708000659942627</v>
      </c>
      <c r="L51" s="112">
        <v>8.1529997289180756E-2</v>
      </c>
      <c r="M51" s="112">
        <v>8.466000109910965E-2</v>
      </c>
      <c r="N51" s="112">
        <v>8.1900004297494888E-3</v>
      </c>
      <c r="O51" s="112">
        <v>1.8340000882744789E-2</v>
      </c>
      <c r="P51" s="112">
        <v>1.4360000379383564E-2</v>
      </c>
      <c r="R51" s="38">
        <v>1.597920240934366</v>
      </c>
      <c r="S51" s="116">
        <f t="shared" si="0"/>
        <v>1.8888888888888888</v>
      </c>
      <c r="U51" s="112">
        <v>0.20697067976663855</v>
      </c>
      <c r="V51" s="112">
        <f>$U51*[6]TE2c!I107/[6]TE2c!$H107</f>
        <v>8.4971852687010213E-2</v>
      </c>
      <c r="W51" s="119">
        <f>V51*[3]TB1!$J107/[3]TB1!$H107</f>
        <v>1.4371166934870203E-2</v>
      </c>
      <c r="X51" s="112">
        <f>$U51*[6]TE2c!J107/[6]TE2c!$H107</f>
        <v>8.3589986155647306E-2</v>
      </c>
      <c r="Y51" s="112">
        <f>$U51*[6]TE2c!K107/[6]TE2c!$H107</f>
        <v>7.421404262557418E-3</v>
      </c>
      <c r="Z51" s="112">
        <f>$U51*[6]TE2c!L107/[6]TE2c!$H107</f>
        <v>1.7591188701540802E-2</v>
      </c>
      <c r="AA51" s="112">
        <f>$U51*[6]TE2c!M107/[6]TE2c!$H107</f>
        <v>1.3396244601842026E-2</v>
      </c>
      <c r="AC51" s="30">
        <f t="shared" si="4"/>
        <v>0.2080884985440315</v>
      </c>
      <c r="AD51" s="30">
        <f t="shared" si="5"/>
        <v>9.7746223295783724E-2</v>
      </c>
      <c r="AE51" s="122">
        <f t="shared" si="6"/>
        <v>2.7145537543643718E-2</v>
      </c>
      <c r="AF51" s="30">
        <f t="shared" si="7"/>
        <v>5.6296825503160175E-2</v>
      </c>
      <c r="AG51" s="30">
        <f t="shared" si="8"/>
        <v>7.421404262557418E-3</v>
      </c>
      <c r="AH51" s="30">
        <f t="shared" si="9"/>
        <v>3.3227800880688177E-2</v>
      </c>
      <c r="AI51" s="30">
        <f t="shared" si="10"/>
        <v>1.3396244601842026E-2</v>
      </c>
      <c r="AJ51" s="30"/>
      <c r="AK51" s="53">
        <f t="shared" si="27"/>
        <v>0.19174546705181833</v>
      </c>
      <c r="AL51" s="112">
        <f t="shared" si="11"/>
        <v>9.0069347270702163E-2</v>
      </c>
      <c r="AM51" s="112">
        <f t="shared" si="12"/>
        <v>2.5013558226896666E-2</v>
      </c>
      <c r="AN51" s="112">
        <f t="shared" si="13"/>
        <v>5.1875337537475752E-2</v>
      </c>
      <c r="AO51" s="112">
        <f t="shared" si="14"/>
        <v>6.8385357021705671E-3</v>
      </c>
      <c r="AP51" s="112">
        <f t="shared" si="15"/>
        <v>3.0618127592593556E-2</v>
      </c>
      <c r="AQ51" s="112">
        <f t="shared" si="16"/>
        <v>1.2344118948876309E-2</v>
      </c>
      <c r="AS51" s="123">
        <f t="shared" si="17"/>
        <v>0.29013299075516619</v>
      </c>
      <c r="AT51" s="38">
        <f t="shared" si="18"/>
        <v>0.15442938909244958</v>
      </c>
      <c r="AY51" s="8">
        <f t="shared" si="19"/>
        <v>0.27054270609409858</v>
      </c>
      <c r="AZ51" s="8">
        <f t="shared" si="20"/>
        <v>0.40387356436136668</v>
      </c>
      <c r="BC51" s="30">
        <f t="shared" si="21"/>
        <v>0.20697067976663855</v>
      </c>
      <c r="BD51" s="30">
        <f t="shared" si="22"/>
        <v>0.17967751911415139</v>
      </c>
      <c r="BE51" s="44">
        <f t="shared" si="23"/>
        <v>0.15503434352995155</v>
      </c>
      <c r="BF51" s="44">
        <f t="shared" si="24"/>
        <v>0</v>
      </c>
      <c r="BG51" s="160">
        <f t="shared" si="25"/>
        <v>3.472729143363332</v>
      </c>
      <c r="BH51" s="160">
        <v>4.9433333333333298</v>
      </c>
      <c r="BI51" s="44">
        <f>[2]TSC2!$G107</f>
        <v>1.423472182614772E-2</v>
      </c>
      <c r="BJ51" s="30">
        <f t="shared" si="26"/>
        <v>7.2939985737110941E-2</v>
      </c>
    </row>
    <row r="52" spans="1:62">
      <c r="A52" s="108">
        <v>2011</v>
      </c>
      <c r="B52" s="112">
        <v>0.17363015073066687</v>
      </c>
      <c r="C52" s="112">
        <v>7.5999997556209564E-2</v>
      </c>
      <c r="D52" s="112">
        <f t="shared" si="3"/>
        <v>5.7280153731760729E-2</v>
      </c>
      <c r="E52" s="114">
        <v>4.6910153815468002E-2</v>
      </c>
      <c r="F52" s="114">
        <v>1.0369999916292727E-2</v>
      </c>
      <c r="G52" s="112">
        <v>8.7000001221895218E-3</v>
      </c>
      <c r="H52" s="112">
        <v>1.817999966442585E-2</v>
      </c>
      <c r="I52" s="112">
        <v>1.34699996560812E-2</v>
      </c>
      <c r="K52" s="112">
        <v>0.20334999263286591</v>
      </c>
      <c r="L52" s="112">
        <v>7.5999997556209564E-2</v>
      </c>
      <c r="M52" s="112">
        <v>8.6989998817443848E-2</v>
      </c>
      <c r="N52" s="112">
        <v>8.7000001221895218E-3</v>
      </c>
      <c r="O52" s="112">
        <v>1.817999966442585E-2</v>
      </c>
      <c r="P52" s="112">
        <v>1.34699996560812E-2</v>
      </c>
      <c r="R52" s="38">
        <v>1.6333350600928256</v>
      </c>
      <c r="S52" s="116">
        <f t="shared" si="0"/>
        <v>1.8888888888888888</v>
      </c>
      <c r="U52" s="112">
        <v>0.20094082440983713</v>
      </c>
      <c r="V52" s="112">
        <f>$U52*[6]TE2c!I108/[6]TE2c!$H108</f>
        <v>7.7201000340754306E-2</v>
      </c>
      <c r="W52" s="119">
        <f>V52*[3]TB1!$J108/[3]TB1!$H108</f>
        <v>1.3708646179336736E-2</v>
      </c>
      <c r="X52" s="112">
        <f>$U52*[6]TE2c!J108/[6]TE2c!$H108</f>
        <v>8.564957947037366E-2</v>
      </c>
      <c r="Y52" s="112">
        <f>$U52*[6]TE2c!K108/[6]TE2c!$H108</f>
        <v>8.0821365266132081E-3</v>
      </c>
      <c r="Z52" s="112">
        <f>$U52*[6]TE2c!L108/[6]TE2c!$H108</f>
        <v>1.7430004874998611E-2</v>
      </c>
      <c r="AA52" s="112">
        <f>$U52*[6]TE2c!M108/[6]TE2c!$H108</f>
        <v>1.2578110023990577E-2</v>
      </c>
      <c r="AC52" s="30">
        <f t="shared" si="4"/>
        <v>0.1994295423965407</v>
      </c>
      <c r="AD52" s="30">
        <f t="shared" si="5"/>
        <v>8.9386463611275849E-2</v>
      </c>
      <c r="AE52" s="122">
        <f t="shared" si="6"/>
        <v>2.5894109449858278E-2</v>
      </c>
      <c r="AF52" s="30">
        <f t="shared" si="7"/>
        <v>5.6459489692996995E-2</v>
      </c>
      <c r="AG52" s="30">
        <f t="shared" si="8"/>
        <v>8.0821365266132081E-3</v>
      </c>
      <c r="AH52" s="30">
        <f t="shared" si="9"/>
        <v>3.2923342541664041E-2</v>
      </c>
      <c r="AI52" s="30">
        <f t="shared" si="10"/>
        <v>1.2578110023990577E-2</v>
      </c>
      <c r="AJ52" s="30"/>
      <c r="AK52" s="53">
        <f t="shared" si="27"/>
        <v>0.18413927904807434</v>
      </c>
      <c r="AL52" s="112">
        <f t="shared" si="11"/>
        <v>8.2533203296979427E-2</v>
      </c>
      <c r="AM52" s="112">
        <f t="shared" si="12"/>
        <v>2.3908808035110553E-2</v>
      </c>
      <c r="AN52" s="112">
        <f t="shared" si="13"/>
        <v>5.2130740523982616E-2</v>
      </c>
      <c r="AO52" s="112">
        <f t="shared" si="14"/>
        <v>7.4624791056256221E-3</v>
      </c>
      <c r="AP52" s="112">
        <f t="shared" si="15"/>
        <v>3.0399109814033112E-2</v>
      </c>
      <c r="AQ52" s="112">
        <f t="shared" si="16"/>
        <v>1.1613746307453583E-2</v>
      </c>
      <c r="AS52" s="123">
        <f t="shared" si="17"/>
        <v>0.29492848092972701</v>
      </c>
      <c r="AT52" s="38">
        <f t="shared" si="18"/>
        <v>0.15496428436476017</v>
      </c>
      <c r="AY52" s="8">
        <f t="shared" si="19"/>
        <v>0.2831049453081248</v>
      </c>
      <c r="AZ52" s="8">
        <f t="shared" si="20"/>
        <v>0.42624279920183633</v>
      </c>
      <c r="BC52" s="30">
        <f t="shared" si="21"/>
        <v>0.20094082440983713</v>
      </c>
      <c r="BD52" s="30">
        <f t="shared" si="22"/>
        <v>0.17175073463246049</v>
      </c>
      <c r="BE52" s="44">
        <f t="shared" si="23"/>
        <v>0.14543123432376445</v>
      </c>
      <c r="BF52" s="44">
        <f t="shared" si="24"/>
        <v>0</v>
      </c>
      <c r="BG52" s="160">
        <f t="shared" si="25"/>
        <v>3.8077703418050968</v>
      </c>
      <c r="BH52" s="160">
        <v>4.63916666666666</v>
      </c>
      <c r="BI52" s="44">
        <f>[2]TSC2!$G108</f>
        <v>1.218342034899992E-2</v>
      </c>
      <c r="BJ52" s="30">
        <f t="shared" si="26"/>
        <v>7.5279579554080933E-2</v>
      </c>
    </row>
    <row r="53" spans="1:62">
      <c r="A53" s="108">
        <v>2012</v>
      </c>
      <c r="B53" s="112">
        <v>0.18700055899743223</v>
      </c>
      <c r="C53" s="112">
        <v>8.1840001046657562E-2</v>
      </c>
      <c r="D53" s="112">
        <f t="shared" si="3"/>
        <v>6.1440558458606243E-2</v>
      </c>
      <c r="E53" s="114">
        <v>5.2230558876807331E-2</v>
      </c>
      <c r="F53" s="114">
        <v>9.2099995817989111E-3</v>
      </c>
      <c r="G53" s="112">
        <v>9.2900004237890244E-3</v>
      </c>
      <c r="H53" s="112">
        <v>1.9929999485611916E-2</v>
      </c>
      <c r="I53" s="112">
        <v>1.4499999582767487E-2</v>
      </c>
      <c r="K53" s="112">
        <v>0.22008000314235687</v>
      </c>
      <c r="L53" s="112">
        <v>8.1840001046657562E-2</v>
      </c>
      <c r="M53" s="112">
        <v>9.4520002603530884E-2</v>
      </c>
      <c r="N53" s="112">
        <v>9.2900004237890244E-3</v>
      </c>
      <c r="O53" s="112">
        <v>1.9929999485611916E-2</v>
      </c>
      <c r="P53" s="112">
        <v>1.4499999582767487E-2</v>
      </c>
      <c r="R53" s="115">
        <v>1.8</v>
      </c>
      <c r="S53" s="116">
        <f>S54</f>
        <v>1.8888888888888888</v>
      </c>
      <c r="U53" s="112">
        <v>0.21279789805750549</v>
      </c>
      <c r="V53" s="112">
        <f>$U53*[6]TE2c!I109/[6]TE2c!$H109</f>
        <v>7.9997150612596157E-2</v>
      </c>
      <c r="W53" s="119">
        <f>V53*[3]TB1!$J109/[3]TB1!$H109</f>
        <v>1.5196026833397738E-2</v>
      </c>
      <c r="X53" s="112">
        <f>$U53*[6]TE2c!J109/[6]TE2c!$H109</f>
        <v>9.1168899632182193E-2</v>
      </c>
      <c r="Y53" s="112">
        <f>$U53*[6]TE2c!K109/[6]TE2c!$H109</f>
        <v>8.1072736833987819E-3</v>
      </c>
      <c r="Z53" s="112">
        <f>$U53*[6]TE2c!L109/[6]TE2c!$H109</f>
        <v>1.9505415397408521E-2</v>
      </c>
      <c r="AA53" s="112">
        <f>$U53*[6]TE2c!M109/[6]TE2c!$H109</f>
        <v>1.4019162005727559E-2</v>
      </c>
      <c r="AC53" s="30">
        <f t="shared" si="4"/>
        <v>0.2072174499585262</v>
      </c>
      <c r="AD53" s="30">
        <f t="shared" si="5"/>
        <v>9.3504730020060808E-2</v>
      </c>
      <c r="AE53" s="122">
        <f t="shared" si="6"/>
        <v>2.8703606240862392E-2</v>
      </c>
      <c r="AF53" s="30">
        <f t="shared" si="7"/>
        <v>5.4742721832011842E-2</v>
      </c>
      <c r="AG53" s="30">
        <f t="shared" si="8"/>
        <v>8.1072736833987819E-3</v>
      </c>
      <c r="AH53" s="30">
        <f t="shared" si="9"/>
        <v>3.6843562417327204E-2</v>
      </c>
      <c r="AI53" s="30">
        <f t="shared" si="10"/>
        <v>1.4019162005727559E-2</v>
      </c>
      <c r="AJ53" s="30"/>
      <c r="AK53" s="53">
        <f t="shared" si="27"/>
        <v>0.18966626846939716</v>
      </c>
      <c r="AL53" s="112">
        <f t="shared" si="11"/>
        <v>8.5584940991663042E-2</v>
      </c>
      <c r="AM53" s="112">
        <f t="shared" si="12"/>
        <v>2.6272429703236327E-2</v>
      </c>
      <c r="AN53" s="112">
        <f t="shared" si="13"/>
        <v>5.0106049359327491E-2</v>
      </c>
      <c r="AO53" s="112">
        <f t="shared" si="14"/>
        <v>7.420592943780324E-3</v>
      </c>
      <c r="AP53" s="112">
        <f t="shared" si="15"/>
        <v>3.3722936954452394E-2</v>
      </c>
      <c r="AQ53" s="112">
        <f t="shared" si="16"/>
        <v>1.2831748220173914E-2</v>
      </c>
      <c r="AS53" s="123">
        <f t="shared" si="17"/>
        <v>0.31632069920418682</v>
      </c>
      <c r="AT53" s="38">
        <f t="shared" si="18"/>
        <v>0.16307229792950639</v>
      </c>
      <c r="AY53" s="8">
        <f t="shared" si="19"/>
        <v>0.26418007674048877</v>
      </c>
      <c r="AZ53" s="8">
        <f t="shared" si="20"/>
        <v>0.42842951206005403</v>
      </c>
      <c r="BC53" s="30">
        <f t="shared" si="21"/>
        <v>0.21279789805750549</v>
      </c>
      <c r="BD53" s="30">
        <f t="shared" si="22"/>
        <v>0.17637172025733514</v>
      </c>
      <c r="BE53" s="44">
        <f t="shared" si="23"/>
        <v>0.15582270909234205</v>
      </c>
      <c r="BF53" s="44">
        <f t="shared" si="24"/>
        <v>0</v>
      </c>
      <c r="BG53" s="160">
        <f t="shared" si="25"/>
        <v>3.2804934291314893</v>
      </c>
      <c r="BH53" s="160">
        <v>3.6733333333333298</v>
      </c>
      <c r="BI53" s="44">
        <f>[2]TSC2!$G109</f>
        <v>1.1197502487623774E-2</v>
      </c>
      <c r="BJ53" s="30">
        <f t="shared" si="26"/>
        <v>8.1958900050383282E-2</v>
      </c>
    </row>
    <row r="54" spans="1:62">
      <c r="A54" s="108">
        <v>2013</v>
      </c>
      <c r="F54" s="117">
        <f>F53</f>
        <v>9.2099995817989111E-3</v>
      </c>
      <c r="R54" s="115">
        <v>1.8</v>
      </c>
      <c r="S54" s="112">
        <f>3.4/1.8</f>
        <v>1.8888888888888888</v>
      </c>
      <c r="U54" s="112">
        <v>0.19949005596162539</v>
      </c>
      <c r="V54" s="112">
        <f>$U54*[6]TE2c!I110/[6]TE2c!$H110</f>
        <v>7.5444517567672953E-2</v>
      </c>
      <c r="W54" s="119">
        <f>V54*[3]TB1!$J110/[3]TB1!$H110</f>
        <v>1.4959213257302408E-2</v>
      </c>
      <c r="X54" s="112">
        <f>$U54*[6]TE2c!J110/[6]TE2c!$H110</f>
        <v>8.6601602078865539E-2</v>
      </c>
      <c r="Y54" s="112">
        <f>$U54*[6]TE2c!K110/[6]TE2c!$H110</f>
        <v>8.468771404885932E-3</v>
      </c>
      <c r="Z54" s="112">
        <f>$U54*[6]TE2c!L110/[6]TE2c!$H110</f>
        <v>1.7798293016396398E-2</v>
      </c>
      <c r="AA54" s="112">
        <f>$U54*[6]TE2c!M110/[6]TE2c!$H110</f>
        <v>1.1176876182661161E-2</v>
      </c>
      <c r="AC54" s="30">
        <f t="shared" si="4"/>
        <v>0.1942115758284069</v>
      </c>
      <c r="AD54" s="30">
        <f t="shared" si="5"/>
        <v>8.8741596018608426E-2</v>
      </c>
      <c r="AE54" s="122">
        <f t="shared" si="6"/>
        <v>2.8256291708237881E-2</v>
      </c>
      <c r="AF54" s="30">
        <f t="shared" si="7"/>
        <v>5.2205334302391479E-2</v>
      </c>
      <c r="AG54" s="30">
        <f t="shared" si="8"/>
        <v>8.468771404885932E-3</v>
      </c>
      <c r="AH54" s="30">
        <f t="shared" si="9"/>
        <v>3.361899791985986E-2</v>
      </c>
      <c r="AI54" s="30">
        <f t="shared" si="10"/>
        <v>1.1176876182661161E-2</v>
      </c>
      <c r="AJ54" s="30"/>
      <c r="AK54" s="53">
        <f t="shared" si="27"/>
        <v>0.17860944265920484</v>
      </c>
      <c r="AL54" s="112">
        <f t="shared" si="11"/>
        <v>8.161247308747499E-2</v>
      </c>
      <c r="AM54" s="112">
        <f t="shared" si="12"/>
        <v>2.5986301239238955E-2</v>
      </c>
      <c r="AN54" s="112">
        <f t="shared" si="13"/>
        <v>4.8011379464970895E-2</v>
      </c>
      <c r="AO54" s="112">
        <f t="shared" si="14"/>
        <v>7.7884262777998779E-3</v>
      </c>
      <c r="AP54" s="112">
        <f t="shared" si="15"/>
        <v>3.0918190409682304E-2</v>
      </c>
      <c r="AQ54" s="112">
        <f t="shared" si="16"/>
        <v>1.027897341927678E-2</v>
      </c>
      <c r="AS54" s="123">
        <f t="shared" si="17"/>
        <v>0.31859733058737377</v>
      </c>
      <c r="AT54" s="38">
        <f t="shared" si="18"/>
        <v>0.16420621126097712</v>
      </c>
      <c r="AY54" s="8">
        <f t="shared" si="19"/>
        <v>0.2688065017736988</v>
      </c>
      <c r="AZ54" s="8">
        <f t="shared" si="20"/>
        <v>0.43411488187423503</v>
      </c>
      <c r="BC54" s="30">
        <f t="shared" si="21"/>
        <v>0.19949005596162539</v>
      </c>
      <c r="BD54" s="30">
        <f t="shared" si="22"/>
        <v>0.16509378818515136</v>
      </c>
      <c r="BE54" s="44">
        <f t="shared" si="23"/>
        <v>0.13961967871282197</v>
      </c>
      <c r="BF54" s="44">
        <f t="shared" si="24"/>
        <v>0</v>
      </c>
      <c r="BG54" s="160">
        <f t="shared" si="25"/>
        <v>4.4170200086171558</v>
      </c>
      <c r="BH54" s="160">
        <v>4.2350000000000003</v>
      </c>
      <c r="BI54" s="44">
        <f>[2]TSC2!$G110</f>
        <v>9.5879121936009951E-3</v>
      </c>
      <c r="BJ54" s="30">
        <f t="shared" si="26"/>
        <v>7.7391602497066628E-2</v>
      </c>
    </row>
    <row r="55" spans="1:62">
      <c r="A55" s="108">
        <v>2014</v>
      </c>
      <c r="F55" s="117">
        <f t="shared" ref="F55:F60" si="28">F54</f>
        <v>9.2099995817989111E-3</v>
      </c>
      <c r="R55" s="115">
        <v>1.8</v>
      </c>
      <c r="S55" s="116">
        <f>S54</f>
        <v>1.8888888888888888</v>
      </c>
      <c r="U55" s="112">
        <v>0.20054356247757571</v>
      </c>
      <c r="V55" s="112">
        <f>$U55*[6]TE2c!I111/[6]TE2c!$H111</f>
        <v>8.0100445893138583E-2</v>
      </c>
      <c r="W55" s="119">
        <f>V55*[3]TB1!$J111/[3]TB1!$H111</f>
        <v>1.6495853766643892E-2</v>
      </c>
      <c r="X55" s="112">
        <f>$U55*[6]TE2c!J111/[6]TE2c!$H111</f>
        <v>8.1716495539551362E-2</v>
      </c>
      <c r="Y55" s="112">
        <f>$U55*[6]TE2c!K111/[6]TE2c!$H111</f>
        <v>8.8760003995417176E-3</v>
      </c>
      <c r="Z55" s="112">
        <f>$U55*[6]TE2c!L111/[6]TE2c!$H111</f>
        <v>1.8786205901342466E-2</v>
      </c>
      <c r="AA55" s="112">
        <f>$U55*[6]TE2c!M111/[6]TE2c!$H111</f>
        <v>1.1064422148873727E-2</v>
      </c>
      <c r="AC55" s="30">
        <f t="shared" si="4"/>
        <v>0.19968029138387913</v>
      </c>
      <c r="AD55" s="30">
        <f t="shared" si="5"/>
        <v>9.4763427019044263E-2</v>
      </c>
      <c r="AE55" s="122">
        <f t="shared" si="6"/>
        <v>3.1158834892549572E-2</v>
      </c>
      <c r="AF55" s="30">
        <f t="shared" si="7"/>
        <v>4.9491386224994716E-2</v>
      </c>
      <c r="AG55" s="30">
        <f t="shared" si="8"/>
        <v>8.8760003995417176E-3</v>
      </c>
      <c r="AH55" s="30">
        <f t="shared" si="9"/>
        <v>3.5485055591424661E-2</v>
      </c>
      <c r="AI55" s="30">
        <f t="shared" si="10"/>
        <v>1.1064422148873727E-2</v>
      </c>
      <c r="AJ55" s="30"/>
      <c r="AK55" s="53">
        <f t="shared" si="27"/>
        <v>0.18250885580897708</v>
      </c>
      <c r="AL55" s="112">
        <f t="shared" si="11"/>
        <v>8.6614279846646769E-2</v>
      </c>
      <c r="AM55" s="112">
        <f t="shared" si="12"/>
        <v>2.8479341977959306E-2</v>
      </c>
      <c r="AN55" s="112">
        <f t="shared" si="13"/>
        <v>4.5235392084635104E-2</v>
      </c>
      <c r="AO55" s="112">
        <f t="shared" si="14"/>
        <v>8.1127119048823998E-3</v>
      </c>
      <c r="AP55" s="112">
        <f t="shared" si="15"/>
        <v>3.2433530867892739E-2</v>
      </c>
      <c r="AQ55" s="112">
        <f t="shared" si="16"/>
        <v>1.0112941104920068E-2</v>
      </c>
      <c r="AS55" s="123">
        <f t="shared" si="17"/>
        <v>0.33375297092217004</v>
      </c>
      <c r="AT55" s="38">
        <f t="shared" si="18"/>
        <v>0.1759321477692983</v>
      </c>
      <c r="AY55" s="8">
        <f t="shared" si="19"/>
        <v>0.24785313503899631</v>
      </c>
      <c r="AZ55" s="8">
        <f t="shared" si="20"/>
        <v>0.40747503699446197</v>
      </c>
      <c r="BC55" s="30">
        <f t="shared" si="21"/>
        <v>0.20054356247757571</v>
      </c>
      <c r="BD55" s="30">
        <f t="shared" si="22"/>
        <v>0.16831845316301908</v>
      </c>
      <c r="BE55" s="44">
        <f t="shared" si="23"/>
        <v>0.14319392043092827</v>
      </c>
      <c r="BF55" s="44">
        <f t="shared" si="24"/>
        <v>0</v>
      </c>
      <c r="BG55" s="160">
        <f t="shared" si="25"/>
        <v>4.7837431424095893</v>
      </c>
      <c r="BH55" s="160">
        <v>4.1624999999999996</v>
      </c>
      <c r="BI55" s="44">
        <f>[2]TSC2!$G111</f>
        <v>8.7013451100623525E-3</v>
      </c>
      <c r="BJ55" s="30">
        <f t="shared" si="26"/>
        <v>7.2506495957752451E-2</v>
      </c>
    </row>
    <row r="56" spans="1:62">
      <c r="A56" s="108">
        <v>2015</v>
      </c>
      <c r="F56" s="117">
        <f t="shared" si="28"/>
        <v>9.2099995817989111E-3</v>
      </c>
      <c r="R56" s="115">
        <v>1.8</v>
      </c>
      <c r="S56" s="116">
        <f t="shared" ref="S56:S57" si="29">S55</f>
        <v>1.8888888888888888</v>
      </c>
      <c r="U56" s="112">
        <v>0.19942926549121198</v>
      </c>
      <c r="V56" s="112">
        <f>$U56*[6]TE2c!I112/[6]TE2c!$H112</f>
        <v>7.7834142143690457E-2</v>
      </c>
      <c r="W56" s="119">
        <f>V56*[3]TB1!$J112/[3]TB1!$H112</f>
        <v>1.6124401491926239E-2</v>
      </c>
      <c r="X56" s="112">
        <f>$U56*[6]TE2c!J112/[6]TE2c!$H112</f>
        <v>8.2145707477306998E-2</v>
      </c>
      <c r="Y56" s="112">
        <f>$U56*[6]TE2c!K112/[6]TE2c!$H112</f>
        <v>9.2183117404839154E-3</v>
      </c>
      <c r="Z56" s="112">
        <f>$U56*[6]TE2c!L112/[6]TE2c!$H112</f>
        <v>1.9471481993489841E-2</v>
      </c>
      <c r="AA56" s="112">
        <f>$U56*[6]TE2c!M112/[6]TE2c!$H112</f>
        <v>1.0759619943786524E-2</v>
      </c>
      <c r="AC56" s="30">
        <f t="shared" si="4"/>
        <v>0.19865417844334621</v>
      </c>
      <c r="AD56" s="30">
        <f t="shared" si="5"/>
        <v>9.2166943469847107E-2</v>
      </c>
      <c r="AE56" s="122">
        <f t="shared" si="6"/>
        <v>3.0457202818082896E-2</v>
      </c>
      <c r="AF56" s="30">
        <f t="shared" si="7"/>
        <v>4.9729837301525623E-2</v>
      </c>
      <c r="AG56" s="30">
        <f t="shared" si="8"/>
        <v>9.2183117404839154E-3</v>
      </c>
      <c r="AH56" s="30">
        <f t="shared" si="9"/>
        <v>3.6779465987703035E-2</v>
      </c>
      <c r="AI56" s="30">
        <f t="shared" si="10"/>
        <v>1.0759619943786524E-2</v>
      </c>
      <c r="AJ56" s="30"/>
      <c r="AK56" s="53">
        <f t="shared" si="27"/>
        <v>0.18143220600237903</v>
      </c>
      <c r="AL56" s="112">
        <f t="shared" si="11"/>
        <v>8.4176693413976461E-2</v>
      </c>
      <c r="AM56" s="112">
        <f t="shared" si="12"/>
        <v>2.7816769520015817E-2</v>
      </c>
      <c r="AN56" s="112">
        <f t="shared" si="13"/>
        <v>4.5418597063783012E-2</v>
      </c>
      <c r="AO56" s="112">
        <f t="shared" si="14"/>
        <v>8.419146517829745E-3</v>
      </c>
      <c r="AP56" s="112">
        <f t="shared" si="15"/>
        <v>3.3590935272682844E-2</v>
      </c>
      <c r="AQ56" s="112">
        <f t="shared" si="16"/>
        <v>9.8268337341069836E-3</v>
      </c>
      <c r="AS56" s="123">
        <f t="shared" si="17"/>
        <v>0.33846088379641626</v>
      </c>
      <c r="AT56" s="38">
        <f t="shared" si="18"/>
        <v>0.17848876591778171</v>
      </c>
      <c r="AY56" s="8">
        <f t="shared" si="19"/>
        <v>0.25033370901739166</v>
      </c>
      <c r="AZ56" s="8">
        <f t="shared" si="20"/>
        <v>0.41190397645488402</v>
      </c>
      <c r="BC56" s="30">
        <f t="shared" si="21"/>
        <v>0.19942926549121198</v>
      </c>
      <c r="BD56" s="30">
        <f t="shared" si="22"/>
        <v>0.16701339531543063</v>
      </c>
      <c r="BE56" s="44">
        <f t="shared" si="23"/>
        <v>0.14245133077469924</v>
      </c>
      <c r="BF56" s="44">
        <f t="shared" si="24"/>
        <v>0</v>
      </c>
      <c r="BG56" s="160">
        <f t="shared" si="25"/>
        <v>4.570544215499373</v>
      </c>
      <c r="BH56" s="160">
        <v>3.8866666666666601</v>
      </c>
      <c r="BI56" s="44">
        <f>[2]TSC2!$G112</f>
        <v>8.5037284039095693E-3</v>
      </c>
      <c r="BJ56" s="30">
        <f t="shared" si="26"/>
        <v>7.2935707895508087E-2</v>
      </c>
    </row>
    <row r="57" spans="1:62">
      <c r="A57" s="108">
        <v>2016</v>
      </c>
      <c r="F57" s="117">
        <f t="shared" si="28"/>
        <v>9.2099995817989111E-3</v>
      </c>
      <c r="R57" s="115">
        <v>1.8</v>
      </c>
      <c r="S57" s="116">
        <f t="shared" si="29"/>
        <v>1.8888888888888888</v>
      </c>
      <c r="U57" s="112">
        <v>0.19610738356232638</v>
      </c>
      <c r="V57" s="112">
        <f>$U57*[6]TE2c!I113/[6]TE2c!$H113</f>
        <v>7.4877076389213912E-2</v>
      </c>
      <c r="W57" s="119">
        <f>V57*[3]TB1!$J113/[3]TB1!$H113</f>
        <v>1.5722474717374441E-2</v>
      </c>
      <c r="X57" s="112">
        <f>$U57*[6]TE2c!J113/[6]TE2c!$H113</f>
        <v>8.2236028144998724E-2</v>
      </c>
      <c r="Y57" s="112">
        <f>$U57*[6]TE2c!K113/[6]TE2c!$H113</f>
        <v>9.5935057964107555E-3</v>
      </c>
      <c r="Z57" s="112">
        <f>$U57*[6]TE2c!L113/[6]TE2c!$H113</f>
        <v>1.9689115866939194E-2</v>
      </c>
      <c r="AA57" s="112">
        <f>$U57*[6]TE2c!M113/[6]TE2c!$H113</f>
        <v>9.7116573035102294E-3</v>
      </c>
      <c r="AC57" s="30">
        <f t="shared" si="4"/>
        <v>0.1951283402145961</v>
      </c>
      <c r="AD57" s="30">
        <f t="shared" si="5"/>
        <v>8.8852609471324534E-2</v>
      </c>
      <c r="AE57" s="122">
        <f t="shared" si="6"/>
        <v>2.9698007799485057E-2</v>
      </c>
      <c r="AF57" s="30">
        <f t="shared" si="7"/>
        <v>4.9780015450243249E-2</v>
      </c>
      <c r="AG57" s="30">
        <f t="shared" si="8"/>
        <v>9.5935057964107555E-3</v>
      </c>
      <c r="AH57" s="30">
        <f t="shared" si="9"/>
        <v>3.7190552193107365E-2</v>
      </c>
      <c r="AI57" s="30">
        <f t="shared" si="10"/>
        <v>9.7116573035102294E-3</v>
      </c>
      <c r="AJ57" s="30"/>
      <c r="AK57" s="53">
        <f t="shared" si="27"/>
        <v>0.17829205914066676</v>
      </c>
      <c r="AL57" s="112">
        <f t="shared" si="11"/>
        <v>8.1186129525017886E-2</v>
      </c>
      <c r="AM57" s="112">
        <f t="shared" si="12"/>
        <v>2.7135571168814241E-2</v>
      </c>
      <c r="AN57" s="112">
        <f t="shared" si="13"/>
        <v>4.5484840638306059E-2</v>
      </c>
      <c r="AO57" s="112">
        <f t="shared" si="14"/>
        <v>8.7657482298004463E-3</v>
      </c>
      <c r="AP57" s="112">
        <f t="shared" si="15"/>
        <v>3.3981635490750464E-2</v>
      </c>
      <c r="AQ57" s="112">
        <f t="shared" si="16"/>
        <v>8.8737052567918681E-3</v>
      </c>
      <c r="AS57" s="123">
        <f t="shared" si="17"/>
        <v>0.34279264569682921</v>
      </c>
      <c r="AT57" s="38">
        <f t="shared" si="18"/>
        <v>0.18057244934410746</v>
      </c>
      <c r="AY57" s="8">
        <f t="shared" si="19"/>
        <v>0.25511422582438159</v>
      </c>
      <c r="AZ57" s="8">
        <f t="shared" si="20"/>
        <v>0.41934182513256912</v>
      </c>
      <c r="BC57" s="30">
        <f t="shared" si="21"/>
        <v>0.19610738356232638</v>
      </c>
      <c r="BD57" s="30">
        <f t="shared" si="22"/>
        <v>0.16365137086757089</v>
      </c>
      <c r="BE57" s="44">
        <f t="shared" si="23"/>
        <v>0.13879536533301104</v>
      </c>
      <c r="BF57" s="44">
        <f t="shared" si="24"/>
        <v>0</v>
      </c>
      <c r="BG57" s="160">
        <f t="shared" si="25"/>
        <v>4.6471923469295495</v>
      </c>
      <c r="BH57" s="160">
        <v>3.6658333333333299</v>
      </c>
      <c r="BI57" s="44">
        <f>[2]TSC2!$G113</f>
        <v>7.8882754568043341E-3</v>
      </c>
      <c r="BJ57" s="30">
        <f t="shared" si="26"/>
        <v>7.3026028563199813E-2</v>
      </c>
    </row>
    <row r="58" spans="1:62">
      <c r="A58" s="108">
        <v>2017</v>
      </c>
      <c r="F58" s="117">
        <f t="shared" si="28"/>
        <v>9.2099995817989111E-3</v>
      </c>
      <c r="W58" s="120"/>
      <c r="AK58" s="30"/>
      <c r="AY58" s="30"/>
      <c r="AZ58" s="30"/>
      <c r="BG58" s="160">
        <f t="shared" si="25"/>
        <v>4.4139367481134553</v>
      </c>
      <c r="BH58" s="160">
        <v>3.7433333333333301</v>
      </c>
      <c r="BI58" s="44">
        <f>[2]TSC2!$G114</f>
        <v>8.4807135827971586E-3</v>
      </c>
      <c r="BJ58" s="30"/>
    </row>
    <row r="59" spans="1:62" ht="16" thickBot="1">
      <c r="A59" s="111">
        <v>2018</v>
      </c>
      <c r="F59" s="117">
        <f t="shared" si="28"/>
        <v>9.2099995817989111E-3</v>
      </c>
      <c r="AK59" s="30"/>
      <c r="BG59" s="160">
        <f t="shared" si="25"/>
        <v>4.5885940330135373</v>
      </c>
      <c r="BH59" s="160">
        <v>3.93</v>
      </c>
      <c r="BI59" s="44">
        <f>[2]TSC2!$G115</f>
        <v>8.5647149687351869E-3</v>
      </c>
      <c r="BJ59" s="30"/>
    </row>
    <row r="60" spans="1:62" ht="16" thickTop="1">
      <c r="F60" s="117">
        <f t="shared" si="28"/>
        <v>9.2099995817989111E-3</v>
      </c>
      <c r="S60" t="s">
        <v>303</v>
      </c>
      <c r="W60" t="s">
        <v>301</v>
      </c>
      <c r="AM60" t="s">
        <v>309</v>
      </c>
      <c r="AP60">
        <f>14-8.9</f>
        <v>5.0999999999999996</v>
      </c>
      <c r="AQ60" t="s">
        <v>311</v>
      </c>
      <c r="BH60" s="160">
        <v>3.4580000000000002</v>
      </c>
    </row>
    <row r="61" spans="1:62">
      <c r="R61" t="s">
        <v>437</v>
      </c>
      <c r="AM61" t="s">
        <v>310</v>
      </c>
      <c r="AP61">
        <f>3.4-1.8</f>
        <v>1.5999999999999999</v>
      </c>
      <c r="AQ61" t="s">
        <v>311</v>
      </c>
    </row>
  </sheetData>
  <pageMargins left="0.75" right="0.75" top="1" bottom="1" header="0.5" footer="0.5"/>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O1" workbookViewId="0">
      <pane ySplit="2" topLeftCell="A3" activePane="bottomLeft" state="frozen"/>
      <selection pane="bottomLeft" activeCell="AC29" sqref="AC29"/>
    </sheetView>
  </sheetViews>
  <sheetFormatPr baseColWidth="10" defaultRowHeight="15" x14ac:dyDescent="0"/>
  <cols>
    <col min="20" max="20" width="10.7109375" customWidth="1"/>
    <col min="31" max="31" width="13.42578125" customWidth="1"/>
    <col min="32" max="32" width="12.28515625" customWidth="1"/>
  </cols>
  <sheetData>
    <row r="1" spans="1:37" ht="49" customHeight="1">
      <c r="A1" s="171" t="s">
        <v>391</v>
      </c>
      <c r="B1" s="171"/>
      <c r="C1" s="150"/>
      <c r="D1" s="172" t="s">
        <v>390</v>
      </c>
      <c r="E1" s="172"/>
      <c r="F1" s="172"/>
      <c r="G1" s="172"/>
      <c r="J1" s="171" t="s">
        <v>389</v>
      </c>
      <c r="K1" s="171"/>
      <c r="L1" s="171"/>
      <c r="M1" s="171"/>
      <c r="N1" s="171"/>
      <c r="O1" s="171"/>
      <c r="P1" s="171"/>
      <c r="Q1" s="171"/>
      <c r="R1" s="171"/>
      <c r="S1" s="171"/>
      <c r="T1" s="161"/>
      <c r="U1" s="153"/>
      <c r="W1" t="s">
        <v>392</v>
      </c>
      <c r="AC1" t="s">
        <v>416</v>
      </c>
    </row>
    <row r="2" spans="1:37" ht="60">
      <c r="A2" s="152" t="s">
        <v>388</v>
      </c>
      <c r="B2" s="151" t="s">
        <v>386</v>
      </c>
      <c r="C2" s="150"/>
      <c r="D2" s="150" t="s">
        <v>387</v>
      </c>
      <c r="E2" s="148" t="s">
        <v>386</v>
      </c>
      <c r="F2" s="149" t="s">
        <v>385</v>
      </c>
      <c r="G2" s="148" t="s">
        <v>384</v>
      </c>
      <c r="J2" s="147"/>
      <c r="K2" s="145" t="s">
        <v>383</v>
      </c>
      <c r="L2" s="146" t="s">
        <v>382</v>
      </c>
      <c r="M2" s="145" t="s">
        <v>381</v>
      </c>
      <c r="N2" s="145" t="s">
        <v>380</v>
      </c>
      <c r="O2" s="146" t="s">
        <v>379</v>
      </c>
      <c r="P2" s="145" t="s">
        <v>378</v>
      </c>
      <c r="Q2" s="146" t="s">
        <v>400</v>
      </c>
      <c r="R2" s="145" t="s">
        <v>401</v>
      </c>
      <c r="S2" s="145" t="s">
        <v>434</v>
      </c>
      <c r="T2" s="145" t="s">
        <v>435</v>
      </c>
      <c r="U2" s="145" t="s">
        <v>419</v>
      </c>
      <c r="V2" s="12" t="s">
        <v>396</v>
      </c>
      <c r="X2" t="s">
        <v>395</v>
      </c>
      <c r="Y2" t="s">
        <v>394</v>
      </c>
      <c r="Z2" t="s">
        <v>418</v>
      </c>
      <c r="AA2" t="s">
        <v>393</v>
      </c>
      <c r="AC2" s="67" t="s">
        <v>409</v>
      </c>
      <c r="AD2" s="67" t="s">
        <v>410</v>
      </c>
      <c r="AE2" s="67" t="s">
        <v>411</v>
      </c>
      <c r="AF2" s="67" t="s">
        <v>417</v>
      </c>
      <c r="AH2" s="67" t="s">
        <v>412</v>
      </c>
      <c r="AI2" s="67" t="s">
        <v>413</v>
      </c>
      <c r="AJ2" s="67" t="s">
        <v>414</v>
      </c>
      <c r="AK2" s="67" t="s">
        <v>415</v>
      </c>
    </row>
    <row r="3" spans="1:37">
      <c r="A3" s="152"/>
      <c r="B3" s="151"/>
      <c r="C3" s="150"/>
      <c r="D3" s="150"/>
      <c r="E3" s="148"/>
      <c r="F3" s="149"/>
      <c r="G3" s="148"/>
      <c r="J3" s="147">
        <v>1995</v>
      </c>
      <c r="K3" s="145"/>
      <c r="L3" s="146"/>
      <c r="M3" s="145"/>
      <c r="N3" s="145"/>
      <c r="O3" s="146"/>
      <c r="P3" s="145"/>
      <c r="Q3" s="146"/>
      <c r="R3" s="145"/>
      <c r="S3" s="146">
        <f>[2]TSC2!$G92</f>
        <v>3.8998705716647389E-2</v>
      </c>
      <c r="T3" s="146">
        <f>S3*'DataFig2-extra'!R36</f>
        <v>3.8998705716647389E-2</v>
      </c>
      <c r="U3" s="44">
        <f>AAArate!D14/100</f>
        <v>6.5799999999999997E-2</v>
      </c>
      <c r="V3" s="44">
        <f>AAArate!C14/100</f>
        <v>7.5899999999999995E-2</v>
      </c>
      <c r="W3">
        <v>1995</v>
      </c>
      <c r="X3" s="44">
        <v>3.56E-2</v>
      </c>
      <c r="Y3" s="44">
        <v>3.4799999999999998E-2</v>
      </c>
      <c r="Z3" s="44">
        <v>3.15E-2</v>
      </c>
      <c r="AA3" s="30"/>
      <c r="AJ3" s="112">
        <f>DataFig2!B85</f>
        <v>0.11946863744584499</v>
      </c>
      <c r="AK3" s="112">
        <f>DataFig2!E85</f>
        <v>0.12745397695124655</v>
      </c>
    </row>
    <row r="4" spans="1:37">
      <c r="A4" s="144" t="s">
        <v>188</v>
      </c>
      <c r="B4" s="140">
        <f>[7]TableC5!$H8</f>
        <v>5.8424400000000001E-2</v>
      </c>
      <c r="D4" s="143" t="s">
        <v>377</v>
      </c>
      <c r="E4" s="142">
        <f>[7]TableC6!D8</f>
        <v>3.759898929305585E-2</v>
      </c>
      <c r="F4" s="142">
        <f>[7]TableC6!E8</f>
        <v>9.4422759745527926E-2</v>
      </c>
      <c r="G4" s="142">
        <f>[7]TableC6!$G8</f>
        <v>3.0145361774658846E-2</v>
      </c>
      <c r="J4" s="141">
        <v>1996</v>
      </c>
      <c r="K4" s="140">
        <f>[7]TableC6b!B7</f>
        <v>4.5519089999999998E-2</v>
      </c>
      <c r="L4" s="140">
        <f>[7]TableC6b!C7</f>
        <v>4.3465719999999999E-2</v>
      </c>
      <c r="M4" s="140">
        <f>[7]TableC6b!D7</f>
        <v>4.2948760000000002E-2</v>
      </c>
      <c r="N4" s="140">
        <f>[7]TableC6b!E7</f>
        <v>4.2487030000000002E-2</v>
      </c>
      <c r="O4" s="140">
        <f>[7]TableC6b!F7</f>
        <v>4.3708980000000001E-2</v>
      </c>
      <c r="P4" s="140">
        <f>[7]TableC6b!G7</f>
        <v>4.3124410000000002E-2</v>
      </c>
      <c r="Q4" s="140">
        <f>[7]TableC6b!H7</f>
        <v>4.7318800000000001E-2</v>
      </c>
      <c r="R4" s="140">
        <f>[7]TableC6b!I7</f>
        <v>4.5979630000000001E-2</v>
      </c>
      <c r="S4" s="146">
        <f>[2]TSC2!$G93</f>
        <v>3.9991809782977165E-2</v>
      </c>
      <c r="T4" s="146">
        <f>S4*'DataFig2-extra'!R37</f>
        <v>4.674827471771973E-2</v>
      </c>
      <c r="U4" s="44">
        <f>AAArate!D26/100</f>
        <v>6.438333333333332E-2</v>
      </c>
      <c r="V4" s="44">
        <f>AAArate!C26/100</f>
        <v>7.3700000000000002E-2</v>
      </c>
      <c r="AA4" s="30">
        <f>S4</f>
        <v>3.9991809782977165E-2</v>
      </c>
      <c r="AJ4" s="112">
        <f>DataFig2!B86</f>
        <v>0.1271937686284027</v>
      </c>
      <c r="AK4" s="112">
        <f>DataFig2!E86</f>
        <v>0.13184794457774543</v>
      </c>
    </row>
    <row r="5" spans="1:37">
      <c r="A5" s="144" t="s">
        <v>189</v>
      </c>
      <c r="B5" s="140">
        <f>[7]TableC5!$H9</f>
        <v>5.1424999999999998E-2</v>
      </c>
      <c r="D5" s="143" t="s">
        <v>376</v>
      </c>
      <c r="E5" s="142">
        <f>[7]TableC6!D9</f>
        <v>3.3303603999036785E-2</v>
      </c>
      <c r="F5" s="142">
        <f>[7]TableC6!E9</f>
        <v>8.6010505057050102E-2</v>
      </c>
      <c r="G5" s="142">
        <f>[7]TableC6!$G9</f>
        <v>2.6096249381437321E-2</v>
      </c>
      <c r="J5" s="141">
        <v>1997</v>
      </c>
      <c r="K5" s="140">
        <f>[7]TableC6b!B8</f>
        <v>4.2606140000000001E-2</v>
      </c>
      <c r="L5" s="140">
        <f>[7]TableC6b!C8</f>
        <v>4.3597629999999998E-2</v>
      </c>
      <c r="M5" s="140">
        <f>[7]TableC6b!D8</f>
        <v>4.1515080000000003E-2</v>
      </c>
      <c r="N5" s="140">
        <f>[7]TableC6b!E8</f>
        <v>4.1035250000000002E-2</v>
      </c>
      <c r="O5" s="140">
        <f>[7]TableC6b!F8</f>
        <v>4.276286E-2</v>
      </c>
      <c r="P5" s="140">
        <f>[7]TableC6b!G8</f>
        <v>4.09927E-2</v>
      </c>
      <c r="Q5" s="140">
        <f>[7]TableC6b!H8</f>
        <v>4.319274E-2</v>
      </c>
      <c r="R5" s="140">
        <f>[7]TableC6b!I8</f>
        <v>4.3464910000000002E-2</v>
      </c>
      <c r="S5" s="146">
        <f>[2]TSC2!$G94</f>
        <v>4.0016720658054665E-2</v>
      </c>
      <c r="T5" s="146">
        <f>S5*'DataFig2-extra'!R38</f>
        <v>4.4548403864106995E-2</v>
      </c>
      <c r="U5" s="44">
        <f>AAArate!D38/100</f>
        <v>6.3524999999999998E-2</v>
      </c>
      <c r="V5" s="44">
        <f>AAArate!C38/100</f>
        <v>7.2616666666666677E-2</v>
      </c>
      <c r="X5" s="44"/>
      <c r="Y5" s="44"/>
      <c r="Z5" s="44"/>
      <c r="AA5" s="30">
        <f>S5</f>
        <v>4.0016720658054665E-2</v>
      </c>
      <c r="AJ5" s="112">
        <f>DataFig2!B87</f>
        <v>0.13558760029271408</v>
      </c>
      <c r="AK5" s="112">
        <f>DataFig2!E87</f>
        <v>0.14143151052625544</v>
      </c>
    </row>
    <row r="6" spans="1:37">
      <c r="A6" s="143" t="s">
        <v>375</v>
      </c>
      <c r="B6" s="142">
        <f>[7]TableC5!$H10</f>
        <v>5.4363099999999998E-2</v>
      </c>
      <c r="D6" s="143" t="s">
        <v>374</v>
      </c>
      <c r="E6" s="142">
        <f>[7]TableC6!D10</f>
        <v>3.3497186934406592E-2</v>
      </c>
      <c r="F6" s="142">
        <f>[7]TableC6!E10</f>
        <v>8.1457682431201384E-2</v>
      </c>
      <c r="G6" s="142">
        <f>[7]TableC6!$G10</f>
        <v>3.0582851114662035E-2</v>
      </c>
      <c r="J6" s="141">
        <v>1998</v>
      </c>
      <c r="K6" s="140">
        <f>[7]TableC6b!B9</f>
        <v>4.5197260000000003E-2</v>
      </c>
      <c r="L6" s="140">
        <f>[7]TableC6b!C9</f>
        <v>4.2897739999999997E-2</v>
      </c>
      <c r="M6" s="140">
        <f>[7]TableC6b!D9</f>
        <v>4.5207589999999999E-2</v>
      </c>
      <c r="N6" s="140">
        <f>[7]TableC6b!E9</f>
        <v>3.8279210000000001E-2</v>
      </c>
      <c r="O6" s="140">
        <f>[7]TableC6b!F9</f>
        <v>3.7371540000000002E-2</v>
      </c>
      <c r="P6" s="140">
        <f>[7]TableC6b!G9</f>
        <v>3.779859E-2</v>
      </c>
      <c r="Q6" s="140">
        <f>[7]TableC6b!H9</f>
        <v>4.6343460000000003E-2</v>
      </c>
      <c r="R6" s="140">
        <f>[7]TableC6b!I9</f>
        <v>4.3583915000000001E-2</v>
      </c>
      <c r="S6" s="146">
        <f>[2]TSC2!$G95</f>
        <v>4.0923519274727746E-2</v>
      </c>
      <c r="T6" s="146">
        <f>S6*'DataFig2-extra'!R39</f>
        <v>4.5182510116544249E-2</v>
      </c>
      <c r="U6" s="44">
        <f>AAArate!D50/100</f>
        <v>5.2641666666666663E-2</v>
      </c>
      <c r="V6" s="44">
        <f>AAArate!C50/100</f>
        <v>6.5316666666666662E-2</v>
      </c>
      <c r="W6">
        <v>1998</v>
      </c>
      <c r="X6" s="44">
        <v>3.6400000000000002E-2</v>
      </c>
      <c r="Y6" s="44">
        <v>5.4899999999999997E-2</v>
      </c>
      <c r="Z6" s="44">
        <v>6.1100000000000002E-2</v>
      </c>
      <c r="AA6" s="30">
        <f>S6</f>
        <v>4.0923519274727746E-2</v>
      </c>
      <c r="AJ6" s="112">
        <f>DataFig2!B88</f>
        <v>0.14170849986874184</v>
      </c>
      <c r="AK6" s="112">
        <f>DataFig2!E88</f>
        <v>0.14814344248668343</v>
      </c>
    </row>
    <row r="7" spans="1:37">
      <c r="A7" s="143" t="s">
        <v>373</v>
      </c>
      <c r="B7" s="142">
        <f>[7]TableC5!$H11</f>
        <v>5.3141599999999997E-2</v>
      </c>
      <c r="D7" s="143" t="s">
        <v>372</v>
      </c>
      <c r="E7" s="142">
        <f>[7]TableC6!D11</f>
        <v>3.2510333649278467E-2</v>
      </c>
      <c r="F7" s="142">
        <f>[7]TableC6!E11</f>
        <v>9.0602174599880722E-2</v>
      </c>
      <c r="G7" s="142">
        <f>[7]TableC6!$G11</f>
        <v>3.0499073294624032E-2</v>
      </c>
      <c r="J7" s="141">
        <v>1999</v>
      </c>
      <c r="K7" s="140">
        <f>[7]TableC6b!B10</f>
        <v>4.1540680000000003E-2</v>
      </c>
      <c r="L7" s="140">
        <f>[7]TableC6b!C10</f>
        <v>3.9710670000000003E-2</v>
      </c>
      <c r="M7" s="140">
        <f>[7]TableC6b!D10</f>
        <v>3.6727339999999997E-2</v>
      </c>
      <c r="N7" s="140">
        <f>[7]TableC6b!E10</f>
        <v>3.834357E-2</v>
      </c>
      <c r="O7" s="140">
        <f>[7]TableC6b!F10</f>
        <v>4.6133170000000001E-2</v>
      </c>
      <c r="P7" s="140">
        <f>[7]TableC6b!G10</f>
        <v>3.3839849999999998E-2</v>
      </c>
      <c r="Q7" s="140">
        <f>[7]TableC6b!H10</f>
        <v>4.1128860000000003E-2</v>
      </c>
      <c r="R7" s="140">
        <f>[7]TableC6b!I10</f>
        <v>4.3702919999999999E-2</v>
      </c>
      <c r="S7" s="146">
        <f>[2]TSC2!$G96</f>
        <v>3.886137914859656E-2</v>
      </c>
      <c r="T7" s="146">
        <f>S7*'DataFig2-extra'!R40</f>
        <v>4.5110361385837079E-2</v>
      </c>
      <c r="U7" s="44">
        <f>AAArate!D62/100</f>
        <v>5.6366666666666669E-2</v>
      </c>
      <c r="V7" s="44">
        <f>AAArate!C62/100</f>
        <v>7.0416666666666669E-2</v>
      </c>
      <c r="AA7" s="30">
        <f t="shared" ref="AA7:AA19" si="0">S7</f>
        <v>3.886137914859656E-2</v>
      </c>
      <c r="AI7" s="159"/>
      <c r="AJ7" s="112">
        <f>DataFig2!B89</f>
        <v>0.14577870464404311</v>
      </c>
      <c r="AK7" s="112">
        <f>DataFig2!E89</f>
        <v>0.15106307592082108</v>
      </c>
    </row>
    <row r="8" spans="1:37">
      <c r="A8" s="143" t="s">
        <v>191</v>
      </c>
      <c r="B8" s="142">
        <f>[7]TableC5!$H12</f>
        <v>4.5685499999999997E-2</v>
      </c>
      <c r="D8" s="143" t="s">
        <v>371</v>
      </c>
      <c r="E8" s="142">
        <f>[7]TableC6!D12</f>
        <v>3.5292138776158069E-2</v>
      </c>
      <c r="F8" s="142">
        <f>[7]TableC6!E12</f>
        <v>8.0283253393898926E-2</v>
      </c>
      <c r="G8" s="142">
        <f>[7]TableC6!$G12</f>
        <v>3.5157075151866904E-2</v>
      </c>
      <c r="J8" s="141">
        <v>2000</v>
      </c>
      <c r="K8" s="140">
        <f>[7]TableC6b!B11</f>
        <v>4.3826469999999999E-2</v>
      </c>
      <c r="L8" s="140">
        <f>[7]TableC6b!C11</f>
        <v>4.4247399999999999E-2</v>
      </c>
      <c r="M8" s="140">
        <f>[7]TableC6b!D11</f>
        <v>4.124891E-2</v>
      </c>
      <c r="N8" s="140">
        <f>[7]TableC6b!E11</f>
        <v>4.0017619999999997E-2</v>
      </c>
      <c r="O8" s="140">
        <f>[7]TableC6b!F11</f>
        <v>3.9785609999999999E-2</v>
      </c>
      <c r="P8" s="140">
        <f>[7]TableC6b!G11</f>
        <v>4.0183650000000001E-2</v>
      </c>
      <c r="Q8" s="140">
        <f>[7]TableC6b!H11</f>
        <v>3.855422E-2</v>
      </c>
      <c r="R8" s="140">
        <f>[7]TableC6b!I11</f>
        <v>4.3407029999999999E-2</v>
      </c>
      <c r="S8" s="146">
        <f>[2]TSC2!$G97</f>
        <v>4.2432100122846664E-2</v>
      </c>
      <c r="T8" s="146">
        <f>S8*'DataFig2-extra'!R41</f>
        <v>4.4279926184268778E-2</v>
      </c>
      <c r="U8" s="44">
        <f>AAArate!D74/100</f>
        <v>6.029166666666666E-2</v>
      </c>
      <c r="V8" s="44">
        <f>AAArate!C74/100</f>
        <v>7.6225000000000001E-2</v>
      </c>
      <c r="AA8" s="30">
        <f t="shared" si="0"/>
        <v>4.2432100122846664E-2</v>
      </c>
      <c r="AC8" s="112">
        <v>7.5182250000000006E-2</v>
      </c>
      <c r="AD8" s="112">
        <v>6.7283889999999999E-2</v>
      </c>
      <c r="AE8" s="112">
        <v>7.6126609999999997E-2</v>
      </c>
      <c r="AF8" s="158">
        <v>5.9086519999999997E-2</v>
      </c>
      <c r="AH8" s="112">
        <v>0.16184714</v>
      </c>
      <c r="AI8" s="158">
        <v>0.16520056</v>
      </c>
      <c r="AJ8" s="112">
        <f>DataFig2!B90</f>
        <v>0.15370295200973955</v>
      </c>
      <c r="AK8" s="112">
        <f>DataFig2!E90</f>
        <v>0.16131610382611328</v>
      </c>
    </row>
    <row r="9" spans="1:37">
      <c r="A9" s="143" t="s">
        <v>370</v>
      </c>
      <c r="B9" s="142">
        <f>[7]TableC5!$H13</f>
        <v>4.6948900000000002E-2</v>
      </c>
      <c r="D9" s="143" t="s">
        <v>343</v>
      </c>
      <c r="E9" s="142">
        <f>[7]TableC6!D13</f>
        <v>3.4885334424143044E-2</v>
      </c>
      <c r="F9" s="142">
        <f>[7]TableC6!E13</f>
        <v>8.5646892419738524E-2</v>
      </c>
      <c r="G9" s="142">
        <f>[7]TableC6!$G13</f>
        <v>3.0918799774478804E-2</v>
      </c>
      <c r="J9" s="141">
        <v>2001</v>
      </c>
      <c r="K9" s="140"/>
      <c r="L9" s="140">
        <f>[7]TableC6b!C12</f>
        <v>4.4046410000000001E-2</v>
      </c>
      <c r="M9" s="140">
        <f>[7]TableC6b!D12</f>
        <v>4.192332E-2</v>
      </c>
      <c r="N9" s="140">
        <f>[7]TableC6b!E12</f>
        <v>3.8196750000000002E-2</v>
      </c>
      <c r="O9" s="140">
        <f>[7]TableC6b!F12</f>
        <v>3.5903280000000003E-2</v>
      </c>
      <c r="P9" s="140">
        <f>[7]TableC6b!G12</f>
        <v>3.6246960000000002E-2</v>
      </c>
      <c r="Q9" s="140">
        <f>[7]TableC6b!H12</f>
        <v>3.5979579999999997E-2</v>
      </c>
      <c r="R9" s="140">
        <f>[7]TableC6b!I12</f>
        <v>4.3111139999999999E-2</v>
      </c>
      <c r="S9" s="146">
        <f>[2]TSC2!$G98</f>
        <v>4.1279602561455332E-2</v>
      </c>
      <c r="T9" s="146">
        <f>S9*'DataFig2-extra'!R42</f>
        <v>4.4084768170140301E-2</v>
      </c>
      <c r="U9" s="44">
        <f>AAArate!D86/100</f>
        <v>5.0175000000000011E-2</v>
      </c>
      <c r="V9" s="44">
        <f>AAArate!C86/100</f>
        <v>7.0824999999999999E-2</v>
      </c>
      <c r="W9">
        <v>2001</v>
      </c>
      <c r="X9" s="44">
        <v>3.7499999999999999E-2</v>
      </c>
      <c r="Y9" s="44">
        <v>4.1700000000000001E-2</v>
      </c>
      <c r="Z9" s="44">
        <v>2.86E-2</v>
      </c>
      <c r="AA9" s="30">
        <f t="shared" si="0"/>
        <v>4.1279602561455332E-2</v>
      </c>
      <c r="AC9" s="112">
        <v>6.998501E-2</v>
      </c>
      <c r="AD9" s="112">
        <v>6.3132610000000006E-2</v>
      </c>
      <c r="AE9" s="112">
        <v>7.0747969999999993E-2</v>
      </c>
      <c r="AF9" s="158">
        <v>4.9296300000000001E-2</v>
      </c>
      <c r="AH9" s="112">
        <v>0.15832244000000001</v>
      </c>
      <c r="AI9" s="158">
        <v>0.16426263999999999</v>
      </c>
      <c r="AJ9" s="112">
        <f>DataFig2!B91</f>
        <v>0.15241700826801566</v>
      </c>
      <c r="AK9" s="112">
        <f>DataFig2!E91</f>
        <v>0.15996370853705599</v>
      </c>
    </row>
    <row r="10" spans="1:37">
      <c r="J10" s="141">
        <v>2002</v>
      </c>
      <c r="K10" s="140"/>
      <c r="L10" s="140">
        <f>[7]TableC6b!C13</f>
        <v>3.2577679999999998E-2</v>
      </c>
      <c r="M10" s="140">
        <f>[7]TableC6b!D13</f>
        <v>3.2790109999999997E-2</v>
      </c>
      <c r="N10" s="140">
        <f>[7]TableC6b!E13</f>
        <v>2.763498E-2</v>
      </c>
      <c r="O10" s="140">
        <f>[7]TableC6b!F13</f>
        <v>2.8897240000000001E-2</v>
      </c>
      <c r="P10" s="140">
        <f>[7]TableC6b!G13</f>
        <v>2.9042399999999999E-2</v>
      </c>
      <c r="Q10" s="140">
        <f>[7]TableC6b!H13</f>
        <v>2.5962220000000001E-2</v>
      </c>
      <c r="R10" s="140">
        <f>[7]TableC6b!I13</f>
        <v>3.4055990000000001E-2</v>
      </c>
      <c r="S10" s="146">
        <f>[2]TSC2!$G99</f>
        <v>3.1039478789709845E-2</v>
      </c>
      <c r="T10" s="146">
        <f>S10*'DataFig2-extra'!R43</f>
        <v>3.5350088555308461E-2</v>
      </c>
      <c r="U10" s="44">
        <f>AAArate!D98/100</f>
        <v>4.6108333333333328E-2</v>
      </c>
      <c r="V10" s="44">
        <f>AAArate!C98/100</f>
        <v>6.4916666666666664E-2</v>
      </c>
      <c r="AA10" s="30">
        <f t="shared" si="0"/>
        <v>3.1039478789709845E-2</v>
      </c>
      <c r="AC10" s="112">
        <v>6.3338130000000006E-2</v>
      </c>
      <c r="AD10" s="112">
        <v>5.3876180000000003E-2</v>
      </c>
      <c r="AE10" s="112">
        <v>6.4786419999999997E-2</v>
      </c>
      <c r="AF10" s="158">
        <v>4.392588E-2</v>
      </c>
      <c r="AH10" s="112">
        <v>0.14213735</v>
      </c>
      <c r="AI10" s="158">
        <v>0.14771740999999999</v>
      </c>
      <c r="AJ10" s="112">
        <f>DataFig2!B92</f>
        <v>0.14281969550811557</v>
      </c>
      <c r="AK10" s="112">
        <f>DataFig2!E92</f>
        <v>0.14843699292321091</v>
      </c>
    </row>
    <row r="11" spans="1:37">
      <c r="J11" s="141">
        <v>2003</v>
      </c>
      <c r="K11" s="140"/>
      <c r="L11" s="140"/>
      <c r="M11" s="140">
        <f>[7]TableC6b!D14</f>
        <v>2.3571209999999999E-2</v>
      </c>
      <c r="N11" s="140">
        <f>[7]TableC6b!E14</f>
        <v>2.483641E-2</v>
      </c>
      <c r="O11" s="140">
        <f>[7]TableC6b!F14</f>
        <v>2.1713059999999999E-2</v>
      </c>
      <c r="P11" s="140">
        <f>[7]TableC6b!G14</f>
        <v>2.0206729999999999E-2</v>
      </c>
      <c r="Q11" s="140">
        <f>[7]TableC6b!H14</f>
        <v>2.2376549999999999E-2</v>
      </c>
      <c r="R11" s="140">
        <f>[7]TableC6b!I14</f>
        <v>3.5130799999999997E-2</v>
      </c>
      <c r="S11" s="146">
        <f>[2]TSC2!$G100</f>
        <v>2.4941993413664109E-2</v>
      </c>
      <c r="T11" s="146">
        <f>S11*'DataFig2-extra'!R44</f>
        <v>3.70867999446573E-2</v>
      </c>
      <c r="U11" s="44">
        <f>AAArate!D110/100</f>
        <v>4.0149999999999998E-2</v>
      </c>
      <c r="V11" s="44">
        <f>AAArate!C110/100</f>
        <v>5.6666666666666671E-2</v>
      </c>
      <c r="AA11" s="30">
        <f t="shared" si="0"/>
        <v>2.4941993413664109E-2</v>
      </c>
      <c r="AC11" s="112">
        <v>5.5199560000000002E-2</v>
      </c>
      <c r="AD11" s="112">
        <v>4.6075400000000002E-2</v>
      </c>
      <c r="AE11" s="112">
        <v>5.6546699999999998E-2</v>
      </c>
      <c r="AF11" s="158">
        <v>3.83468E-2</v>
      </c>
      <c r="AH11" s="112">
        <v>0.14104623999999999</v>
      </c>
      <c r="AI11" s="158">
        <v>0.14652362999999999</v>
      </c>
      <c r="AJ11" s="112">
        <f>DataFig2!B93</f>
        <v>0.14467203684244773</v>
      </c>
      <c r="AK11" s="112">
        <f>DataFig2!E93</f>
        <v>0.14369210631844692</v>
      </c>
    </row>
    <row r="12" spans="1:37">
      <c r="A12" t="s">
        <v>369</v>
      </c>
      <c r="D12" t="s">
        <v>368</v>
      </c>
      <c r="J12" s="141">
        <v>2004</v>
      </c>
      <c r="K12" s="140"/>
      <c r="L12" s="140"/>
      <c r="M12" s="140">
        <f>[7]TableC6b!D15</f>
        <v>2.3285130000000001E-2</v>
      </c>
      <c r="N12" s="140">
        <f>[7]TableC6b!E15</f>
        <v>2.196594E-2</v>
      </c>
      <c r="O12" s="140">
        <f>[7]TableC6b!F15</f>
        <v>2.1222560000000001E-2</v>
      </c>
      <c r="P12" s="140">
        <f>[7]TableC6b!G15</f>
        <v>2.1652419999999999E-2</v>
      </c>
      <c r="Q12" s="140">
        <f>[7]TableC6b!H15</f>
        <v>1.9954840000000001E-2</v>
      </c>
      <c r="R12" s="140">
        <f>[7]TableC6b!I15</f>
        <v>2.487141E-2</v>
      </c>
      <c r="S12" s="146">
        <f>[2]TSC2!$G101</f>
        <v>2.0935888777849101E-2</v>
      </c>
      <c r="T12" s="146">
        <f>S12*'DataFig2-extra'!R45</f>
        <v>2.6771551217852844E-2</v>
      </c>
      <c r="U12" s="44">
        <f>AAArate!D122/100</f>
        <v>4.2741666666666671E-2</v>
      </c>
      <c r="V12" s="44">
        <f>AAArate!C122/100</f>
        <v>5.6283333333333331E-2</v>
      </c>
      <c r="W12">
        <v>2004</v>
      </c>
      <c r="X12" s="44">
        <v>2.2100000000000002E-2</v>
      </c>
      <c r="Y12" s="44">
        <v>2.69E-2</v>
      </c>
      <c r="Z12" s="44">
        <v>2.75E-2</v>
      </c>
      <c r="AA12" s="30">
        <f t="shared" si="0"/>
        <v>2.0935888777849101E-2</v>
      </c>
      <c r="AC12" s="112">
        <v>5.4298440000000003E-2</v>
      </c>
      <c r="AD12" s="112">
        <v>4.221051E-2</v>
      </c>
      <c r="AE12" s="112">
        <v>5.6165340000000001E-2</v>
      </c>
      <c r="AF12" s="158">
        <v>3.997527E-2</v>
      </c>
      <c r="AH12" s="112">
        <v>0.14322212000000001</v>
      </c>
      <c r="AI12" s="158">
        <v>0.14740643</v>
      </c>
      <c r="AJ12" s="112">
        <f>DataFig2!B94</f>
        <v>0.15336915406094767</v>
      </c>
      <c r="AK12" s="112">
        <f>DataFig2!E94</f>
        <v>0.15485249263931344</v>
      </c>
    </row>
    <row r="13" spans="1:37">
      <c r="J13" s="141">
        <v>2005</v>
      </c>
      <c r="K13" s="140"/>
      <c r="L13" s="140"/>
      <c r="M13" s="140">
        <f>[7]TableC6b!D16</f>
        <v>2.4167930000000001E-2</v>
      </c>
      <c r="N13" s="140">
        <f>[7]TableC6b!E16</f>
        <v>2.4561840000000001E-2</v>
      </c>
      <c r="O13" s="140">
        <f>[7]TableC6b!F16</f>
        <v>2.6698369999999999E-2</v>
      </c>
      <c r="P13" s="140">
        <f>[7]TableC6b!G16</f>
        <v>2.2000209999999999E-2</v>
      </c>
      <c r="Q13" s="140">
        <f>[7]TableC6b!H16</f>
        <v>2.5040010000000001E-2</v>
      </c>
      <c r="R13" s="140">
        <f>[7]TableC6b!I16</f>
        <v>3.2141299999999998E-2</v>
      </c>
      <c r="S13" s="146">
        <f>[2]TSC2!$G102</f>
        <v>2.3152397109042464E-2</v>
      </c>
      <c r="T13" s="146">
        <f>S13*'DataFig2-extra'!R46</f>
        <v>3.4853567817089808E-2</v>
      </c>
      <c r="U13" s="44">
        <f>AAArate!D134/100</f>
        <v>4.2900000000000001E-2</v>
      </c>
      <c r="V13" s="44">
        <f>AAArate!C134/100</f>
        <v>5.2350000000000001E-2</v>
      </c>
      <c r="AA13" s="30">
        <f t="shared" si="0"/>
        <v>2.3152397109042464E-2</v>
      </c>
      <c r="AC13" s="112">
        <v>5.1480909999999998E-2</v>
      </c>
      <c r="AD13" s="112">
        <v>4.3377899999999997E-2</v>
      </c>
      <c r="AE13" s="112">
        <v>5.2311400000000001E-2</v>
      </c>
      <c r="AF13" s="158">
        <v>4.1512489999999999E-2</v>
      </c>
      <c r="AH13" s="112">
        <v>0.14944099</v>
      </c>
      <c r="AI13" s="158">
        <v>0.15337421000000001</v>
      </c>
      <c r="AJ13" s="112">
        <f>DataFig2!B95</f>
        <v>0.16030427958035678</v>
      </c>
      <c r="AK13" s="112">
        <f>DataFig2!E95</f>
        <v>0.15696960839166013</v>
      </c>
    </row>
    <row r="14" spans="1:37">
      <c r="J14" s="141">
        <v>2006</v>
      </c>
      <c r="K14" s="140"/>
      <c r="L14" s="140"/>
      <c r="M14" s="140"/>
      <c r="N14" s="140">
        <f>[7]TableC6b!E17</f>
        <v>2.984009E-2</v>
      </c>
      <c r="O14" s="140">
        <f>[7]TableC6b!F17</f>
        <v>2.8920370000000001E-2</v>
      </c>
      <c r="P14" s="140">
        <f>[7]TableC6b!G17</f>
        <v>3.184526E-2</v>
      </c>
      <c r="Q14" s="140">
        <f>[7]TableC6b!H17</f>
        <v>3.0857039999999999E-2</v>
      </c>
      <c r="R14" s="140">
        <f>[7]TableC6b!I17</f>
        <v>3.4608239999999998E-2</v>
      </c>
      <c r="S14" s="146">
        <f>[2]TSC2!$G103</f>
        <v>2.9199752499014828E-2</v>
      </c>
      <c r="T14" s="146">
        <f>S14*'DataFig2-extra'!R47</f>
        <v>3.7596003607149653E-2</v>
      </c>
      <c r="U14" s="44">
        <f>AAArate!D146/100</f>
        <v>4.791666666666667E-2</v>
      </c>
      <c r="V14" s="44">
        <f>AAArate!C146/100</f>
        <v>5.5874999999999994E-2</v>
      </c>
      <c r="AA14" s="30">
        <f t="shared" si="0"/>
        <v>2.9199752499014828E-2</v>
      </c>
      <c r="AC14" s="112">
        <v>5.529746E-2</v>
      </c>
      <c r="AD14" s="112">
        <v>4.8747249999999999E-2</v>
      </c>
      <c r="AE14" s="112">
        <v>5.5853010000000002E-2</v>
      </c>
      <c r="AF14" s="158">
        <v>4.6864400000000001E-2</v>
      </c>
      <c r="AH14" s="112">
        <v>0.15724294</v>
      </c>
      <c r="AI14" s="158">
        <v>0.16063440000000001</v>
      </c>
      <c r="AJ14" s="112">
        <f>DataFig2!B96</f>
        <v>0.16516293064199711</v>
      </c>
      <c r="AK14" s="112">
        <f>DataFig2!E96</f>
        <v>0.16751645874731871</v>
      </c>
    </row>
    <row r="15" spans="1:37">
      <c r="J15" s="141">
        <v>2007</v>
      </c>
      <c r="K15" s="140"/>
      <c r="L15" s="140"/>
      <c r="M15" s="140"/>
      <c r="N15" s="140">
        <f>[7]TableC6b!E18</f>
        <v>3.4895309999999999E-2</v>
      </c>
      <c r="O15" s="140">
        <f>[7]TableC6b!F18</f>
        <v>2.9044509999999999E-2</v>
      </c>
      <c r="P15" s="140">
        <f>[7]TableC6b!G18</f>
        <v>3.4706019999999997E-2</v>
      </c>
      <c r="Q15" s="140">
        <f>[7]TableC6b!H18</f>
        <v>3.1306050000000002E-2</v>
      </c>
      <c r="R15" s="140">
        <f>[7]TableC6b!I18</f>
        <v>3.5506610000000001E-2</v>
      </c>
      <c r="S15" s="146">
        <f>[2]TSC2!$G104</f>
        <v>3.1777707630169849E-2</v>
      </c>
      <c r="T15" s="146">
        <f>S15*'DataFig2-extra'!R48</f>
        <v>3.8626725254279778E-2</v>
      </c>
      <c r="U15" s="44">
        <f>AAArate!D158/100</f>
        <v>4.6291666666666662E-2</v>
      </c>
      <c r="V15" s="44">
        <f>AAArate!C158/100</f>
        <v>5.5558333333333321E-2</v>
      </c>
      <c r="W15">
        <v>2007</v>
      </c>
      <c r="X15" s="44">
        <v>2.5700000000000001E-2</v>
      </c>
      <c r="Y15" s="44">
        <v>3.5799999999999998E-2</v>
      </c>
      <c r="Z15" s="44">
        <v>3.1300000000000001E-2</v>
      </c>
      <c r="AA15" s="30">
        <f t="shared" si="0"/>
        <v>3.1777707630169849E-2</v>
      </c>
      <c r="AC15" s="112">
        <v>5.5089079999999999E-2</v>
      </c>
      <c r="AD15" s="112">
        <v>4.97709E-2</v>
      </c>
      <c r="AE15" s="112">
        <v>5.5544650000000001E-2</v>
      </c>
      <c r="AF15" s="158">
        <v>4.5530950000000001E-2</v>
      </c>
      <c r="AH15" s="112">
        <v>0.16518856000000001</v>
      </c>
      <c r="AI15" s="158">
        <v>0.16995687000000001</v>
      </c>
      <c r="AJ15" s="112">
        <f>DataFig2!B97</f>
        <v>0.17468240110603914</v>
      </c>
      <c r="AK15" s="112">
        <f>DataFig2!E97</f>
        <v>0.17910571421959687</v>
      </c>
    </row>
    <row r="16" spans="1:37">
      <c r="J16" s="141">
        <v>2008</v>
      </c>
      <c r="K16" s="140"/>
      <c r="L16" s="140"/>
      <c r="M16" s="140"/>
      <c r="N16" s="140"/>
      <c r="O16" s="140"/>
      <c r="P16" s="140">
        <f>[7]TableC6b!G19</f>
        <v>2.445466E-2</v>
      </c>
      <c r="Q16" s="140">
        <f>[7]TableC6b!H19</f>
        <v>2.5081300000000001E-2</v>
      </c>
      <c r="R16" s="140">
        <f>[7]TableC6b!I19</f>
        <v>3.8369960000000002E-2</v>
      </c>
      <c r="S16" s="146">
        <f>[2]TSC2!$G105</f>
        <v>2.3809473966186753E-2</v>
      </c>
      <c r="T16" s="146">
        <f>S16*'DataFig2-extra'!R49</f>
        <v>4.0026596268914236E-2</v>
      </c>
      <c r="U16" s="44">
        <f>AAArate!D170/100</f>
        <v>3.6666666666666667E-2</v>
      </c>
      <c r="V16" s="44">
        <f>AAArate!C170/100</f>
        <v>5.6316666666666668E-2</v>
      </c>
      <c r="AA16" s="30">
        <f t="shared" si="0"/>
        <v>2.3809473966186753E-2</v>
      </c>
      <c r="AC16" s="112">
        <v>5.5277439999999997E-2</v>
      </c>
      <c r="AD16" s="112">
        <v>4.5667529999999998E-2</v>
      </c>
      <c r="AE16" s="112">
        <v>5.6252410000000003E-2</v>
      </c>
      <c r="AF16" s="158">
        <v>3.5418169999999999E-2</v>
      </c>
      <c r="AH16" s="112">
        <v>0.16917289999999999</v>
      </c>
      <c r="AI16" s="158">
        <v>0.18080966000000001</v>
      </c>
      <c r="AJ16" s="112">
        <f>DataFig2!B98</f>
        <v>0.18910611322521326</v>
      </c>
      <c r="AK16" s="112">
        <f>DataFig2!E98</f>
        <v>0.18086099093523761</v>
      </c>
    </row>
    <row r="17" spans="10:37">
      <c r="J17" s="141">
        <v>2009</v>
      </c>
      <c r="K17" s="140"/>
      <c r="L17" s="140"/>
      <c r="M17" s="140"/>
      <c r="N17" s="140"/>
      <c r="O17" s="140"/>
      <c r="P17" s="140">
        <f>[7]TableC6b!G20</f>
        <v>1.72795E-2</v>
      </c>
      <c r="Q17" s="140">
        <f>[7]TableC6b!H20</f>
        <v>1.5535129999999999E-2</v>
      </c>
      <c r="R17" s="140">
        <f>[7]TableC6b!I20</f>
        <v>2.6037049999999999E-2</v>
      </c>
      <c r="S17" s="146">
        <f>[2]TSC2!$G106</f>
        <v>1.7251758710465654E-2</v>
      </c>
      <c r="T17" s="146">
        <f>S17*'DataFig2-extra'!R50</f>
        <v>2.6651821150834434E-2</v>
      </c>
      <c r="U17" s="44">
        <f>AAArate!D182/100</f>
        <v>3.256666666666666E-2</v>
      </c>
      <c r="V17" s="44">
        <f>AAArate!C182/100</f>
        <v>5.3133333333333324E-2</v>
      </c>
      <c r="AA17" s="30">
        <f t="shared" si="0"/>
        <v>1.7251758710465654E-2</v>
      </c>
      <c r="AC17" s="112">
        <v>5.1210579999999999E-2</v>
      </c>
      <c r="AD17" s="112">
        <v>3.7794920000000003E-2</v>
      </c>
      <c r="AE17" s="112">
        <v>5.3015859999999998E-2</v>
      </c>
      <c r="AF17" s="158">
        <v>3.0350530000000001E-2</v>
      </c>
      <c r="AH17" s="112">
        <v>0.15473471999999999</v>
      </c>
      <c r="AI17" s="158">
        <v>0.16743524000000001</v>
      </c>
      <c r="AJ17" s="112">
        <f>DataFig2!B99</f>
        <v>0.1904261489892865</v>
      </c>
      <c r="AK17" s="112">
        <f>DataFig2!E99</f>
        <v>0.18091468472554792</v>
      </c>
    </row>
    <row r="18" spans="10:37">
      <c r="J18" s="141">
        <v>2010</v>
      </c>
      <c r="K18" s="140"/>
      <c r="L18" s="140"/>
      <c r="M18" s="140"/>
      <c r="N18" s="140"/>
      <c r="O18" s="140"/>
      <c r="P18" s="140">
        <f>[7]TableC6b!G21</f>
        <v>1.7376280000000001E-2</v>
      </c>
      <c r="Q18" s="140">
        <f>[7]TableC6b!H21</f>
        <v>1.659973E-2</v>
      </c>
      <c r="R18" s="140">
        <f>[7]TableC6b!I21</f>
        <v>2.1724750000000001E-2</v>
      </c>
      <c r="S18" s="146">
        <f>[2]TSC2!$G107</f>
        <v>1.423472182614772E-2</v>
      </c>
      <c r="T18" s="146">
        <f>S18*'DataFig2-extra'!R51</f>
        <v>2.2745950130071645E-2</v>
      </c>
      <c r="U18" s="44">
        <f>AAArate!D194/100</f>
        <v>3.2141666666666666E-2</v>
      </c>
      <c r="V18" s="44">
        <f>AAArate!C194/100</f>
        <v>4.9433333333333322E-2</v>
      </c>
      <c r="W18">
        <v>2010</v>
      </c>
      <c r="X18" s="44">
        <v>1.9900000000000001E-2</v>
      </c>
      <c r="Y18" s="44">
        <v>2.3199999999999998E-2</v>
      </c>
      <c r="Z18" s="44">
        <v>2.5700000000000001E-2</v>
      </c>
      <c r="AA18" s="30">
        <f t="shared" si="0"/>
        <v>1.423472182614772E-2</v>
      </c>
      <c r="AC18" s="112">
        <v>4.7298159999999999E-2</v>
      </c>
      <c r="AD18" s="112">
        <v>3.3392060000000001E-2</v>
      </c>
      <c r="AE18" s="112">
        <v>4.9282300000000001E-2</v>
      </c>
      <c r="AF18" s="158">
        <v>3.0145499999999999E-2</v>
      </c>
      <c r="AH18" s="112">
        <v>0.16824716000000001</v>
      </c>
      <c r="AI18" s="158">
        <v>0.1785911</v>
      </c>
      <c r="AJ18" s="112">
        <f>DataFig2!B100</f>
        <v>0.20697067976663855</v>
      </c>
      <c r="AK18" s="112">
        <f>DataFig2!E100</f>
        <v>0.19174546705181833</v>
      </c>
    </row>
    <row r="19" spans="10:37">
      <c r="J19" s="141">
        <v>2011</v>
      </c>
      <c r="K19" s="140"/>
      <c r="L19" s="140"/>
      <c r="M19" s="140"/>
      <c r="N19" s="140"/>
      <c r="O19" s="140"/>
      <c r="P19" s="140">
        <f>[7]TableC6b!G22</f>
        <v>1.380518E-2</v>
      </c>
      <c r="Q19" s="140">
        <f>[7]TableC6b!H22</f>
        <v>1.5177080000000001E-2</v>
      </c>
      <c r="R19" s="140">
        <f>[7]TableC6b!I22</f>
        <v>1.8838219999999999E-2</v>
      </c>
      <c r="S19" s="146">
        <f>[2]TSC2!$G108</f>
        <v>1.218342034899992E-2</v>
      </c>
      <c r="T19" s="146">
        <f>S19*'DataFig2-extra'!R52</f>
        <v>1.9899607607869938E-2</v>
      </c>
      <c r="U19" s="44">
        <f>AAArate!D206/100</f>
        <v>2.7858333333333329E-2</v>
      </c>
      <c r="V19" s="44">
        <f>AAArate!C206/100</f>
        <v>4.6391666666666664E-2</v>
      </c>
      <c r="AA19" s="30">
        <f t="shared" si="0"/>
        <v>1.218342034899992E-2</v>
      </c>
      <c r="AC19" s="112">
        <v>4.4080569999999999E-2</v>
      </c>
      <c r="AD19" s="112">
        <v>2.890587E-2</v>
      </c>
      <c r="AE19" s="112">
        <v>4.6225339999999997E-2</v>
      </c>
      <c r="AF19" s="158">
        <v>2.4705270000000001E-2</v>
      </c>
      <c r="AH19" s="112">
        <v>0.16164828000000001</v>
      </c>
      <c r="AI19" s="158">
        <v>0.17562684000000001</v>
      </c>
      <c r="AJ19" s="112">
        <f>DataFig2!B101</f>
        <v>0.20094082440983713</v>
      </c>
      <c r="AK19" s="112">
        <f>DataFig2!E101</f>
        <v>0.18413927904807434</v>
      </c>
    </row>
    <row r="20" spans="10:37">
      <c r="J20" s="154">
        <v>2012</v>
      </c>
      <c r="K20" s="7"/>
      <c r="L20" s="7"/>
      <c r="M20" s="7"/>
      <c r="N20" s="7"/>
      <c r="O20" s="7"/>
      <c r="P20" s="7"/>
      <c r="Q20" s="7"/>
      <c r="R20" s="7"/>
      <c r="S20" s="146">
        <f>[2]TSC2!$G109</f>
        <v>1.1197502487623774E-2</v>
      </c>
      <c r="T20" s="146">
        <f>S20*'DataFig2-extra'!R53</f>
        <v>2.0155504477722793E-2</v>
      </c>
      <c r="U20" s="44">
        <f>AAArate!D218/100</f>
        <v>1.8024999999999999E-2</v>
      </c>
      <c r="V20" s="44">
        <f>AAArate!C218/100</f>
        <v>3.6733333333333333E-2</v>
      </c>
      <c r="AA20" s="30"/>
      <c r="AC20" s="112">
        <v>3.539424E-2</v>
      </c>
      <c r="AD20" s="112">
        <v>2.5690709999999999E-2</v>
      </c>
      <c r="AE20" s="112">
        <v>3.6655979999999998E-2</v>
      </c>
      <c r="AF20" s="158">
        <v>1.716254E-2</v>
      </c>
      <c r="AH20" s="112">
        <v>0.17261380000000001</v>
      </c>
      <c r="AI20" s="158">
        <v>0.19705307999999999</v>
      </c>
      <c r="AJ20" s="112">
        <f>DataFig2!B102</f>
        <v>0.21279789805750549</v>
      </c>
      <c r="AK20" s="112">
        <f>DataFig2!E102</f>
        <v>0.18966626846939716</v>
      </c>
    </row>
    <row r="21" spans="10:37">
      <c r="J21" s="154">
        <v>2013</v>
      </c>
      <c r="S21" s="146">
        <f>[2]TSC2!$G110</f>
        <v>9.5879121936009951E-3</v>
      </c>
      <c r="T21" s="146">
        <f>S21*'DataFig2-extra'!R54</f>
        <v>1.725824194848179E-2</v>
      </c>
      <c r="U21" s="44">
        <f>AAArate!D230/100</f>
        <v>2.3508333333333332E-2</v>
      </c>
      <c r="V21" s="44">
        <f>AAArate!C230/100</f>
        <v>4.2350000000000006E-2</v>
      </c>
      <c r="W21">
        <v>2013</v>
      </c>
      <c r="X21" s="44">
        <v>1.37E-2</v>
      </c>
      <c r="Y21" s="44">
        <v>1.9099999999999999E-2</v>
      </c>
      <c r="Z21" s="44">
        <v>2.07E-2</v>
      </c>
      <c r="AA21" s="30"/>
      <c r="AC21" s="112">
        <v>3.9826420000000001E-2</v>
      </c>
      <c r="AD21" s="112">
        <v>2.4418390000000002E-2</v>
      </c>
      <c r="AE21" s="112">
        <v>4.221283E-2</v>
      </c>
      <c r="AF21" s="158">
        <v>1.9991149999999999E-2</v>
      </c>
      <c r="AH21" s="112">
        <v>0.15388694</v>
      </c>
      <c r="AI21" s="158">
        <v>0.16866359</v>
      </c>
      <c r="AJ21" s="112">
        <f>DataFig2!B103</f>
        <v>0.19949005596162539</v>
      </c>
      <c r="AK21" s="112">
        <f>DataFig2!E103</f>
        <v>0.17860944265920484</v>
      </c>
    </row>
    <row r="22" spans="10:37">
      <c r="J22" s="154">
        <v>2014</v>
      </c>
      <c r="S22" s="146">
        <f>[2]TSC2!$G111</f>
        <v>8.7013451100623525E-3</v>
      </c>
      <c r="T22" s="146">
        <f>S22*'DataFig2-extra'!R55</f>
        <v>1.5662421198112234E-2</v>
      </c>
      <c r="U22" s="44">
        <f>AAArate!D242/100</f>
        <v>2.5408333333333335E-2</v>
      </c>
      <c r="V22" s="44">
        <f>AAArate!C242/100</f>
        <v>4.1625000000000002E-2</v>
      </c>
      <c r="AA22" s="30"/>
      <c r="AC22" s="112">
        <v>3.8968059999999999E-2</v>
      </c>
      <c r="AD22" s="112">
        <v>2.3957249999999999E-2</v>
      </c>
      <c r="AE22" s="112">
        <v>4.1465290000000002E-2</v>
      </c>
      <c r="AF22" s="158">
        <v>2.0420540000000001E-2</v>
      </c>
      <c r="AH22" s="112">
        <v>0.16083664</v>
      </c>
      <c r="AI22" s="158">
        <v>0.17254285</v>
      </c>
      <c r="AJ22" s="112">
        <f>DataFig2!B104</f>
        <v>0.20054356247757571</v>
      </c>
      <c r="AK22" s="112">
        <f>DataFig2!E104</f>
        <v>0.18250885580897708</v>
      </c>
    </row>
    <row r="23" spans="10:37">
      <c r="J23" s="154">
        <v>2015</v>
      </c>
      <c r="S23" s="146">
        <f>[2]TSC2!$G112</f>
        <v>8.5037284039095693E-3</v>
      </c>
      <c r="T23" s="146">
        <f>S23*'DataFig2-extra'!R56</f>
        <v>1.5306711127037225E-2</v>
      </c>
      <c r="U23" s="44">
        <f>AAArate!D254/100</f>
        <v>2.1358333333333337E-2</v>
      </c>
      <c r="V23" s="44">
        <f>AAArate!C254/100</f>
        <v>3.8866666666666674E-2</v>
      </c>
      <c r="AA23" s="30"/>
      <c r="AC23" s="112">
        <v>3.6521539999999998E-2</v>
      </c>
      <c r="AD23" s="112">
        <v>2.3043290000000001E-2</v>
      </c>
      <c r="AE23" s="112">
        <v>3.8726200000000002E-2</v>
      </c>
      <c r="AF23" s="158">
        <v>1.8015369999999999E-2</v>
      </c>
      <c r="AH23" s="112">
        <v>0.16136242000000001</v>
      </c>
      <c r="AI23" s="158">
        <v>0.17564081000000001</v>
      </c>
      <c r="AJ23" s="112">
        <f>DataFig2!B105</f>
        <v>0.19942926549121198</v>
      </c>
      <c r="AK23" s="112">
        <f>DataFig2!E105</f>
        <v>0.18143220600237903</v>
      </c>
    </row>
    <row r="24" spans="10:37">
      <c r="J24" s="4">
        <v>2016</v>
      </c>
      <c r="S24" s="146">
        <f>[2]TSC2!$G113</f>
        <v>7.8882754568043341E-3</v>
      </c>
      <c r="T24" s="146">
        <f>S24*'DataFig2-extra'!R57</f>
        <v>1.4198895822247802E-2</v>
      </c>
      <c r="U24" s="44">
        <f>AAArate!D266/100</f>
        <v>1.8416666666666668E-2</v>
      </c>
      <c r="V24" s="44">
        <f>AAArate!C266/100</f>
        <v>3.6658333333333334E-2</v>
      </c>
      <c r="W24">
        <v>2016</v>
      </c>
      <c r="X24" s="44">
        <v>1.11E-2</v>
      </c>
      <c r="Y24" s="44">
        <v>1.67E-2</v>
      </c>
      <c r="Z24" s="44">
        <v>2.5000000000000001E-2</v>
      </c>
      <c r="AA24" s="30"/>
      <c r="AC24" s="112">
        <v>3.4413439999999997E-2</v>
      </c>
      <c r="AD24" s="112">
        <v>2.154352E-2</v>
      </c>
      <c r="AE24" s="112">
        <v>3.6520660000000003E-2</v>
      </c>
      <c r="AF24" s="158">
        <v>1.594077E-2</v>
      </c>
      <c r="AH24" s="112">
        <v>0.15901999</v>
      </c>
      <c r="AI24" s="158">
        <v>0.17561214999999999</v>
      </c>
      <c r="AJ24" s="112">
        <f>DataFig2!B106</f>
        <v>0.19610738356232638</v>
      </c>
      <c r="AK24" s="112">
        <f>DataFig2!E106</f>
        <v>0.17829205914066676</v>
      </c>
    </row>
    <row r="25" spans="10:37">
      <c r="J25" s="154">
        <v>2017</v>
      </c>
      <c r="S25" s="146">
        <f>[2]TSC2!$G114</f>
        <v>8.4807135827971586E-3</v>
      </c>
      <c r="T25" s="146"/>
      <c r="U25" s="44">
        <f>AAArate!D278/100</f>
        <v>2.3299999999999998E-2</v>
      </c>
      <c r="V25" s="44">
        <f>AAArate!C278/100</f>
        <v>3.7433333333333339E-2</v>
      </c>
      <c r="AA25" s="30"/>
      <c r="AI25" s="159"/>
    </row>
    <row r="26" spans="10:37">
      <c r="J26" s="154">
        <v>2018</v>
      </c>
      <c r="S26" s="146">
        <f>[2]TSC2!$G115</f>
        <v>8.5647149687351869E-3</v>
      </c>
      <c r="T26" s="146"/>
      <c r="U26" s="44">
        <f>AAArate!D290/100</f>
        <v>2.9099999999999997E-2</v>
      </c>
      <c r="V26" s="44">
        <f>AAArate!C290/100</f>
        <v>3.9299999999999995E-2</v>
      </c>
    </row>
    <row r="27" spans="10:37">
      <c r="J27" t="s">
        <v>367</v>
      </c>
      <c r="V27" s="44"/>
      <c r="AC27" t="s">
        <v>438</v>
      </c>
    </row>
    <row r="28" spans="10:37">
      <c r="AC28" t="s">
        <v>439</v>
      </c>
    </row>
    <row r="31" spans="10:37" ht="45">
      <c r="S31" s="145" t="s">
        <v>402</v>
      </c>
      <c r="T31" s="145"/>
    </row>
  </sheetData>
  <mergeCells count="3">
    <mergeCell ref="A1:B1"/>
    <mergeCell ref="D1:G1"/>
    <mergeCell ref="J1:S1"/>
  </mergeCells>
  <pageMargins left="0.75" right="0.75" top="1" bottom="1" header="0.5" footer="0.5"/>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workbookViewId="0">
      <selection activeCell="B4" sqref="B4"/>
    </sheetView>
  </sheetViews>
  <sheetFormatPr baseColWidth="10" defaultRowHeight="15" x14ac:dyDescent="0"/>
  <sheetData>
    <row r="1" spans="1:3">
      <c r="A1" t="s">
        <v>143</v>
      </c>
    </row>
    <row r="2" spans="1:3">
      <c r="A2" t="s">
        <v>144</v>
      </c>
    </row>
    <row r="3" spans="1:3">
      <c r="A3">
        <v>2001</v>
      </c>
      <c r="B3">
        <v>0.45546589999999998</v>
      </c>
    </row>
    <row r="4" spans="1:3">
      <c r="A4">
        <f>A3+1</f>
        <v>2002</v>
      </c>
      <c r="B4">
        <v>0.39072000000000001</v>
      </c>
      <c r="C4">
        <f>AVERAGE(B3:B5)</f>
        <v>0.40672236666666667</v>
      </c>
    </row>
    <row r="5" spans="1:3">
      <c r="A5">
        <f t="shared" ref="A5:A16" si="0">A4+1</f>
        <v>2003</v>
      </c>
      <c r="B5">
        <v>0.37398120000000001</v>
      </c>
    </row>
    <row r="6" spans="1:3">
      <c r="A6">
        <f t="shared" si="0"/>
        <v>2004</v>
      </c>
      <c r="B6">
        <v>0.35757879999999997</v>
      </c>
    </row>
    <row r="7" spans="1:3">
      <c r="A7">
        <f t="shared" si="0"/>
        <v>2005</v>
      </c>
      <c r="B7">
        <v>0.3495859</v>
      </c>
    </row>
    <row r="8" spans="1:3">
      <c r="A8">
        <f t="shared" si="0"/>
        <v>2006</v>
      </c>
      <c r="B8">
        <v>0.34826560000000001</v>
      </c>
    </row>
    <row r="9" spans="1:3">
      <c r="A9">
        <f t="shared" si="0"/>
        <v>2007</v>
      </c>
      <c r="B9">
        <v>0.3540103</v>
      </c>
    </row>
    <row r="10" spans="1:3">
      <c r="A10">
        <f t="shared" si="0"/>
        <v>2008</v>
      </c>
      <c r="B10">
        <v>0.35677560000000003</v>
      </c>
    </row>
    <row r="11" spans="1:3">
      <c r="A11">
        <f t="shared" si="0"/>
        <v>2009</v>
      </c>
      <c r="B11">
        <v>0.35394920000000002</v>
      </c>
    </row>
    <row r="12" spans="1:3">
      <c r="A12">
        <f t="shared" si="0"/>
        <v>2010</v>
      </c>
      <c r="B12">
        <v>0.33527370000000001</v>
      </c>
    </row>
    <row r="13" spans="1:3">
      <c r="A13">
        <f t="shared" si="0"/>
        <v>2011</v>
      </c>
      <c r="B13">
        <v>0.30142170000000001</v>
      </c>
    </row>
    <row r="14" spans="1:3">
      <c r="A14">
        <f t="shared" si="0"/>
        <v>2012</v>
      </c>
      <c r="B14">
        <v>0.3133707</v>
      </c>
    </row>
    <row r="15" spans="1:3">
      <c r="A15">
        <f t="shared" si="0"/>
        <v>2013</v>
      </c>
      <c r="B15">
        <v>0.30737059999999999</v>
      </c>
      <c r="C15">
        <f>AVERAGE(B14:B16)</f>
        <v>0.30688569999999998</v>
      </c>
    </row>
    <row r="16" spans="1:3">
      <c r="A16">
        <f t="shared" si="0"/>
        <v>2014</v>
      </c>
      <c r="B16">
        <v>0.29991580000000001</v>
      </c>
    </row>
    <row r="20" spans="1:12">
      <c r="A20" t="s">
        <v>146</v>
      </c>
      <c r="B20" t="s">
        <v>148</v>
      </c>
      <c r="C20" t="s">
        <v>148</v>
      </c>
      <c r="D20" t="s">
        <v>148</v>
      </c>
      <c r="E20" t="s">
        <v>148</v>
      </c>
    </row>
    <row r="21" spans="1:12">
      <c r="A21" t="s">
        <v>145</v>
      </c>
      <c r="B21" t="s">
        <v>147</v>
      </c>
      <c r="C21" t="s">
        <v>149</v>
      </c>
      <c r="D21" t="s">
        <v>150</v>
      </c>
      <c r="E21" t="s">
        <v>0</v>
      </c>
      <c r="J21" t="s">
        <v>149</v>
      </c>
      <c r="K21" t="s">
        <v>150</v>
      </c>
      <c r="L21" t="s">
        <v>0</v>
      </c>
    </row>
    <row r="22" spans="1:12">
      <c r="A22" t="s">
        <v>145</v>
      </c>
      <c r="B22" t="s">
        <v>151</v>
      </c>
      <c r="C22" t="s">
        <v>152</v>
      </c>
      <c r="D22" t="s">
        <v>153</v>
      </c>
      <c r="E22" t="s">
        <v>154</v>
      </c>
      <c r="F22" t="s">
        <v>155</v>
      </c>
      <c r="G22" t="s">
        <v>156</v>
      </c>
      <c r="H22" t="s">
        <v>157</v>
      </c>
      <c r="I22" t="s">
        <v>158</v>
      </c>
      <c r="J22" t="s">
        <v>159</v>
      </c>
      <c r="K22" t="s">
        <v>160</v>
      </c>
      <c r="L22" t="s">
        <v>161</v>
      </c>
    </row>
    <row r="23" spans="1:12">
      <c r="A23">
        <v>24</v>
      </c>
      <c r="B23">
        <v>0.71984800000000004</v>
      </c>
      <c r="C23" t="s">
        <v>162</v>
      </c>
      <c r="D23">
        <v>1</v>
      </c>
    </row>
    <row r="24" spans="1:12">
      <c r="A24">
        <v>25</v>
      </c>
      <c r="B24">
        <v>0.71984800000000004</v>
      </c>
      <c r="C24" t="s">
        <v>162</v>
      </c>
      <c r="D24">
        <v>1</v>
      </c>
    </row>
    <row r="25" spans="1:12">
      <c r="A25">
        <v>26</v>
      </c>
      <c r="B25">
        <v>0.70733900000000005</v>
      </c>
      <c r="C25" t="s">
        <v>162</v>
      </c>
      <c r="D25">
        <v>1</v>
      </c>
    </row>
    <row r="26" spans="1:12">
      <c r="A26">
        <v>27</v>
      </c>
      <c r="B26">
        <v>0.69494</v>
      </c>
      <c r="C26" t="s">
        <v>162</v>
      </c>
      <c r="D26">
        <v>1</v>
      </c>
    </row>
    <row r="27" spans="1:12">
      <c r="A27">
        <v>28</v>
      </c>
      <c r="B27">
        <v>0.68271800000000005</v>
      </c>
      <c r="C27" t="s">
        <v>162</v>
      </c>
      <c r="D27">
        <v>1</v>
      </c>
    </row>
    <row r="28" spans="1:12">
      <c r="A28">
        <v>29</v>
      </c>
      <c r="B28">
        <v>0.67074100000000003</v>
      </c>
      <c r="C28" t="s">
        <v>162</v>
      </c>
      <c r="D28">
        <v>1</v>
      </c>
    </row>
    <row r="29" spans="1:12">
      <c r="A29">
        <v>30</v>
      </c>
      <c r="B29">
        <v>0.65907700000000002</v>
      </c>
      <c r="C29" t="s">
        <v>162</v>
      </c>
      <c r="D29">
        <v>1</v>
      </c>
    </row>
    <row r="30" spans="1:12">
      <c r="A30">
        <v>31</v>
      </c>
      <c r="B30">
        <v>0.64779600000000004</v>
      </c>
      <c r="C30" t="s">
        <v>162</v>
      </c>
      <c r="D30">
        <v>1</v>
      </c>
    </row>
    <row r="31" spans="1:12">
      <c r="A31">
        <v>32</v>
      </c>
      <c r="B31">
        <v>0.636961</v>
      </c>
      <c r="C31" t="s">
        <v>162</v>
      </c>
      <c r="D31">
        <v>1</v>
      </c>
    </row>
    <row r="32" spans="1:12">
      <c r="A32">
        <v>33</v>
      </c>
      <c r="B32">
        <v>0.626637</v>
      </c>
      <c r="C32" t="s">
        <v>162</v>
      </c>
      <c r="D32">
        <v>1</v>
      </c>
    </row>
    <row r="33" spans="1:12">
      <c r="A33">
        <v>34</v>
      </c>
      <c r="B33">
        <v>0.61688399999999999</v>
      </c>
      <c r="C33" t="s">
        <v>162</v>
      </c>
      <c r="D33">
        <v>1</v>
      </c>
    </row>
    <row r="34" spans="1:12">
      <c r="A34">
        <v>35</v>
      </c>
      <c r="B34">
        <v>0.60775699999999999</v>
      </c>
      <c r="C34" t="s">
        <v>162</v>
      </c>
      <c r="D34">
        <v>1</v>
      </c>
    </row>
    <row r="35" spans="1:12">
      <c r="A35">
        <v>36</v>
      </c>
      <c r="B35">
        <v>0.59930700000000003</v>
      </c>
      <c r="C35" t="s">
        <v>162</v>
      </c>
      <c r="D35">
        <v>1</v>
      </c>
    </row>
    <row r="36" spans="1:12">
      <c r="A36">
        <v>37</v>
      </c>
      <c r="B36">
        <v>0.59157899999999997</v>
      </c>
      <c r="C36" t="s">
        <v>162</v>
      </c>
      <c r="D36">
        <v>1</v>
      </c>
    </row>
    <row r="37" spans="1:12">
      <c r="A37">
        <v>38</v>
      </c>
      <c r="B37">
        <v>0.58461200000000002</v>
      </c>
      <c r="C37" t="s">
        <v>162</v>
      </c>
      <c r="D37">
        <v>1</v>
      </c>
    </row>
    <row r="38" spans="1:12">
      <c r="A38">
        <v>39</v>
      </c>
      <c r="B38">
        <v>0.57844099999999998</v>
      </c>
      <c r="C38" t="s">
        <v>162</v>
      </c>
      <c r="D38">
        <v>1</v>
      </c>
    </row>
    <row r="39" spans="1:12">
      <c r="A39">
        <v>40</v>
      </c>
      <c r="B39">
        <v>0.57309100000000002</v>
      </c>
      <c r="C39" t="s">
        <v>162</v>
      </c>
      <c r="D39">
        <v>1</v>
      </c>
      <c r="E39">
        <v>5.0670000000000001E-4</v>
      </c>
      <c r="F39">
        <v>5.6579999999999998E-4</v>
      </c>
      <c r="G39">
        <v>4.4989999999999999E-4</v>
      </c>
      <c r="H39">
        <v>1.4771000000000001E-3</v>
      </c>
      <c r="I39">
        <v>17072.330000000002</v>
      </c>
      <c r="J39">
        <v>0.38308340000000002</v>
      </c>
      <c r="K39">
        <v>0.30457060000000002</v>
      </c>
      <c r="L39">
        <v>0.30495080000000002</v>
      </c>
    </row>
    <row r="40" spans="1:12">
      <c r="A40">
        <v>41</v>
      </c>
      <c r="B40">
        <v>0.56858500000000001</v>
      </c>
      <c r="C40" t="s">
        <v>162</v>
      </c>
      <c r="D40">
        <v>1</v>
      </c>
      <c r="E40">
        <v>3.009E-4</v>
      </c>
      <c r="F40">
        <v>6.1320000000000005E-4</v>
      </c>
      <c r="G40">
        <v>4.6089999999999998E-4</v>
      </c>
      <c r="H40">
        <v>1.5696E-3</v>
      </c>
      <c r="I40">
        <v>17627.669999999998</v>
      </c>
      <c r="J40">
        <v>0.3906657</v>
      </c>
      <c r="K40">
        <v>0.29361720000000002</v>
      </c>
      <c r="L40">
        <v>0.26242149999999997</v>
      </c>
    </row>
    <row r="41" spans="1:12">
      <c r="A41">
        <v>42</v>
      </c>
      <c r="B41">
        <v>0.56493599999999999</v>
      </c>
      <c r="C41" t="s">
        <v>162</v>
      </c>
      <c r="D41">
        <v>1</v>
      </c>
      <c r="E41">
        <v>4.3130000000000002E-4</v>
      </c>
      <c r="F41">
        <v>7.3729999999999998E-4</v>
      </c>
      <c r="G41">
        <v>5.3649999999999998E-4</v>
      </c>
      <c r="H41">
        <v>1.6373E-3</v>
      </c>
      <c r="I41">
        <v>18467</v>
      </c>
      <c r="J41">
        <v>0.45033849999999997</v>
      </c>
      <c r="K41">
        <v>0.32768969999999997</v>
      </c>
      <c r="L41">
        <v>0.23447889999999999</v>
      </c>
    </row>
    <row r="42" spans="1:12">
      <c r="A42">
        <v>43</v>
      </c>
      <c r="B42">
        <v>0.56215499999999996</v>
      </c>
      <c r="C42" t="s">
        <v>162</v>
      </c>
      <c r="D42">
        <v>1</v>
      </c>
      <c r="E42">
        <v>3.0009999999999998E-4</v>
      </c>
      <c r="F42">
        <v>7.0699999999999995E-4</v>
      </c>
      <c r="G42">
        <v>6.0479999999999996E-4</v>
      </c>
      <c r="H42">
        <v>1.7861999999999999E-3</v>
      </c>
      <c r="I42">
        <v>18877.330000000002</v>
      </c>
      <c r="J42">
        <v>0.39578200000000002</v>
      </c>
      <c r="K42">
        <v>0.33858480000000002</v>
      </c>
      <c r="L42">
        <v>0.21973280000000001</v>
      </c>
    </row>
    <row r="43" spans="1:12">
      <c r="A43">
        <v>44</v>
      </c>
      <c r="B43">
        <v>0.56024399999999996</v>
      </c>
      <c r="C43" t="s">
        <v>162</v>
      </c>
      <c r="D43">
        <v>1</v>
      </c>
      <c r="E43">
        <v>4.6270000000000003E-4</v>
      </c>
      <c r="F43">
        <v>7.6499999999999995E-4</v>
      </c>
      <c r="G43">
        <v>5.5710000000000004E-4</v>
      </c>
      <c r="H43">
        <v>1.8845999999999999E-3</v>
      </c>
      <c r="I43">
        <v>18745</v>
      </c>
      <c r="J43">
        <v>0.4059162</v>
      </c>
      <c r="K43">
        <v>0.29562919999999998</v>
      </c>
      <c r="L43">
        <v>0.2380824</v>
      </c>
    </row>
    <row r="44" spans="1:12">
      <c r="A44">
        <v>45</v>
      </c>
      <c r="B44">
        <v>0.55920199999999998</v>
      </c>
      <c r="C44" t="s">
        <v>162</v>
      </c>
      <c r="D44">
        <v>1</v>
      </c>
      <c r="E44">
        <v>5.0949999999999997E-4</v>
      </c>
      <c r="F44">
        <v>8.4329999999999995E-4</v>
      </c>
      <c r="G44">
        <v>6.6759999999999996E-4</v>
      </c>
      <c r="H44">
        <v>2.0539999999999998E-3</v>
      </c>
      <c r="I44">
        <v>18315.330000000002</v>
      </c>
      <c r="J44">
        <v>0.41054570000000001</v>
      </c>
      <c r="K44">
        <v>0.32503369999999998</v>
      </c>
      <c r="L44">
        <v>0.26054149999999998</v>
      </c>
    </row>
    <row r="45" spans="1:12">
      <c r="A45">
        <v>46</v>
      </c>
      <c r="B45">
        <v>0.55902200000000002</v>
      </c>
      <c r="C45" t="s">
        <v>162</v>
      </c>
      <c r="D45">
        <v>1</v>
      </c>
      <c r="E45">
        <v>6.9399999999999996E-4</v>
      </c>
      <c r="F45">
        <v>9.3389999999999999E-4</v>
      </c>
      <c r="G45">
        <v>7.025E-4</v>
      </c>
      <c r="H45">
        <v>2.2279999999999999E-3</v>
      </c>
      <c r="I45">
        <v>18187</v>
      </c>
      <c r="J45">
        <v>0.41916429999999999</v>
      </c>
      <c r="K45">
        <v>0.31531550000000003</v>
      </c>
      <c r="L45">
        <v>0.2679781</v>
      </c>
    </row>
    <row r="46" spans="1:12">
      <c r="A46">
        <v>47</v>
      </c>
      <c r="B46">
        <v>0.55969400000000002</v>
      </c>
      <c r="C46" t="s">
        <v>162</v>
      </c>
      <c r="D46">
        <v>1</v>
      </c>
      <c r="E46">
        <v>5.9849999999999997E-4</v>
      </c>
      <c r="F46">
        <v>9.9270000000000001E-4</v>
      </c>
      <c r="G46">
        <v>8.0250000000000004E-4</v>
      </c>
      <c r="H46">
        <v>2.4380999999999999E-3</v>
      </c>
      <c r="I46">
        <v>18374.330000000002</v>
      </c>
      <c r="J46">
        <v>0.40717609999999999</v>
      </c>
      <c r="K46">
        <v>0.32914529999999997</v>
      </c>
      <c r="L46">
        <v>0.2496855</v>
      </c>
    </row>
    <row r="47" spans="1:12">
      <c r="A47">
        <v>48</v>
      </c>
      <c r="B47">
        <v>0.56120400000000004</v>
      </c>
      <c r="C47" t="s">
        <v>162</v>
      </c>
      <c r="D47">
        <v>1</v>
      </c>
      <c r="E47">
        <v>5.6369999999999999E-4</v>
      </c>
      <c r="F47">
        <v>1.0387E-3</v>
      </c>
      <c r="G47">
        <v>8.9019999999999995E-4</v>
      </c>
      <c r="H47">
        <v>2.6408999999999998E-3</v>
      </c>
      <c r="I47">
        <v>18932.669999999998</v>
      </c>
      <c r="J47">
        <v>0.39331529999999998</v>
      </c>
      <c r="K47">
        <v>0.337088</v>
      </c>
      <c r="L47">
        <v>0.24616199999999999</v>
      </c>
    </row>
    <row r="48" spans="1:12">
      <c r="A48">
        <v>49</v>
      </c>
      <c r="B48">
        <v>0.56353299999999995</v>
      </c>
      <c r="C48" t="s">
        <v>162</v>
      </c>
      <c r="D48">
        <v>1</v>
      </c>
      <c r="E48">
        <v>8.0699999999999999E-4</v>
      </c>
      <c r="F48">
        <v>1.1854999999999999E-3</v>
      </c>
      <c r="G48">
        <v>9.8930000000000003E-4</v>
      </c>
      <c r="H48">
        <v>2.9256999999999998E-3</v>
      </c>
      <c r="I48">
        <v>19442.669999999998</v>
      </c>
      <c r="J48">
        <v>0.40521279999999998</v>
      </c>
      <c r="K48">
        <v>0.3381401</v>
      </c>
      <c r="L48">
        <v>0.25453500000000001</v>
      </c>
    </row>
    <row r="49" spans="1:12">
      <c r="A49">
        <v>50</v>
      </c>
      <c r="B49">
        <v>0.56666399999999995</v>
      </c>
      <c r="C49" t="s">
        <v>162</v>
      </c>
      <c r="D49">
        <v>1</v>
      </c>
      <c r="E49">
        <v>8.0840000000000003E-4</v>
      </c>
      <c r="F49">
        <v>1.3424999999999999E-3</v>
      </c>
      <c r="G49">
        <v>1.0652000000000001E-3</v>
      </c>
      <c r="H49">
        <v>3.2087999999999999E-3</v>
      </c>
      <c r="I49">
        <v>19766.330000000002</v>
      </c>
      <c r="J49">
        <v>0.41839490000000001</v>
      </c>
      <c r="K49">
        <v>0.33195340000000001</v>
      </c>
      <c r="L49">
        <v>0.25473750000000001</v>
      </c>
    </row>
    <row r="50" spans="1:12">
      <c r="A50">
        <v>51</v>
      </c>
      <c r="B50">
        <v>0.57057100000000005</v>
      </c>
      <c r="C50" t="s">
        <v>162</v>
      </c>
      <c r="D50">
        <v>1</v>
      </c>
      <c r="E50">
        <v>8.5950000000000002E-4</v>
      </c>
      <c r="F50">
        <v>1.5127000000000001E-3</v>
      </c>
      <c r="G50">
        <v>1.1892000000000001E-3</v>
      </c>
      <c r="H50">
        <v>3.5519000000000002E-3</v>
      </c>
      <c r="I50">
        <v>19794</v>
      </c>
      <c r="J50">
        <v>0.42587900000000001</v>
      </c>
      <c r="K50">
        <v>0.3348045</v>
      </c>
      <c r="L50">
        <v>0.26646540000000002</v>
      </c>
    </row>
    <row r="51" spans="1:12">
      <c r="A51">
        <v>52</v>
      </c>
      <c r="B51">
        <v>0.57523299999999999</v>
      </c>
      <c r="C51" t="s">
        <v>162</v>
      </c>
      <c r="D51">
        <v>1</v>
      </c>
      <c r="E51">
        <v>1.1871E-3</v>
      </c>
      <c r="F51">
        <v>1.5609E-3</v>
      </c>
      <c r="G51">
        <v>1.3990000000000001E-3</v>
      </c>
      <c r="H51">
        <v>3.8287E-3</v>
      </c>
      <c r="I51">
        <v>19736.669999999998</v>
      </c>
      <c r="J51">
        <v>0.40767239999999999</v>
      </c>
      <c r="K51">
        <v>0.36539579999999999</v>
      </c>
      <c r="L51">
        <v>0.27929739999999997</v>
      </c>
    </row>
    <row r="52" spans="1:12">
      <c r="A52">
        <v>53</v>
      </c>
      <c r="B52">
        <v>0.58062199999999997</v>
      </c>
      <c r="C52" t="s">
        <v>162</v>
      </c>
      <c r="D52">
        <v>1</v>
      </c>
      <c r="E52">
        <v>1.1402000000000001E-3</v>
      </c>
      <c r="F52">
        <v>1.7557E-3</v>
      </c>
      <c r="G52">
        <v>1.4575E-3</v>
      </c>
      <c r="H52">
        <v>4.1928E-3</v>
      </c>
      <c r="I52">
        <v>19558.669999999998</v>
      </c>
      <c r="J52">
        <v>0.4187382</v>
      </c>
      <c r="K52">
        <v>0.34762599999999999</v>
      </c>
      <c r="L52">
        <v>0.27576620000000002</v>
      </c>
    </row>
    <row r="53" spans="1:12">
      <c r="A53">
        <v>54</v>
      </c>
      <c r="B53">
        <v>0.58671300000000004</v>
      </c>
      <c r="C53" t="s">
        <v>162</v>
      </c>
      <c r="D53">
        <v>1</v>
      </c>
      <c r="E53">
        <v>1.1934000000000001E-3</v>
      </c>
      <c r="F53">
        <v>1.9127E-3</v>
      </c>
      <c r="G53">
        <v>1.5353000000000001E-3</v>
      </c>
      <c r="H53">
        <v>4.5231999999999998E-3</v>
      </c>
      <c r="I53">
        <v>19245</v>
      </c>
      <c r="J53">
        <v>0.42287530000000001</v>
      </c>
      <c r="K53">
        <v>0.33943010000000001</v>
      </c>
      <c r="L53">
        <v>0.27978769999999997</v>
      </c>
    </row>
    <row r="54" spans="1:12">
      <c r="A54">
        <v>55</v>
      </c>
      <c r="B54">
        <v>0.59347899999999998</v>
      </c>
      <c r="C54" t="s">
        <v>162</v>
      </c>
      <c r="D54">
        <v>1</v>
      </c>
      <c r="E54">
        <v>1.508E-3</v>
      </c>
      <c r="F54">
        <v>2.1703E-3</v>
      </c>
      <c r="G54">
        <v>1.7847E-3</v>
      </c>
      <c r="H54">
        <v>5.0058999999999998E-3</v>
      </c>
      <c r="I54">
        <v>18979.330000000002</v>
      </c>
      <c r="J54">
        <v>0.43355630000000001</v>
      </c>
      <c r="K54">
        <v>0.35652230000000001</v>
      </c>
      <c r="L54">
        <v>0.28749560000000002</v>
      </c>
    </row>
    <row r="55" spans="1:12">
      <c r="A55">
        <v>56</v>
      </c>
      <c r="B55">
        <v>0.60089099999999995</v>
      </c>
      <c r="C55" t="s">
        <v>162</v>
      </c>
      <c r="D55">
        <v>1</v>
      </c>
      <c r="E55">
        <v>1.5717999999999999E-3</v>
      </c>
      <c r="F55">
        <v>2.3490999999999998E-3</v>
      </c>
      <c r="G55">
        <v>1.7953000000000001E-3</v>
      </c>
      <c r="H55">
        <v>5.4304000000000002E-3</v>
      </c>
      <c r="I55">
        <v>18630</v>
      </c>
      <c r="J55">
        <v>0.43258429999999998</v>
      </c>
      <c r="K55">
        <v>0.33059880000000003</v>
      </c>
      <c r="L55">
        <v>0.28812539999999998</v>
      </c>
    </row>
    <row r="56" spans="1:12">
      <c r="A56">
        <v>57</v>
      </c>
      <c r="B56">
        <v>0.60892199999999996</v>
      </c>
      <c r="C56" t="s">
        <v>162</v>
      </c>
      <c r="D56">
        <v>1</v>
      </c>
      <c r="E56">
        <v>1.6134000000000001E-3</v>
      </c>
      <c r="F56">
        <v>2.8728999999999998E-3</v>
      </c>
      <c r="G56">
        <v>2.0736000000000001E-3</v>
      </c>
      <c r="H56">
        <v>5.8744000000000001E-3</v>
      </c>
      <c r="I56">
        <v>18189</v>
      </c>
      <c r="J56">
        <v>0.48906159999999999</v>
      </c>
      <c r="K56">
        <v>0.35298679999999999</v>
      </c>
      <c r="L56">
        <v>0.29596860000000003</v>
      </c>
    </row>
    <row r="57" spans="1:12">
      <c r="A57">
        <v>58</v>
      </c>
      <c r="B57">
        <v>0.61754299999999995</v>
      </c>
      <c r="C57" t="s">
        <v>162</v>
      </c>
      <c r="D57">
        <v>1</v>
      </c>
      <c r="E57">
        <v>2.1546999999999998E-3</v>
      </c>
      <c r="F57">
        <v>2.9478999999999998E-3</v>
      </c>
      <c r="G57">
        <v>2.3153000000000002E-3</v>
      </c>
      <c r="H57">
        <v>6.4612999999999997E-3</v>
      </c>
      <c r="I57">
        <v>17626</v>
      </c>
      <c r="J57">
        <v>0.45623599999999997</v>
      </c>
      <c r="K57">
        <v>0.35834139999999998</v>
      </c>
      <c r="L57">
        <v>0.30295610000000001</v>
      </c>
    </row>
    <row r="58" spans="1:12">
      <c r="A58">
        <v>59</v>
      </c>
      <c r="B58">
        <v>0.62672799999999995</v>
      </c>
      <c r="C58" t="s">
        <v>162</v>
      </c>
      <c r="D58">
        <v>1</v>
      </c>
      <c r="E58">
        <v>1.9968999999999998E-3</v>
      </c>
      <c r="F58">
        <v>3.2047E-3</v>
      </c>
      <c r="G58">
        <v>2.7058999999999998E-3</v>
      </c>
      <c r="H58">
        <v>6.9950000000000003E-3</v>
      </c>
      <c r="I58">
        <v>16993.669999999998</v>
      </c>
      <c r="J58">
        <v>0.45813619999999999</v>
      </c>
      <c r="K58">
        <v>0.38683630000000002</v>
      </c>
      <c r="L58">
        <v>0.29477310000000001</v>
      </c>
    </row>
    <row r="59" spans="1:12">
      <c r="A59">
        <v>60</v>
      </c>
      <c r="B59">
        <v>0.63644699999999998</v>
      </c>
      <c r="C59" t="s">
        <v>162</v>
      </c>
      <c r="D59">
        <v>1</v>
      </c>
      <c r="E59">
        <v>2.1876E-3</v>
      </c>
      <c r="F59">
        <v>3.6340999999999999E-3</v>
      </c>
      <c r="G59">
        <v>2.9107999999999998E-3</v>
      </c>
      <c r="H59">
        <v>7.4961999999999997E-3</v>
      </c>
      <c r="I59">
        <v>16455.330000000002</v>
      </c>
      <c r="J59">
        <v>0.48478860000000001</v>
      </c>
      <c r="K59">
        <v>0.38829780000000003</v>
      </c>
      <c r="L59">
        <v>0.29098849999999998</v>
      </c>
    </row>
    <row r="60" spans="1:12">
      <c r="A60">
        <v>61</v>
      </c>
      <c r="B60">
        <v>0.64667399999999997</v>
      </c>
      <c r="C60" t="s">
        <v>162</v>
      </c>
      <c r="D60">
        <v>1</v>
      </c>
      <c r="E60">
        <v>2.2791E-3</v>
      </c>
      <c r="F60">
        <v>4.0860000000000002E-3</v>
      </c>
      <c r="G60">
        <v>3.1662999999999999E-3</v>
      </c>
      <c r="H60">
        <v>8.1550000000000008E-3</v>
      </c>
      <c r="I60">
        <v>15811</v>
      </c>
      <c r="J60">
        <v>0.50105049999999995</v>
      </c>
      <c r="K60">
        <v>0.3882719</v>
      </c>
      <c r="L60">
        <v>0.2956416</v>
      </c>
    </row>
    <row r="61" spans="1:12">
      <c r="A61">
        <v>62</v>
      </c>
      <c r="B61">
        <v>0.65738200000000002</v>
      </c>
      <c r="C61" t="s">
        <v>162</v>
      </c>
      <c r="D61">
        <v>1</v>
      </c>
      <c r="E61">
        <v>2.7745999999999999E-3</v>
      </c>
      <c r="F61">
        <v>4.4857999999999999E-3</v>
      </c>
      <c r="G61">
        <v>3.5925000000000002E-3</v>
      </c>
      <c r="H61">
        <v>8.7968999999999999E-3</v>
      </c>
      <c r="I61">
        <v>15157.33</v>
      </c>
      <c r="J61">
        <v>0.50993569999999999</v>
      </c>
      <c r="K61">
        <v>0.40838370000000002</v>
      </c>
      <c r="L61">
        <v>0.30974420000000003</v>
      </c>
    </row>
    <row r="62" spans="1:12">
      <c r="A62">
        <v>63</v>
      </c>
      <c r="B62">
        <v>0.668543</v>
      </c>
      <c r="C62" t="s">
        <v>162</v>
      </c>
      <c r="D62">
        <v>1</v>
      </c>
      <c r="E62">
        <v>3.0523999999999998E-3</v>
      </c>
      <c r="F62">
        <v>4.9611000000000004E-3</v>
      </c>
      <c r="G62">
        <v>3.8987000000000002E-3</v>
      </c>
      <c r="H62">
        <v>9.6098999999999993E-3</v>
      </c>
      <c r="I62">
        <v>14520.67</v>
      </c>
      <c r="J62">
        <v>0.51624199999999998</v>
      </c>
      <c r="K62">
        <v>0.40569050000000001</v>
      </c>
      <c r="L62">
        <v>0.32560250000000002</v>
      </c>
    </row>
    <row r="63" spans="1:12">
      <c r="A63">
        <v>64</v>
      </c>
      <c r="B63">
        <v>0.68013000000000001</v>
      </c>
      <c r="C63" t="s">
        <v>162</v>
      </c>
      <c r="D63">
        <v>1</v>
      </c>
      <c r="E63">
        <v>3.7284000000000002E-3</v>
      </c>
      <c r="F63">
        <v>5.7216999999999997E-3</v>
      </c>
      <c r="G63">
        <v>4.5418000000000004E-3</v>
      </c>
      <c r="H63">
        <v>1.06637E-2</v>
      </c>
      <c r="I63">
        <v>14483.67</v>
      </c>
      <c r="J63">
        <v>0.53655299999999995</v>
      </c>
      <c r="K63">
        <v>0.42590790000000001</v>
      </c>
      <c r="L63">
        <v>0.3409798</v>
      </c>
    </row>
    <row r="64" spans="1:12">
      <c r="A64">
        <v>65</v>
      </c>
      <c r="B64">
        <v>0.69211699999999998</v>
      </c>
      <c r="C64" t="s">
        <v>162</v>
      </c>
      <c r="D64">
        <v>1</v>
      </c>
      <c r="E64">
        <v>4.1554000000000001E-3</v>
      </c>
      <c r="F64">
        <v>6.4856000000000002E-3</v>
      </c>
      <c r="G64">
        <v>5.1393000000000003E-3</v>
      </c>
      <c r="H64">
        <v>1.15979E-2</v>
      </c>
      <c r="I64">
        <v>14676.33</v>
      </c>
      <c r="J64">
        <v>0.55920800000000004</v>
      </c>
      <c r="K64">
        <v>0.44312509999999999</v>
      </c>
      <c r="L64">
        <v>0.34351169999999998</v>
      </c>
    </row>
    <row r="65" spans="1:12">
      <c r="A65">
        <v>66</v>
      </c>
      <c r="B65">
        <v>0.70447599999999999</v>
      </c>
      <c r="C65" t="s">
        <v>162</v>
      </c>
      <c r="D65">
        <v>1</v>
      </c>
      <c r="E65">
        <v>4.2551000000000004E-3</v>
      </c>
      <c r="F65">
        <v>7.3758000000000001E-3</v>
      </c>
      <c r="G65">
        <v>5.8821999999999998E-3</v>
      </c>
      <c r="H65">
        <v>1.29374E-2</v>
      </c>
      <c r="I65">
        <v>14398</v>
      </c>
      <c r="J65">
        <v>0.57011489999999998</v>
      </c>
      <c r="K65">
        <v>0.45466139999999999</v>
      </c>
      <c r="L65">
        <v>0.34385110000000002</v>
      </c>
    </row>
    <row r="66" spans="1:12">
      <c r="A66">
        <v>67</v>
      </c>
      <c r="B66">
        <v>0.71718199999999999</v>
      </c>
      <c r="C66" t="s">
        <v>162</v>
      </c>
      <c r="D66">
        <v>1</v>
      </c>
      <c r="E66">
        <v>4.9245000000000001E-3</v>
      </c>
      <c r="F66">
        <v>8.2352999999999992E-3</v>
      </c>
      <c r="G66">
        <v>6.5501999999999999E-3</v>
      </c>
      <c r="H66">
        <v>1.4266300000000001E-2</v>
      </c>
      <c r="I66">
        <v>13308.67</v>
      </c>
      <c r="J66">
        <v>0.57725510000000002</v>
      </c>
      <c r="K66">
        <v>0.45913680000000001</v>
      </c>
      <c r="L66">
        <v>0.36416019999999999</v>
      </c>
    </row>
    <row r="67" spans="1:12">
      <c r="A67">
        <v>68</v>
      </c>
      <c r="B67">
        <v>0.73020700000000005</v>
      </c>
      <c r="C67" t="s">
        <v>162</v>
      </c>
      <c r="D67">
        <v>1</v>
      </c>
      <c r="E67">
        <v>6.3006E-3</v>
      </c>
      <c r="F67">
        <v>9.4733000000000005E-3</v>
      </c>
      <c r="G67">
        <v>7.5237999999999998E-3</v>
      </c>
      <c r="H67">
        <v>1.5824399999999999E-2</v>
      </c>
      <c r="I67">
        <v>11946.33</v>
      </c>
      <c r="J67">
        <v>0.59865179999999996</v>
      </c>
      <c r="K67">
        <v>0.47545589999999999</v>
      </c>
      <c r="L67">
        <v>0.39694239999999997</v>
      </c>
    </row>
    <row r="68" spans="1:12">
      <c r="A68">
        <v>69</v>
      </c>
      <c r="B68">
        <v>0.74352399999999996</v>
      </c>
      <c r="C68" t="s">
        <v>162</v>
      </c>
      <c r="D68">
        <v>1</v>
      </c>
      <c r="E68">
        <v>7.7856000000000002E-3</v>
      </c>
      <c r="F68">
        <v>1.03534E-2</v>
      </c>
      <c r="G68">
        <v>8.6216999999999995E-3</v>
      </c>
      <c r="H68">
        <v>1.74605E-2</v>
      </c>
      <c r="I68">
        <v>11186</v>
      </c>
      <c r="J68">
        <v>0.59296409999999999</v>
      </c>
      <c r="K68">
        <v>0.49378349999999999</v>
      </c>
      <c r="L68">
        <v>0.4150701</v>
      </c>
    </row>
    <row r="69" spans="1:12">
      <c r="A69">
        <v>70</v>
      </c>
      <c r="B69">
        <v>0.75710500000000003</v>
      </c>
      <c r="C69" t="s">
        <v>162</v>
      </c>
      <c r="D69">
        <v>1</v>
      </c>
      <c r="E69">
        <v>7.8003999999999999E-3</v>
      </c>
      <c r="F69">
        <v>1.1890299999999999E-2</v>
      </c>
      <c r="G69">
        <v>9.4672000000000003E-3</v>
      </c>
      <c r="H69">
        <v>1.92394E-2</v>
      </c>
      <c r="I69">
        <v>11103.33</v>
      </c>
      <c r="J69">
        <v>0.61801729999999999</v>
      </c>
      <c r="K69">
        <v>0.49207089999999998</v>
      </c>
      <c r="L69">
        <v>0.41610160000000002</v>
      </c>
    </row>
    <row r="70" spans="1:12">
      <c r="A70">
        <v>71</v>
      </c>
      <c r="B70">
        <v>0.77092300000000002</v>
      </c>
      <c r="C70" t="s">
        <v>162</v>
      </c>
      <c r="D70">
        <v>1</v>
      </c>
      <c r="E70">
        <v>9.0594999999999998E-3</v>
      </c>
      <c r="F70">
        <v>1.3986200000000001E-2</v>
      </c>
      <c r="G70">
        <v>1.13136E-2</v>
      </c>
      <c r="H70">
        <v>2.1346799999999999E-2</v>
      </c>
      <c r="I70">
        <v>10661.33</v>
      </c>
      <c r="J70">
        <v>0.65519019999999994</v>
      </c>
      <c r="K70">
        <v>0.52998909999999999</v>
      </c>
      <c r="L70">
        <v>0.42009999999999997</v>
      </c>
    </row>
    <row r="71" spans="1:12">
      <c r="A71">
        <v>72</v>
      </c>
      <c r="B71">
        <v>0.78494799999999998</v>
      </c>
      <c r="C71" t="s">
        <v>162</v>
      </c>
      <c r="D71">
        <v>1</v>
      </c>
      <c r="E71">
        <v>9.7579999999999993E-3</v>
      </c>
      <c r="F71">
        <v>1.55313E-2</v>
      </c>
      <c r="G71">
        <v>1.24452E-2</v>
      </c>
      <c r="H71">
        <v>2.35315E-2</v>
      </c>
      <c r="I71">
        <v>9861.3330000000005</v>
      </c>
      <c r="J71">
        <v>0.66002450000000001</v>
      </c>
      <c r="K71">
        <v>0.52887410000000001</v>
      </c>
      <c r="L71">
        <v>0.43238840000000001</v>
      </c>
    </row>
    <row r="72" spans="1:12">
      <c r="A72">
        <v>73</v>
      </c>
      <c r="B72">
        <v>0.799153</v>
      </c>
      <c r="C72" t="s">
        <v>162</v>
      </c>
      <c r="D72">
        <v>1</v>
      </c>
      <c r="E72">
        <v>1.18151E-2</v>
      </c>
      <c r="F72">
        <v>1.74664E-2</v>
      </c>
      <c r="G72">
        <v>1.4397699999999999E-2</v>
      </c>
      <c r="H72">
        <v>2.61646E-2</v>
      </c>
      <c r="I72">
        <v>9099.3330000000005</v>
      </c>
      <c r="J72">
        <v>0.66755889999999996</v>
      </c>
      <c r="K72">
        <v>0.55027510000000002</v>
      </c>
      <c r="L72">
        <v>0.46100069999999999</v>
      </c>
    </row>
    <row r="73" spans="1:12">
      <c r="A73">
        <v>74</v>
      </c>
      <c r="B73">
        <v>0.81350599999999995</v>
      </c>
      <c r="C73" t="s">
        <v>162</v>
      </c>
      <c r="D73">
        <v>1</v>
      </c>
      <c r="E73">
        <v>1.4659200000000001E-2</v>
      </c>
      <c r="F73">
        <v>2.0088600000000002E-2</v>
      </c>
      <c r="G73">
        <v>1.5738599999999998E-2</v>
      </c>
      <c r="H73">
        <v>2.8826299999999999E-2</v>
      </c>
      <c r="I73">
        <v>8664</v>
      </c>
      <c r="J73">
        <v>0.6968818</v>
      </c>
      <c r="K73">
        <v>0.5459813</v>
      </c>
      <c r="L73">
        <v>0.48449789999999998</v>
      </c>
    </row>
    <row r="74" spans="1:12">
      <c r="A74">
        <v>75</v>
      </c>
      <c r="B74">
        <v>0.82797900000000002</v>
      </c>
      <c r="C74" t="s">
        <v>162</v>
      </c>
      <c r="D74">
        <v>1</v>
      </c>
      <c r="E74">
        <v>1.5815800000000001E-2</v>
      </c>
      <c r="F74">
        <v>2.2640500000000001E-2</v>
      </c>
      <c r="G74">
        <v>1.8711499999999999E-2</v>
      </c>
      <c r="H74">
        <v>3.1848399999999999E-2</v>
      </c>
      <c r="I74">
        <v>8408.5</v>
      </c>
      <c r="J74">
        <v>0.71088280000000004</v>
      </c>
      <c r="K74">
        <v>0.58751810000000004</v>
      </c>
      <c r="L74">
        <v>0.48628090000000002</v>
      </c>
    </row>
    <row r="75" spans="1:12">
      <c r="A75">
        <v>76</v>
      </c>
      <c r="B75">
        <v>0.84253999999999996</v>
      </c>
      <c r="C75" t="s">
        <v>162</v>
      </c>
      <c r="D75">
        <v>1</v>
      </c>
      <c r="E75">
        <v>1.6526900000000001E-2</v>
      </c>
      <c r="F75">
        <v>2.53035E-2</v>
      </c>
      <c r="G75">
        <v>2.0448899999999999E-2</v>
      </c>
      <c r="H75">
        <v>3.4733100000000003E-2</v>
      </c>
      <c r="I75">
        <v>8229</v>
      </c>
      <c r="J75">
        <v>0.72851160000000004</v>
      </c>
      <c r="K75">
        <v>0.58874490000000002</v>
      </c>
      <c r="L75">
        <v>0.48120220000000002</v>
      </c>
    </row>
    <row r="76" spans="1:12">
      <c r="A76">
        <v>77</v>
      </c>
      <c r="B76">
        <v>0.857159</v>
      </c>
      <c r="C76" t="s">
        <v>162</v>
      </c>
      <c r="D76">
        <v>1</v>
      </c>
    </row>
    <row r="77" spans="1:12">
      <c r="A77">
        <v>78</v>
      </c>
      <c r="B77">
        <v>0.87180400000000002</v>
      </c>
      <c r="C77" t="s">
        <v>162</v>
      </c>
      <c r="D77">
        <v>1</v>
      </c>
    </row>
    <row r="78" spans="1:12">
      <c r="A78">
        <v>79</v>
      </c>
      <c r="B78">
        <v>0.88644500000000004</v>
      </c>
      <c r="C78" t="s">
        <v>162</v>
      </c>
      <c r="D78">
        <v>1</v>
      </c>
    </row>
    <row r="79" spans="1:12">
      <c r="A79">
        <v>80</v>
      </c>
      <c r="B79">
        <v>0.90105199999999996</v>
      </c>
      <c r="C79" t="s">
        <v>162</v>
      </c>
      <c r="D79">
        <v>1</v>
      </c>
    </row>
    <row r="80" spans="1:12">
      <c r="A80">
        <v>81</v>
      </c>
      <c r="B80">
        <v>0.91559500000000005</v>
      </c>
      <c r="C80" t="s">
        <v>162</v>
      </c>
      <c r="D80">
        <v>1</v>
      </c>
    </row>
    <row r="81" spans="1:4">
      <c r="A81">
        <v>82</v>
      </c>
      <c r="B81">
        <v>0.93004799999999999</v>
      </c>
      <c r="C81" t="s">
        <v>162</v>
      </c>
      <c r="D81">
        <v>1</v>
      </c>
    </row>
    <row r="82" spans="1:4">
      <c r="A82">
        <v>83</v>
      </c>
      <c r="B82">
        <v>0.94438500000000003</v>
      </c>
      <c r="C82" t="s">
        <v>162</v>
      </c>
      <c r="D82">
        <v>1</v>
      </c>
    </row>
    <row r="83" spans="1:4">
      <c r="A83">
        <v>84</v>
      </c>
      <c r="B83">
        <v>0.95858699999999997</v>
      </c>
      <c r="C83" t="s">
        <v>162</v>
      </c>
      <c r="D83">
        <v>1</v>
      </c>
    </row>
    <row r="84" spans="1:4">
      <c r="A84">
        <v>85</v>
      </c>
      <c r="B84">
        <v>0.97263699999999997</v>
      </c>
      <c r="C84" t="s">
        <v>162</v>
      </c>
      <c r="D84">
        <v>1</v>
      </c>
    </row>
    <row r="85" spans="1:4">
      <c r="A85">
        <v>86</v>
      </c>
      <c r="B85">
        <v>0.98652499999999999</v>
      </c>
      <c r="C85" t="s">
        <v>162</v>
      </c>
      <c r="D85">
        <v>1</v>
      </c>
    </row>
    <row r="86" spans="1:4">
      <c r="A86">
        <v>87</v>
      </c>
      <c r="B86">
        <v>1</v>
      </c>
      <c r="C86" t="s">
        <v>162</v>
      </c>
      <c r="D86">
        <v>1</v>
      </c>
    </row>
    <row r="87" spans="1:4">
      <c r="A87">
        <v>88</v>
      </c>
      <c r="B87">
        <v>1</v>
      </c>
      <c r="C87" t="s">
        <v>162</v>
      </c>
      <c r="D87">
        <v>1</v>
      </c>
    </row>
    <row r="88" spans="1:4">
      <c r="A88">
        <v>89</v>
      </c>
      <c r="B88">
        <v>1</v>
      </c>
      <c r="C88" t="s">
        <v>162</v>
      </c>
      <c r="D88">
        <v>1</v>
      </c>
    </row>
    <row r="89" spans="1:4">
      <c r="A89">
        <v>90</v>
      </c>
      <c r="B89">
        <v>1</v>
      </c>
      <c r="C89" t="s">
        <v>162</v>
      </c>
      <c r="D89">
        <v>1</v>
      </c>
    </row>
  </sheetData>
  <pageMargins left="0.75" right="0.75" top="1" bottom="1" header="0.5" footer="0.5"/>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Q3" sqref="Q3:Q17"/>
    </sheetView>
  </sheetViews>
  <sheetFormatPr baseColWidth="10" defaultRowHeight="15" x14ac:dyDescent="0"/>
  <sheetData>
    <row r="1" spans="1:19">
      <c r="G1" t="s">
        <v>165</v>
      </c>
    </row>
    <row r="2" spans="1:19" ht="105">
      <c r="A2" s="67"/>
      <c r="B2" s="67" t="s">
        <v>166</v>
      </c>
      <c r="C2" s="67" t="s">
        <v>167</v>
      </c>
      <c r="D2" s="67" t="s">
        <v>168</v>
      </c>
      <c r="E2" s="67" t="s">
        <v>169</v>
      </c>
      <c r="F2" s="67" t="s">
        <v>403</v>
      </c>
      <c r="G2" s="67" t="s">
        <v>170</v>
      </c>
      <c r="H2" s="67" t="s">
        <v>171</v>
      </c>
      <c r="I2" s="67" t="s">
        <v>172</v>
      </c>
      <c r="J2" s="67" t="s">
        <v>173</v>
      </c>
      <c r="K2" s="67" t="s">
        <v>174</v>
      </c>
      <c r="L2" s="67" t="s">
        <v>175</v>
      </c>
      <c r="M2" s="67" t="s">
        <v>176</v>
      </c>
      <c r="N2" s="67" t="s">
        <v>177</v>
      </c>
      <c r="O2" s="67" t="s">
        <v>178</v>
      </c>
      <c r="P2" s="67" t="s">
        <v>179</v>
      </c>
      <c r="Q2" s="67" t="s">
        <v>408</v>
      </c>
    </row>
    <row r="3" spans="1:19">
      <c r="A3" s="68" t="s">
        <v>180</v>
      </c>
      <c r="B3" s="69">
        <f>'[8]TC8(2018)'!$E138+'[8]TC8(2018)'!$R138</f>
        <v>0.2736697178641912</v>
      </c>
      <c r="C3" s="30">
        <f t="shared" ref="C3:C17" si="0">G3</f>
        <v>0.25620003287068466</v>
      </c>
      <c r="D3" s="30">
        <f t="shared" ref="D3:D17" si="1">C3+P3</f>
        <v>0.25620003287068466</v>
      </c>
      <c r="E3" s="30">
        <f>'[8]TC2(1962)'!$E138</f>
        <v>0.18637483345331732</v>
      </c>
      <c r="F3" s="30">
        <v>0.25627643137704581</v>
      </c>
      <c r="G3" s="70">
        <f>'[8]TC8(2018)'!$E138</f>
        <v>0.25620003287068466</v>
      </c>
      <c r="H3" s="70">
        <f>'[8]TC8(2018)'!$F138</f>
        <v>0.12308348180830748</v>
      </c>
      <c r="I3" s="70">
        <f>'[8]TC8(2018)'!$G138</f>
        <v>5.2005275620831178E-3</v>
      </c>
      <c r="J3" s="70">
        <f>'[8]TC8(2018)'!$H138+'[8]TC8(2018)'!$I138</f>
        <v>1.5729500280321673E-2</v>
      </c>
      <c r="K3" s="70">
        <f>'[8]TC8(2018)'!$H138</f>
        <v>3.9863802989590653E-3</v>
      </c>
      <c r="L3" s="70">
        <f>'[8]TC8(2018)'!$I138</f>
        <v>1.1743119981362607E-2</v>
      </c>
      <c r="M3" s="70">
        <f>'[8]TC8(2018)'!$J138</f>
        <v>0</v>
      </c>
      <c r="N3" s="70">
        <f>'[8]TC8(2018)'!$K138</f>
        <v>0.11218651527245889</v>
      </c>
      <c r="O3" s="70">
        <f>'[8]TC8(2018)'!$R138</f>
        <v>1.7469684993506557E-2</v>
      </c>
      <c r="P3" s="70">
        <v>0</v>
      </c>
      <c r="Q3" s="30">
        <f>P3*(1-0.89)/(1-0.15)</f>
        <v>0</v>
      </c>
      <c r="R3" s="30">
        <f t="shared" ref="R3:R17" si="2">G3-H3-I3-J3-M3-N3</f>
        <v>7.9475135084106086E-9</v>
      </c>
      <c r="S3" s="30">
        <f t="shared" ref="S3:S17" si="3">B3-G3-O3</f>
        <v>0</v>
      </c>
    </row>
    <row r="4" spans="1:19">
      <c r="A4" s="71" t="s">
        <v>181</v>
      </c>
      <c r="B4" s="69">
        <f>'[8]TC8(2018)'!$E139+'[8]TC8(2018)'!$R139</f>
        <v>0.29920201258485779</v>
      </c>
      <c r="C4" s="30">
        <f t="shared" si="0"/>
        <v>0.24249604408961822</v>
      </c>
      <c r="D4" s="30">
        <f t="shared" si="1"/>
        <v>0.24249604408961822</v>
      </c>
      <c r="E4" s="30">
        <f>'[8]TC2(1962)'!$E139</f>
        <v>0.20484370380910846</v>
      </c>
      <c r="F4" s="30">
        <v>0.24252435099333525</v>
      </c>
      <c r="G4" s="70">
        <f>'[8]TC8(2018)'!$E139</f>
        <v>0.24249604408961822</v>
      </c>
      <c r="H4" s="70">
        <f>'[8]TC8(2018)'!$F139</f>
        <v>0.10255850714416055</v>
      </c>
      <c r="I4" s="70">
        <f>'[8]TC8(2018)'!$G139</f>
        <v>1.0189266648870994E-2</v>
      </c>
      <c r="J4" s="70">
        <f>'[8]TC8(2018)'!$H139+'[8]TC8(2018)'!$I139</f>
        <v>1.66029587036872E-2</v>
      </c>
      <c r="K4" s="70">
        <f>'[8]TC8(2018)'!$H139</f>
        <v>5.6443554774251318E-3</v>
      </c>
      <c r="L4" s="70">
        <f>'[8]TC8(2018)'!$I139</f>
        <v>1.0958603226262069E-2</v>
      </c>
      <c r="M4" s="70">
        <f>'[8]TC8(2018)'!$J139</f>
        <v>0</v>
      </c>
      <c r="N4" s="70">
        <f>'[8]TC8(2018)'!$K139</f>
        <v>0.11313962241548445</v>
      </c>
      <c r="O4" s="70">
        <f>'[8]TC8(2018)'!$R139</f>
        <v>5.6705968495239574E-2</v>
      </c>
      <c r="P4" s="70">
        <v>0</v>
      </c>
      <c r="Q4" s="30">
        <f t="shared" ref="Q4:Q17" si="4">P4*(1-0.89)/(1-0.15)</f>
        <v>0</v>
      </c>
      <c r="R4" s="30">
        <f t="shared" si="2"/>
        <v>5.6891774150580332E-6</v>
      </c>
      <c r="S4" s="30">
        <f t="shared" si="3"/>
        <v>0</v>
      </c>
    </row>
    <row r="5" spans="1:19">
      <c r="A5" s="71" t="s">
        <v>182</v>
      </c>
      <c r="B5" s="69">
        <f>'[8]TC8(2018)'!$E140+'[8]TC8(2018)'!$R140</f>
        <v>0.32954049854581591</v>
      </c>
      <c r="C5" s="30">
        <f t="shared" si="0"/>
        <v>0.24495110707951523</v>
      </c>
      <c r="D5" s="30">
        <f t="shared" si="1"/>
        <v>0.24495110707951523</v>
      </c>
      <c r="E5" s="30">
        <f>'[8]TC2(1962)'!$E140</f>
        <v>0.22615822890584503</v>
      </c>
      <c r="F5" s="30">
        <v>0.24498221650719643</v>
      </c>
      <c r="G5" s="70">
        <f>'[8]TC8(2018)'!$E140</f>
        <v>0.24495110707951523</v>
      </c>
      <c r="H5" s="70">
        <f>'[8]TC8(2018)'!$F140</f>
        <v>9.0869026481942436E-2</v>
      </c>
      <c r="I5" s="70">
        <f>'[8]TC8(2018)'!$G140</f>
        <v>1.7972151205336011E-2</v>
      </c>
      <c r="J5" s="70">
        <f>'[8]TC8(2018)'!$H140+'[8]TC8(2018)'!$I140</f>
        <v>1.925267092728053E-2</v>
      </c>
      <c r="K5" s="70">
        <f>'[8]TC8(2018)'!$H140</f>
        <v>7.7418707349781171E-3</v>
      </c>
      <c r="L5" s="70">
        <f>'[8]TC8(2018)'!$I140</f>
        <v>1.1510800192302412E-2</v>
      </c>
      <c r="M5" s="70">
        <f>'[8]TC8(2018)'!$J140</f>
        <v>0</v>
      </c>
      <c r="N5" s="70">
        <f>'[8]TC8(2018)'!$K140</f>
        <v>0.11686543165873819</v>
      </c>
      <c r="O5" s="70">
        <f>'[8]TC8(2018)'!$R140</f>
        <v>8.4589391466300706E-2</v>
      </c>
      <c r="P5" s="70">
        <v>0</v>
      </c>
      <c r="Q5" s="30">
        <f t="shared" si="4"/>
        <v>0</v>
      </c>
      <c r="R5" s="30">
        <f t="shared" si="2"/>
        <v>-8.1731937819629064E-6</v>
      </c>
      <c r="S5" s="30">
        <f t="shared" si="3"/>
        <v>0</v>
      </c>
    </row>
    <row r="6" spans="1:19">
      <c r="A6" s="71" t="s">
        <v>183</v>
      </c>
      <c r="B6" s="69">
        <f>'[8]TC8(2018)'!$E141+'[8]TC8(2018)'!$R141</f>
        <v>0.34860766050052072</v>
      </c>
      <c r="C6" s="30">
        <f t="shared" si="0"/>
        <v>0.23520665342115579</v>
      </c>
      <c r="D6" s="30">
        <f t="shared" si="1"/>
        <v>0.23520665342115579</v>
      </c>
      <c r="E6" s="30">
        <f>'[8]TC2(1962)'!$E141</f>
        <v>0.23555435207655823</v>
      </c>
      <c r="F6" s="30">
        <v>0.23517987783998251</v>
      </c>
      <c r="G6" s="70">
        <f>'[8]TC8(2018)'!$E141</f>
        <v>0.23520665342115579</v>
      </c>
      <c r="H6" s="70">
        <f>'[8]TC8(2018)'!$F141</f>
        <v>7.6861691053634759E-2</v>
      </c>
      <c r="I6" s="70">
        <f>'[8]TC8(2018)'!$G141</f>
        <v>2.8282794588987328E-2</v>
      </c>
      <c r="J6" s="70">
        <f>'[8]TC8(2018)'!$H141+'[8]TC8(2018)'!$I141</f>
        <v>2.3838437131728726E-2</v>
      </c>
      <c r="K6" s="70">
        <f>'[8]TC8(2018)'!$H141</f>
        <v>1.131344524604664E-2</v>
      </c>
      <c r="L6" s="70">
        <f>'[8]TC8(2018)'!$I141</f>
        <v>1.2524991885682086E-2</v>
      </c>
      <c r="M6" s="70">
        <f>'[8]TC8(2018)'!$J141</f>
        <v>0</v>
      </c>
      <c r="N6" s="70">
        <f>'[8]TC8(2018)'!$K141</f>
        <v>0.10621140037477421</v>
      </c>
      <c r="O6" s="70">
        <f>'[8]TC8(2018)'!$R141</f>
        <v>0.1134010070793649</v>
      </c>
      <c r="P6" s="70">
        <v>0</v>
      </c>
      <c r="Q6" s="30">
        <f t="shared" si="4"/>
        <v>0</v>
      </c>
      <c r="R6" s="30">
        <f t="shared" si="2"/>
        <v>1.2330272030777745E-5</v>
      </c>
      <c r="S6" s="30">
        <f t="shared" si="3"/>
        <v>0</v>
      </c>
    </row>
    <row r="7" spans="1:19">
      <c r="A7" s="71" t="s">
        <v>184</v>
      </c>
      <c r="B7" s="69">
        <f>'[8]TC8(2018)'!$E142+'[8]TC8(2018)'!$R142</f>
        <v>0.36469156360360294</v>
      </c>
      <c r="C7" s="30">
        <f t="shared" si="0"/>
        <v>0.24197534002071935</v>
      </c>
      <c r="D7" s="30">
        <f t="shared" si="1"/>
        <v>0.24197534002071935</v>
      </c>
      <c r="E7" s="30">
        <f>'[8]TC2(1962)'!$E142</f>
        <v>0.23957319946977768</v>
      </c>
      <c r="F7" s="30">
        <v>0.24197524413466454</v>
      </c>
      <c r="G7" s="70">
        <f>'[8]TC8(2018)'!$E142</f>
        <v>0.24197534002071935</v>
      </c>
      <c r="H7" s="70">
        <f>'[8]TC8(2018)'!$F142</f>
        <v>6.7042891795916687E-2</v>
      </c>
      <c r="I7" s="70">
        <f>'[8]TC8(2018)'!$G142</f>
        <v>4.3738890529445733E-2</v>
      </c>
      <c r="J7" s="70">
        <f>'[8]TC8(2018)'!$H142+'[8]TC8(2018)'!$I142</f>
        <v>2.5662459529184833E-2</v>
      </c>
      <c r="K7" s="70">
        <f>'[8]TC8(2018)'!$H142</f>
        <v>1.3389555516932708E-2</v>
      </c>
      <c r="L7" s="70">
        <f>'[8]TC8(2018)'!$I142</f>
        <v>1.2272904012252128E-2</v>
      </c>
      <c r="M7" s="70">
        <f>'[8]TC8(2018)'!$J142</f>
        <v>0</v>
      </c>
      <c r="N7" s="70">
        <f>'[8]TC8(2018)'!$K142</f>
        <v>0.10553584281575179</v>
      </c>
      <c r="O7" s="70">
        <f>'[8]TC8(2018)'!$R142</f>
        <v>0.12271622358288359</v>
      </c>
      <c r="P7" s="70">
        <v>0</v>
      </c>
      <c r="Q7" s="30">
        <f t="shared" si="4"/>
        <v>0</v>
      </c>
      <c r="R7" s="30">
        <f t="shared" si="2"/>
        <v>-4.7446495796965582E-6</v>
      </c>
      <c r="S7" s="30">
        <f t="shared" si="3"/>
        <v>0</v>
      </c>
    </row>
    <row r="8" spans="1:19">
      <c r="A8" s="71" t="s">
        <v>185</v>
      </c>
      <c r="B8" s="69">
        <f>'[8]TC8(2018)'!$E143+'[8]TC8(2018)'!$R143</f>
        <v>0.38397103035128</v>
      </c>
      <c r="C8" s="30">
        <f t="shared" si="0"/>
        <v>0.25385615416279084</v>
      </c>
      <c r="D8" s="30">
        <f t="shared" si="1"/>
        <v>0.25385615416279084</v>
      </c>
      <c r="E8" s="30">
        <f>'[8]TC2(1962)'!$E143</f>
        <v>0.24657775271341473</v>
      </c>
      <c r="F8" s="30">
        <v>0.25386173045262694</v>
      </c>
      <c r="G8" s="70">
        <f>'[8]TC8(2018)'!$E143</f>
        <v>0.25385615416279084</v>
      </c>
      <c r="H8" s="70">
        <f>'[8]TC8(2018)'!$F143</f>
        <v>6.4057502504750397E-2</v>
      </c>
      <c r="I8" s="70">
        <f>'[8]TC8(2018)'!$G143</f>
        <v>5.7360961932812558E-2</v>
      </c>
      <c r="J8" s="70">
        <f>'[8]TC8(2018)'!$H143+'[8]TC8(2018)'!$I143</f>
        <v>2.7479975717920463E-2</v>
      </c>
      <c r="K8" s="70">
        <f>'[8]TC8(2018)'!$H143</f>
        <v>1.5186174615713558E-2</v>
      </c>
      <c r="L8" s="70">
        <f>'[8]TC8(2018)'!$I143</f>
        <v>1.2293801102206903E-2</v>
      </c>
      <c r="M8" s="70">
        <f>'[8]TC8(2018)'!$J143</f>
        <v>0</v>
      </c>
      <c r="N8" s="70">
        <f>'[8]TC8(2018)'!$K143</f>
        <v>0.10495958777342883</v>
      </c>
      <c r="O8" s="70">
        <f>'[8]TC8(2018)'!$R143</f>
        <v>0.13011487618848919</v>
      </c>
      <c r="P8" s="70">
        <v>0</v>
      </c>
      <c r="Q8" s="30">
        <f t="shared" si="4"/>
        <v>0</v>
      </c>
      <c r="R8" s="30">
        <f t="shared" si="2"/>
        <v>-1.8737661214157653E-6</v>
      </c>
      <c r="S8" s="30">
        <f t="shared" si="3"/>
        <v>0</v>
      </c>
    </row>
    <row r="9" spans="1:19">
      <c r="A9" s="71" t="s">
        <v>186</v>
      </c>
      <c r="B9" s="69">
        <f>'[8]TC8(2018)'!$E144+'[8]TC8(2018)'!$R144</f>
        <v>0.38431182823914173</v>
      </c>
      <c r="C9" s="30">
        <f t="shared" si="0"/>
        <v>0.26256944999963355</v>
      </c>
      <c r="D9" s="30">
        <f t="shared" si="1"/>
        <v>0.26256944999963355</v>
      </c>
      <c r="E9" s="30">
        <f>'[8]TC2(1962)'!$E144</f>
        <v>0.24752515406012904</v>
      </c>
      <c r="F9" s="30">
        <v>0.26256356760859489</v>
      </c>
      <c r="G9" s="70">
        <f>'[8]TC8(2018)'!$E144</f>
        <v>0.26256944999963355</v>
      </c>
      <c r="H9" s="70">
        <f>'[8]TC8(2018)'!$F144</f>
        <v>5.41877453267368E-2</v>
      </c>
      <c r="I9" s="70">
        <f>'[8]TC8(2018)'!$G144</f>
        <v>7.3109563551864196E-2</v>
      </c>
      <c r="J9" s="70">
        <f>'[8]TC8(2018)'!$H144+'[8]TC8(2018)'!$I144</f>
        <v>2.9199783300667768E-2</v>
      </c>
      <c r="K9" s="70">
        <f>'[8]TC8(2018)'!$H144</f>
        <v>1.6518012149416207E-2</v>
      </c>
      <c r="L9" s="70">
        <f>'[8]TC8(2018)'!$I144</f>
        <v>1.2681771151251563E-2</v>
      </c>
      <c r="M9" s="70">
        <f>'[8]TC8(2018)'!$J144</f>
        <v>0</v>
      </c>
      <c r="N9" s="70">
        <f>'[8]TC8(2018)'!$K144</f>
        <v>0.1060708611229642</v>
      </c>
      <c r="O9" s="70">
        <f>'[8]TC8(2018)'!$R144</f>
        <v>0.12174237823950816</v>
      </c>
      <c r="P9" s="70">
        <v>0</v>
      </c>
      <c r="Q9" s="30">
        <f t="shared" si="4"/>
        <v>0</v>
      </c>
      <c r="R9" s="30">
        <f t="shared" si="2"/>
        <v>1.4966974005575784E-6</v>
      </c>
      <c r="S9" s="30">
        <f t="shared" si="3"/>
        <v>0</v>
      </c>
    </row>
    <row r="10" spans="1:19">
      <c r="A10" s="71" t="s">
        <v>187</v>
      </c>
      <c r="B10" s="69">
        <f>'[8]TC8(2018)'!$E145+'[8]TC8(2018)'!$R145</f>
        <v>0.39081037672910901</v>
      </c>
      <c r="C10" s="30">
        <f t="shared" si="0"/>
        <v>0.27768774865434631</v>
      </c>
      <c r="D10" s="30">
        <f t="shared" si="1"/>
        <v>0.27768774865434631</v>
      </c>
      <c r="E10" s="30">
        <f>'[8]TC2(1962)'!$E145</f>
        <v>0.24923553473784263</v>
      </c>
      <c r="F10" s="30">
        <v>0.27769057638943195</v>
      </c>
      <c r="G10" s="70">
        <f>'[8]TC8(2018)'!$E145</f>
        <v>0.27768774865434631</v>
      </c>
      <c r="H10" s="70">
        <f>'[8]TC8(2018)'!$F145</f>
        <v>5.1078589854839866E-2</v>
      </c>
      <c r="I10" s="70">
        <f>'[8]TC8(2018)'!$G145</f>
        <v>9.1298457522001067E-2</v>
      </c>
      <c r="J10" s="70">
        <f>'[8]TC8(2018)'!$H145+'[8]TC8(2018)'!$I145</f>
        <v>3.2134958090262358E-2</v>
      </c>
      <c r="K10" s="70">
        <f>'[8]TC8(2018)'!$H145</f>
        <v>1.8169372979231439E-2</v>
      </c>
      <c r="L10" s="70">
        <f>'[8]TC8(2018)'!$I145</f>
        <v>1.3965585111030916E-2</v>
      </c>
      <c r="M10" s="70">
        <f>'[8]TC8(2018)'!$J145</f>
        <v>0</v>
      </c>
      <c r="N10" s="70">
        <f>'[8]TC8(2018)'!$K145</f>
        <v>0.10317220464566358</v>
      </c>
      <c r="O10" s="70">
        <f>'[8]TC8(2018)'!$R145</f>
        <v>0.11312262807476271</v>
      </c>
      <c r="P10" s="70">
        <v>0</v>
      </c>
      <c r="Q10" s="30">
        <f t="shared" si="4"/>
        <v>0</v>
      </c>
      <c r="R10" s="30">
        <f t="shared" si="2"/>
        <v>3.5385415794453312E-6</v>
      </c>
      <c r="S10" s="30">
        <f t="shared" si="3"/>
        <v>0</v>
      </c>
    </row>
    <row r="11" spans="1:19">
      <c r="A11" s="71" t="s">
        <v>149</v>
      </c>
      <c r="B11" s="69">
        <f>'[8]TC8(2018)'!$E146+'[8]TC8(2018)'!$R146</f>
        <v>0.38845264262037899</v>
      </c>
      <c r="C11" s="30">
        <f t="shared" si="0"/>
        <v>0.29402880339923826</v>
      </c>
      <c r="D11" s="30">
        <f t="shared" si="1"/>
        <v>0.29402880339923826</v>
      </c>
      <c r="E11" s="30">
        <f>'[8]TC2(1962)'!$E146</f>
        <v>0.25616886182909898</v>
      </c>
      <c r="F11" s="30">
        <v>0.29403209872543812</v>
      </c>
      <c r="G11" s="70">
        <f>'[8]TC8(2018)'!$E146</f>
        <v>0.29402880339923826</v>
      </c>
      <c r="H11" s="70">
        <f>'[8]TC8(2018)'!$F146</f>
        <v>4.8464460679753574E-2</v>
      </c>
      <c r="I11" s="70">
        <f>'[8]TC8(2018)'!$G146</f>
        <v>0.11246132307408452</v>
      </c>
      <c r="J11" s="70">
        <f>'[8]TC8(2018)'!$H146+'[8]TC8(2018)'!$I146</f>
        <v>3.5334979215231044E-2</v>
      </c>
      <c r="K11" s="70">
        <f>'[8]TC8(2018)'!$H146</f>
        <v>1.9774541228339073E-2</v>
      </c>
      <c r="L11" s="70">
        <f>'[8]TC8(2018)'!$I146</f>
        <v>1.5560437986891969E-2</v>
      </c>
      <c r="M11" s="70">
        <f>'[8]TC8(2018)'!$J146</f>
        <v>0</v>
      </c>
      <c r="N11" s="70">
        <f>'[8]TC8(2018)'!$K146</f>
        <v>9.7767177451673973E-2</v>
      </c>
      <c r="O11" s="70">
        <f>'[8]TC8(2018)'!$R146</f>
        <v>9.4423839221140726E-2</v>
      </c>
      <c r="P11" s="70">
        <v>0</v>
      </c>
      <c r="Q11" s="30">
        <f t="shared" si="4"/>
        <v>0</v>
      </c>
      <c r="R11" s="30">
        <f t="shared" si="2"/>
        <v>8.6297849515026837E-7</v>
      </c>
      <c r="S11" s="30">
        <f t="shared" si="3"/>
        <v>0</v>
      </c>
    </row>
    <row r="12" spans="1:19">
      <c r="A12" s="71" t="s">
        <v>188</v>
      </c>
      <c r="B12" s="69">
        <f>'[8]TC8(2018)'!$E147+'[8]TC8(2018)'!$R147</f>
        <v>0.35005285018790011</v>
      </c>
      <c r="C12" s="30">
        <f t="shared" si="0"/>
        <v>0.28633839617704143</v>
      </c>
      <c r="D12" s="30">
        <f t="shared" si="1"/>
        <v>0.28633839617704143</v>
      </c>
      <c r="E12" s="30">
        <f>'[8]TC2(1962)'!$E147</f>
        <v>0.25666877956074408</v>
      </c>
      <c r="F12" s="30">
        <v>0.28633183799684048</v>
      </c>
      <c r="G12" s="70">
        <f>'[8]TC8(2018)'!$E147</f>
        <v>0.28633839617704143</v>
      </c>
      <c r="H12" s="70">
        <f>'[8]TC8(2018)'!$F147</f>
        <v>3.8279068401836223E-2</v>
      </c>
      <c r="I12" s="70">
        <f>'[8]TC8(2018)'!$G147</f>
        <v>0.12724900462673583</v>
      </c>
      <c r="J12" s="70">
        <f>'[8]TC8(2018)'!$H147+'[8]TC8(2018)'!$I147</f>
        <v>4.0685961395097066E-2</v>
      </c>
      <c r="K12" s="70">
        <f>'[8]TC8(2018)'!$H147</f>
        <v>2.4450521611378437E-2</v>
      </c>
      <c r="L12" s="70">
        <f>'[8]TC8(2018)'!$I147</f>
        <v>1.6235439783718629E-2</v>
      </c>
      <c r="M12" s="70">
        <f>'[8]TC8(2018)'!$J147</f>
        <v>0</v>
      </c>
      <c r="N12" s="70">
        <f>'[8]TC8(2018)'!$K147</f>
        <v>8.0124358740271046E-2</v>
      </c>
      <c r="O12" s="70">
        <f>'[8]TC8(2018)'!$R147</f>
        <v>6.3714454010858679E-2</v>
      </c>
      <c r="P12" s="70">
        <v>0</v>
      </c>
      <c r="Q12" s="30">
        <f t="shared" si="4"/>
        <v>0</v>
      </c>
      <c r="R12" s="30">
        <f t="shared" si="2"/>
        <v>3.0131012684897485E-9</v>
      </c>
      <c r="S12" s="30">
        <f t="shared" si="3"/>
        <v>0</v>
      </c>
    </row>
    <row r="13" spans="1:19">
      <c r="A13" s="71" t="s">
        <v>189</v>
      </c>
      <c r="B13" s="69">
        <f>'[8]TC8(2018)'!$E148+'[8]TC8(2018)'!$R148</f>
        <v>0.30740474009168106</v>
      </c>
      <c r="C13" s="30">
        <f t="shared" si="0"/>
        <v>0.27661467207050416</v>
      </c>
      <c r="D13" s="30">
        <f t="shared" si="1"/>
        <v>0.27661467207050416</v>
      </c>
      <c r="E13" s="30">
        <f>'[8]TC2(1962)'!$E148</f>
        <v>0.28606830989883114</v>
      </c>
      <c r="F13" s="30">
        <v>0.27661575097590685</v>
      </c>
      <c r="G13" s="70">
        <f>'[8]TC8(2018)'!$E148</f>
        <v>0.27661467207050416</v>
      </c>
      <c r="H13" s="70">
        <f>'[8]TC8(2018)'!$F148</f>
        <v>3.2265096040549363E-2</v>
      </c>
      <c r="I13" s="70">
        <f>'[8]TC8(2018)'!$G148</f>
        <v>0.14736139532347398</v>
      </c>
      <c r="J13" s="70">
        <f>'[8]TC8(2018)'!$H148+'[8]TC8(2018)'!$I148</f>
        <v>4.4571332058351322E-2</v>
      </c>
      <c r="K13" s="70">
        <f>'[8]TC8(2018)'!$H148</f>
        <v>3.0969570560441435E-2</v>
      </c>
      <c r="L13" s="70">
        <f>'[8]TC8(2018)'!$I148</f>
        <v>1.3601761497909887E-2</v>
      </c>
      <c r="M13" s="70">
        <f>'[8]TC8(2018)'!$J148</f>
        <v>0</v>
      </c>
      <c r="N13" s="70">
        <f>'[8]TC8(2018)'!$K148</f>
        <v>5.2416025127526078E-2</v>
      </c>
      <c r="O13" s="70">
        <f>'[8]TC8(2018)'!$R148</f>
        <v>3.0790068021176883E-2</v>
      </c>
      <c r="P13" s="70">
        <v>0</v>
      </c>
      <c r="Q13" s="30">
        <f t="shared" si="4"/>
        <v>0</v>
      </c>
      <c r="R13" s="30">
        <f t="shared" si="2"/>
        <v>8.2352060342544275E-7</v>
      </c>
      <c r="S13" s="30">
        <f t="shared" si="3"/>
        <v>0</v>
      </c>
    </row>
    <row r="14" spans="1:19">
      <c r="A14" s="71" t="s">
        <v>190</v>
      </c>
      <c r="B14" s="69">
        <f>'[8]TC8(2018)'!$E149+'[8]TC8(2018)'!$R149</f>
        <v>0.29701229833239656</v>
      </c>
      <c r="C14" s="30">
        <f t="shared" si="0"/>
        <v>0.28913925727188333</v>
      </c>
      <c r="D14" s="30">
        <f t="shared" si="1"/>
        <v>0.29043908663196993</v>
      </c>
      <c r="E14" s="30">
        <f>'[8]TC2(1962)'!$E149</f>
        <v>0.38217616203845139</v>
      </c>
      <c r="F14" s="30">
        <v>0.29386179134917889</v>
      </c>
      <c r="G14" s="70">
        <f>'[8]TC8(2018)'!$E149</f>
        <v>0.28913925727188333</v>
      </c>
      <c r="H14" s="70">
        <f>'[8]TC8(2018)'!$F149</f>
        <v>2.3372186619157638E-2</v>
      </c>
      <c r="I14" s="70">
        <f>'[8]TC8(2018)'!$G149</f>
        <v>0.1869571405964979</v>
      </c>
      <c r="J14" s="70">
        <f>'[8]TC8(2018)'!$H149+'[8]TC8(2018)'!$I149</f>
        <v>5.3363404936930009E-2</v>
      </c>
      <c r="K14" s="70">
        <f>'[8]TC8(2018)'!$H149</f>
        <v>4.3788527078615115E-2</v>
      </c>
      <c r="L14" s="70">
        <f>'[8]TC8(2018)'!$I149</f>
        <v>9.5748778583148939E-3</v>
      </c>
      <c r="M14" s="70">
        <f>'[8]TC8(2018)'!$J149</f>
        <v>1.4326573559881456E-3</v>
      </c>
      <c r="N14" s="70">
        <f>'[8]TC8(2018)'!$K149</f>
        <v>2.4013755806049867E-2</v>
      </c>
      <c r="O14" s="70">
        <f>'[8]TC8(2018)'!$R149</f>
        <v>7.8730410605132323E-3</v>
      </c>
      <c r="P14" s="70">
        <v>1.2998293600866287E-3</v>
      </c>
      <c r="Q14" s="30">
        <f t="shared" si="4"/>
        <v>1.6821321130532839E-4</v>
      </c>
      <c r="R14" s="30">
        <f t="shared" si="2"/>
        <v>1.1195725977894422E-7</v>
      </c>
      <c r="S14" s="30">
        <f t="shared" si="3"/>
        <v>0</v>
      </c>
    </row>
    <row r="15" spans="1:19">
      <c r="A15" s="71" t="s">
        <v>191</v>
      </c>
      <c r="B15" s="69">
        <f>'[8]TC8(2018)'!$E150+'[8]TC8(2018)'!$R150</f>
        <v>0.33295272193242065</v>
      </c>
      <c r="C15" s="30">
        <f t="shared" si="0"/>
        <v>0.33153581002765642</v>
      </c>
      <c r="D15" s="30">
        <f t="shared" si="1"/>
        <v>0.37506329436607855</v>
      </c>
      <c r="E15" s="30">
        <f>'[8]TC2(1962)'!$E150</f>
        <v>0.49438587982908327</v>
      </c>
      <c r="F15" s="30">
        <v>0.39150116548688391</v>
      </c>
      <c r="G15" s="70">
        <f>'[8]TC8(2018)'!$E150</f>
        <v>0.33153581002765642</v>
      </c>
      <c r="H15" s="70">
        <f>'[8]TC8(2018)'!$F150</f>
        <v>2.2325385242458643E-2</v>
      </c>
      <c r="I15" s="70">
        <f>'[8]TC8(2018)'!$G150</f>
        <v>0.22038425748254201</v>
      </c>
      <c r="J15" s="70">
        <f>'[8]TC8(2018)'!$H150+'[8]TC8(2018)'!$I150</f>
        <v>6.7092909419068383E-2</v>
      </c>
      <c r="K15" s="70">
        <f>'[8]TC8(2018)'!$H150</f>
        <v>6.1243567500112589E-2</v>
      </c>
      <c r="L15" s="70">
        <f>'[8]TC8(2018)'!$I150</f>
        <v>5.8493419189557952E-3</v>
      </c>
      <c r="M15" s="70">
        <f>'[8]TC8(2018)'!$J150</f>
        <v>9.9857694370207393E-3</v>
      </c>
      <c r="N15" s="70">
        <f>'[8]TC8(2018)'!$K150</f>
        <v>1.1747558157524367E-2</v>
      </c>
      <c r="O15" s="70">
        <f>'[8]TC8(2018)'!$R150</f>
        <v>1.4169119047642321E-3</v>
      </c>
      <c r="P15" s="70">
        <v>4.3527484338422115E-2</v>
      </c>
      <c r="Q15" s="30">
        <f t="shared" si="4"/>
        <v>5.6329685614428613E-3</v>
      </c>
      <c r="R15" s="30">
        <f t="shared" si="2"/>
        <v>-6.9710957716420663E-8</v>
      </c>
      <c r="S15" s="30">
        <f t="shared" si="3"/>
        <v>-3.4694469519536142E-18</v>
      </c>
    </row>
    <row r="16" spans="1:19">
      <c r="A16" s="71" t="s">
        <v>192</v>
      </c>
      <c r="B16" s="69">
        <f>'[8]TC8(2018)'!$E151+'[8]TC8(2018)'!$R151</f>
        <v>0.30384734808022501</v>
      </c>
      <c r="C16" s="30">
        <f t="shared" si="0"/>
        <v>0.30363302683907506</v>
      </c>
      <c r="D16" s="30">
        <f t="shared" si="1"/>
        <v>0.44317046952316719</v>
      </c>
      <c r="E16" s="30">
        <f>'[8]TC2(1962)'!$E151</f>
        <v>0.53391848674384368</v>
      </c>
      <c r="F16" s="30">
        <v>0.51220215792040469</v>
      </c>
      <c r="G16" s="70">
        <f>'[8]TC8(2018)'!$E151</f>
        <v>0.30363302683907506</v>
      </c>
      <c r="H16" s="70">
        <f>'[8]TC8(2018)'!$F151</f>
        <v>2.1720558149477393E-2</v>
      </c>
      <c r="I16" s="70">
        <f>'[8]TC8(2018)'!$G151</f>
        <v>0.18361579288264099</v>
      </c>
      <c r="J16" s="70">
        <f>'[8]TC8(2018)'!$H151+'[8]TC8(2018)'!$I151</f>
        <v>8.2916499902597626E-2</v>
      </c>
      <c r="K16" s="70">
        <f>'[8]TC8(2018)'!$H151</f>
        <v>8.0343627423104677E-2</v>
      </c>
      <c r="L16" s="70">
        <f>'[8]TC8(2018)'!$I151</f>
        <v>2.5728724794929466E-3</v>
      </c>
      <c r="M16" s="70">
        <f>'[8]TC8(2018)'!$J151</f>
        <v>9.9893855390915352E-3</v>
      </c>
      <c r="N16" s="70">
        <f>'[8]TC8(2018)'!$K151</f>
        <v>5.3907964559122478E-3</v>
      </c>
      <c r="O16" s="70">
        <f>'[8]TC8(2018)'!$R151</f>
        <v>2.1432124114992637E-4</v>
      </c>
      <c r="P16" s="70">
        <v>0.1395374426840921</v>
      </c>
      <c r="Q16" s="30">
        <f t="shared" si="4"/>
        <v>1.805778670029427E-2</v>
      </c>
      <c r="R16" s="30">
        <f t="shared" si="2"/>
        <v>-6.0906447134009833E-9</v>
      </c>
      <c r="S16" s="30">
        <f t="shared" si="3"/>
        <v>2.4286128663675299E-17</v>
      </c>
    </row>
    <row r="17" spans="1:19" ht="16" thickBot="1">
      <c r="A17" s="72" t="s">
        <v>193</v>
      </c>
      <c r="B17" s="69">
        <f>'[8]TC8(2018)'!$E152+'[8]TC8(2018)'!$R152</f>
        <v>0.23043554856689025</v>
      </c>
      <c r="C17" s="30">
        <f t="shared" si="0"/>
        <v>0.23041529953479767</v>
      </c>
      <c r="D17" s="30">
        <f t="shared" si="1"/>
        <v>0.45875481639750315</v>
      </c>
      <c r="E17" s="30">
        <f>'[8]TC2(1962)'!$E152</f>
        <v>0.54386919736862183</v>
      </c>
      <c r="F17" s="30">
        <v>0.74800645404893429</v>
      </c>
      <c r="G17" s="70">
        <f>'[8]TC8(2018)'!$E152</f>
        <v>0.23041529953479767</v>
      </c>
      <c r="H17" s="70">
        <f>'[8]TC8(2018)'!$F152</f>
        <v>2.263387106359005E-2</v>
      </c>
      <c r="I17" s="70">
        <f>'[8]TC8(2018)'!$G152</f>
        <v>9.2288695275783539E-2</v>
      </c>
      <c r="J17" s="70">
        <f>'[8]TC8(2018)'!$H152+'[8]TC8(2018)'!$I152</f>
        <v>0.10104760975809768</v>
      </c>
      <c r="K17" s="70">
        <f>'[8]TC8(2018)'!$H152</f>
        <v>0.10023240000009537</v>
      </c>
      <c r="L17" s="70">
        <f>'[8]TC8(2018)'!$I152</f>
        <v>8.1520975800231099E-4</v>
      </c>
      <c r="M17" s="70">
        <f>'[8]TC8(2018)'!$J152</f>
        <v>1.1135729029774666E-2</v>
      </c>
      <c r="N17" s="70">
        <f>'[8]TC8(2018)'!$K152</f>
        <v>3.3093828242272139E-3</v>
      </c>
      <c r="O17" s="70">
        <f>'[8]TC8(2018)'!$R152</f>
        <v>2.0249032092578024E-5</v>
      </c>
      <c r="P17" s="70">
        <v>0.22833951686270551</v>
      </c>
      <c r="Q17" s="30">
        <f t="shared" si="4"/>
        <v>2.9549819829291297E-2</v>
      </c>
      <c r="R17" s="30">
        <f t="shared" si="2"/>
        <v>1.1583324521780014E-8</v>
      </c>
      <c r="S17" s="30">
        <f t="shared" si="3"/>
        <v>5.3193669087570061E-19</v>
      </c>
    </row>
    <row r="18" spans="1:19" ht="16" thickTop="1"/>
    <row r="20" spans="1:19">
      <c r="A20" s="73" t="s">
        <v>194</v>
      </c>
      <c r="P20" t="s">
        <v>195</v>
      </c>
    </row>
  </sheetData>
  <pageMargins left="0.75" right="0.75" top="1" bottom="1" header="0.5" footer="0.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workbookViewId="0">
      <pane xSplit="1" ySplit="7" topLeftCell="B30" activePane="bottomRight" state="frozen"/>
      <selection activeCell="S112" sqref="S112:S124"/>
      <selection pane="topRight" activeCell="S112" sqref="S112:S124"/>
      <selection pane="bottomLeft" activeCell="S112" sqref="S112:S124"/>
      <selection pane="bottomRight" activeCell="C58" sqref="C58"/>
    </sheetView>
  </sheetViews>
  <sheetFormatPr baseColWidth="10" defaultRowHeight="15" x14ac:dyDescent="0"/>
  <cols>
    <col min="1" max="16384" width="10.7109375" style="41"/>
  </cols>
  <sheetData>
    <row r="1" spans="1:6">
      <c r="A1" s="40" t="s">
        <v>36</v>
      </c>
    </row>
    <row r="2" spans="1:6">
      <c r="A2" s="40" t="s">
        <v>37</v>
      </c>
    </row>
    <row r="3" spans="1:6">
      <c r="A3" s="40" t="s">
        <v>38</v>
      </c>
    </row>
    <row r="4" spans="1:6" ht="15" customHeight="1">
      <c r="A4" s="40" t="s">
        <v>39</v>
      </c>
    </row>
    <row r="5" spans="1:6">
      <c r="A5" s="40" t="s">
        <v>40</v>
      </c>
    </row>
    <row r="7" spans="1:6" s="42" customFormat="1" ht="78" customHeight="1">
      <c r="B7" s="43" t="s">
        <v>41</v>
      </c>
      <c r="C7" s="43" t="s">
        <v>42</v>
      </c>
      <c r="D7" s="43" t="s">
        <v>43</v>
      </c>
      <c r="E7" s="43" t="s">
        <v>44</v>
      </c>
      <c r="F7" s="43" t="s">
        <v>141</v>
      </c>
    </row>
    <row r="8" spans="1:6">
      <c r="A8">
        <v>1982</v>
      </c>
      <c r="B8" s="44">
        <v>9.3400003388524055E-3</v>
      </c>
      <c r="C8" s="44">
        <v>9.1099999845027924E-3</v>
      </c>
      <c r="D8" s="44">
        <v>8.8999997824430466E-3</v>
      </c>
      <c r="E8" s="44">
        <v>8.7400004267692566E-3</v>
      </c>
      <c r="F8" s="66">
        <v>4.4999998062849045E-3</v>
      </c>
    </row>
    <row r="9" spans="1:6">
      <c r="A9">
        <v>1983</v>
      </c>
      <c r="B9" s="44">
        <v>1.0870000347495079E-2</v>
      </c>
      <c r="C9" s="44">
        <v>1.0350000113248825E-2</v>
      </c>
      <c r="D9" s="44">
        <v>9.9200000986456871E-3</v>
      </c>
      <c r="E9" s="44">
        <v>9.5800003036856651E-3</v>
      </c>
      <c r="F9" s="66">
        <v>4.2500002309679985E-3</v>
      </c>
    </row>
    <row r="10" spans="1:6">
      <c r="A10">
        <v>1984</v>
      </c>
      <c r="B10" s="44">
        <v>1.0759999975562096E-2</v>
      </c>
      <c r="C10" s="44">
        <v>1.0019999928772449E-2</v>
      </c>
      <c r="D10" s="44">
        <v>9.4200000166893005E-3</v>
      </c>
      <c r="E10" s="44">
        <v>8.9400000870227814E-3</v>
      </c>
      <c r="F10" s="66">
        <v>4.029999952763319E-3</v>
      </c>
    </row>
    <row r="11" spans="1:6">
      <c r="A11">
        <v>1985</v>
      </c>
      <c r="B11" s="44">
        <v>9.6499994397163391E-3</v>
      </c>
      <c r="C11" s="44">
        <v>8.8099995627999306E-3</v>
      </c>
      <c r="D11" s="44">
        <v>8.229999803006649E-3</v>
      </c>
      <c r="E11" s="44">
        <v>7.7399997971951962E-3</v>
      </c>
      <c r="F11" s="66">
        <v>3.9300001226365566E-3</v>
      </c>
    </row>
    <row r="12" spans="1:6">
      <c r="A12">
        <v>1986</v>
      </c>
      <c r="B12" s="44">
        <v>1.0240000672638416E-2</v>
      </c>
      <c r="C12" s="44">
        <v>9.190000593662262E-3</v>
      </c>
      <c r="D12" s="44">
        <v>8.4699997678399086E-3</v>
      </c>
      <c r="E12" s="44">
        <v>7.890000008046627E-3</v>
      </c>
      <c r="F12" s="66">
        <v>4.029999952763319E-3</v>
      </c>
    </row>
    <row r="13" spans="1:6">
      <c r="A13">
        <v>1987</v>
      </c>
      <c r="B13" s="44">
        <v>1.3710000552237034E-2</v>
      </c>
      <c r="C13" s="44">
        <v>1.2079999782145023E-2</v>
      </c>
      <c r="D13" s="44">
        <v>1.0980000719428062E-2</v>
      </c>
      <c r="E13" s="44">
        <v>1.0080000385642052E-2</v>
      </c>
      <c r="F13" s="66">
        <v>4.2799999937415123E-3</v>
      </c>
    </row>
    <row r="14" spans="1:6">
      <c r="A14">
        <v>1988</v>
      </c>
      <c r="B14" s="44">
        <v>1.2889999896287918E-2</v>
      </c>
      <c r="C14" s="44">
        <v>1.1099999770522118E-2</v>
      </c>
      <c r="D14" s="44">
        <v>9.9200000986456871E-3</v>
      </c>
      <c r="E14" s="44">
        <v>8.9900000020861626E-3</v>
      </c>
      <c r="F14" s="66">
        <v>4.0199998766183853E-3</v>
      </c>
    </row>
    <row r="15" spans="1:6">
      <c r="A15">
        <v>1989</v>
      </c>
      <c r="B15" s="44">
        <v>1.4379999600350857E-2</v>
      </c>
      <c r="C15" s="44">
        <v>1.2230000458657742E-2</v>
      </c>
      <c r="D15" s="44">
        <v>1.0859999805688858E-2</v>
      </c>
      <c r="E15" s="44">
        <v>9.7799999639391899E-3</v>
      </c>
      <c r="F15" s="66">
        <v>4.2099999263882637E-3</v>
      </c>
    </row>
    <row r="16" spans="1:6">
      <c r="A16">
        <v>1990</v>
      </c>
      <c r="B16" s="44">
        <v>1.3990000821650028E-2</v>
      </c>
      <c r="C16" s="44">
        <v>1.1670000851154327E-2</v>
      </c>
      <c r="D16" s="44">
        <v>1.0209999978542328E-2</v>
      </c>
      <c r="E16" s="44">
        <v>9.100000374019146E-3</v>
      </c>
      <c r="F16" s="66">
        <v>4.0000001899898052E-3</v>
      </c>
    </row>
    <row r="17" spans="1:6">
      <c r="A17">
        <v>1991</v>
      </c>
      <c r="B17" s="44">
        <v>1.4220000244677067E-2</v>
      </c>
      <c r="C17" s="44">
        <v>1.1699999682605267E-2</v>
      </c>
      <c r="D17" s="44">
        <v>1.0110000148415565E-2</v>
      </c>
      <c r="E17" s="44">
        <v>8.9400000870227814E-3</v>
      </c>
      <c r="F17" s="66">
        <v>3.8499999791383743E-3</v>
      </c>
    </row>
    <row r="18" spans="1:6">
      <c r="A18">
        <v>1992</v>
      </c>
      <c r="B18" s="44">
        <v>1.408000010997057E-2</v>
      </c>
      <c r="C18" s="44">
        <v>1.1510000564157963E-2</v>
      </c>
      <c r="D18" s="44">
        <v>9.9099995568394661E-3</v>
      </c>
      <c r="E18" s="44">
        <v>8.7799998000264168E-3</v>
      </c>
      <c r="F18" s="66">
        <v>3.8100001402199268E-3</v>
      </c>
    </row>
    <row r="19" spans="1:6">
      <c r="A19">
        <v>1993</v>
      </c>
      <c r="B19" s="44">
        <v>1.4589999802410603E-2</v>
      </c>
      <c r="C19" s="44">
        <v>1.1660000309348106E-2</v>
      </c>
      <c r="D19" s="44">
        <v>9.8599996417760849E-3</v>
      </c>
      <c r="E19" s="44">
        <v>8.6099999025464058E-3</v>
      </c>
      <c r="F19" s="66">
        <v>3.8100001402199268E-3</v>
      </c>
    </row>
    <row r="20" spans="1:6">
      <c r="A20">
        <v>1994</v>
      </c>
      <c r="B20" s="44">
        <v>1.4969999901950359E-2</v>
      </c>
      <c r="C20" s="44">
        <v>1.1739999987185001E-2</v>
      </c>
      <c r="D20" s="44">
        <v>9.7899995744228363E-3</v>
      </c>
      <c r="E20" s="44">
        <v>8.4800003096461296E-3</v>
      </c>
      <c r="F20" s="66">
        <v>3.8100001402199268E-3</v>
      </c>
    </row>
    <row r="21" spans="1:6">
      <c r="A21">
        <v>1995</v>
      </c>
      <c r="B21" s="44">
        <v>1.5859998762607574E-2</v>
      </c>
      <c r="C21" s="44">
        <v>1.2240000069141388E-2</v>
      </c>
      <c r="D21" s="44">
        <v>1.0080000385642052E-2</v>
      </c>
      <c r="E21" s="44">
        <v>8.659999817609787E-3</v>
      </c>
      <c r="F21" s="66">
        <v>3.8800002075731754E-3</v>
      </c>
    </row>
    <row r="22" spans="1:6">
      <c r="A22">
        <v>1996</v>
      </c>
      <c r="B22" s="44">
        <v>1.7519999295473099E-2</v>
      </c>
      <c r="C22" s="44">
        <v>1.3480000197887421E-2</v>
      </c>
      <c r="D22" s="44">
        <v>1.1119999922811985E-2</v>
      </c>
      <c r="E22" s="44">
        <v>9.5699997618794441E-3</v>
      </c>
      <c r="F22" s="66">
        <v>4.1000000201165676E-3</v>
      </c>
    </row>
    <row r="23" spans="1:6">
      <c r="A23">
        <v>1997</v>
      </c>
      <c r="B23" s="44">
        <v>2.1110000088810921E-2</v>
      </c>
      <c r="C23" s="44">
        <v>1.5890000388026237E-2</v>
      </c>
      <c r="D23" s="44">
        <v>1.2790000066161156E-2</v>
      </c>
      <c r="E23" s="44">
        <v>1.080000028014183E-2</v>
      </c>
      <c r="F23" s="66">
        <v>4.1100000962615013E-3</v>
      </c>
    </row>
    <row r="24" spans="1:6">
      <c r="A24">
        <v>1998</v>
      </c>
      <c r="B24" s="44">
        <v>2.232000045478344E-2</v>
      </c>
      <c r="C24" s="44">
        <v>1.6470000147819519E-2</v>
      </c>
      <c r="D24" s="44">
        <v>1.2949999421834946E-2</v>
      </c>
      <c r="E24" s="44">
        <v>1.0729999281466007E-2</v>
      </c>
      <c r="F24" s="66">
        <v>3.9900001138448715E-3</v>
      </c>
    </row>
    <row r="25" spans="1:6">
      <c r="A25">
        <v>1999</v>
      </c>
      <c r="B25" s="44">
        <v>2.8440000489354134E-2</v>
      </c>
      <c r="C25" s="44">
        <v>2.1140001714229584E-2</v>
      </c>
      <c r="D25" s="44">
        <v>1.664000004529953E-2</v>
      </c>
      <c r="E25" s="44">
        <v>1.3839999213814735E-2</v>
      </c>
      <c r="F25" s="66">
        <v>4.2300000786781311E-3</v>
      </c>
    </row>
    <row r="26" spans="1:6">
      <c r="A26">
        <v>2000</v>
      </c>
      <c r="B26" s="44">
        <v>3.0629999935626984E-2</v>
      </c>
      <c r="C26" s="44">
        <v>2.2800000384449959E-2</v>
      </c>
      <c r="D26" s="44">
        <v>1.802000030875206E-2</v>
      </c>
      <c r="E26" s="44">
        <v>1.5049999579787254E-2</v>
      </c>
      <c r="F26" s="66">
        <v>4.1399998590350151E-3</v>
      </c>
    </row>
    <row r="27" spans="1:6">
      <c r="A27">
        <v>2001</v>
      </c>
      <c r="B27" s="44">
        <v>2.4230001494288445E-2</v>
      </c>
      <c r="C27" s="44">
        <v>1.7079999670386314E-2</v>
      </c>
      <c r="D27" s="44">
        <v>1.2880000285804272E-2</v>
      </c>
      <c r="E27" s="44">
        <v>1.039000041782856E-2</v>
      </c>
      <c r="F27" s="66">
        <v>3.6199998576194048E-3</v>
      </c>
    </row>
    <row r="28" spans="1:6">
      <c r="A28">
        <v>2002</v>
      </c>
      <c r="B28" s="44">
        <v>2.2539999336004257E-2</v>
      </c>
      <c r="C28" s="44">
        <v>1.5490000136196613E-2</v>
      </c>
      <c r="D28" s="44">
        <v>1.1440000496804714E-2</v>
      </c>
      <c r="E28" s="44">
        <v>9.180000051856041E-3</v>
      </c>
      <c r="F28" s="66">
        <v>3.4700001124292612E-3</v>
      </c>
    </row>
    <row r="29" spans="1:6">
      <c r="A29">
        <v>2003</v>
      </c>
      <c r="B29" s="44">
        <v>2.3399999365210533E-2</v>
      </c>
      <c r="C29" s="44">
        <v>1.5850000083446503E-2</v>
      </c>
      <c r="D29" s="44">
        <v>1.1579999700188637E-2</v>
      </c>
      <c r="E29" s="44">
        <v>9.2599997296929359E-3</v>
      </c>
      <c r="F29" s="66">
        <v>3.5100001841783524E-3</v>
      </c>
    </row>
    <row r="30" spans="1:6">
      <c r="A30">
        <v>2004</v>
      </c>
      <c r="B30" s="44">
        <v>2.1970000118017197E-2</v>
      </c>
      <c r="C30" s="44">
        <v>1.5039999037981033E-2</v>
      </c>
      <c r="D30" s="44">
        <v>1.1230000294744968E-2</v>
      </c>
      <c r="E30" s="44">
        <v>9.180000051856041E-3</v>
      </c>
      <c r="F30" s="66">
        <v>3.5100001841783524E-3</v>
      </c>
    </row>
    <row r="31" spans="1:6">
      <c r="A31">
        <v>2005</v>
      </c>
      <c r="B31" s="44">
        <v>2.1199999377131462E-2</v>
      </c>
      <c r="C31" s="44">
        <v>1.4750000089406967E-2</v>
      </c>
      <c r="D31" s="44">
        <v>1.1309999972581863E-2</v>
      </c>
      <c r="E31" s="44">
        <v>9.4599993899464607E-3</v>
      </c>
      <c r="F31" s="66">
        <v>3.6500000860542059E-3</v>
      </c>
    </row>
    <row r="32" spans="1:6">
      <c r="A32">
        <v>2006</v>
      </c>
      <c r="B32" s="44">
        <v>2.17600017786026E-2</v>
      </c>
      <c r="C32" s="44">
        <v>1.4939999207854271E-2</v>
      </c>
      <c r="D32" s="44">
        <v>1.1419999413192272E-2</v>
      </c>
      <c r="E32" s="44">
        <v>9.5300003886222839E-3</v>
      </c>
      <c r="F32" s="66">
        <v>3.6100000143051147E-3</v>
      </c>
    </row>
    <row r="33" spans="1:6">
      <c r="A33">
        <v>2007</v>
      </c>
      <c r="B33" s="44">
        <v>2.5849999859929085E-2</v>
      </c>
      <c r="C33" s="44">
        <v>1.786000095307827E-2</v>
      </c>
      <c r="D33" s="44">
        <v>1.3819999992847443E-2</v>
      </c>
      <c r="E33" s="44">
        <v>1.1610000394284725E-2</v>
      </c>
      <c r="F33" s="66">
        <v>4.029999952763319E-3</v>
      </c>
    </row>
    <row r="34" spans="1:6">
      <c r="A34">
        <v>2008</v>
      </c>
      <c r="B34" s="44">
        <v>2.9470000416040421E-2</v>
      </c>
      <c r="C34" s="44">
        <v>2.0029999315738678E-2</v>
      </c>
      <c r="D34" s="44">
        <v>1.5290000475943089E-2</v>
      </c>
      <c r="E34" s="44">
        <v>1.2710000388324261E-2</v>
      </c>
      <c r="F34" s="66">
        <v>4.1000000201165676E-3</v>
      </c>
    </row>
    <row r="35" spans="1:6">
      <c r="A35">
        <v>2009</v>
      </c>
      <c r="B35" s="44">
        <v>2.6089999824762344E-2</v>
      </c>
      <c r="C35" s="44">
        <v>1.744999922811985E-2</v>
      </c>
      <c r="D35" s="44">
        <v>1.3099999167025089E-2</v>
      </c>
      <c r="E35" s="44">
        <v>1.0750000365078449E-2</v>
      </c>
      <c r="F35" s="66">
        <v>3.5399999469518661E-3</v>
      </c>
    </row>
    <row r="36" spans="1:6">
      <c r="A36">
        <v>2010</v>
      </c>
      <c r="B36" s="44">
        <v>2.7170000597834587E-2</v>
      </c>
      <c r="C36" s="44">
        <v>1.7960000783205032E-2</v>
      </c>
      <c r="D36" s="44">
        <v>1.3359999284148216E-2</v>
      </c>
      <c r="E36" s="44">
        <v>1.0870000347495079E-2</v>
      </c>
      <c r="F36" s="66">
        <v>3.6199998576194048E-3</v>
      </c>
    </row>
    <row r="37" spans="1:6">
      <c r="A37">
        <v>2011</v>
      </c>
      <c r="B37" s="44">
        <v>2.8970001265406609E-2</v>
      </c>
      <c r="C37" s="44">
        <v>1.8950000405311584E-2</v>
      </c>
      <c r="D37" s="44">
        <v>1.3980000279843807E-2</v>
      </c>
      <c r="E37" s="44">
        <v>1.128000020980835E-2</v>
      </c>
      <c r="F37" s="66">
        <v>3.6599999293684959E-3</v>
      </c>
    </row>
    <row r="38" spans="1:6">
      <c r="A38">
        <v>2012</v>
      </c>
      <c r="B38" s="44">
        <v>3.0589999631047249E-2</v>
      </c>
      <c r="C38" s="44">
        <v>1.9600000232458115E-2</v>
      </c>
      <c r="D38" s="44">
        <v>1.4190000481903553E-2</v>
      </c>
      <c r="E38" s="44">
        <v>1.1309999972581863E-2</v>
      </c>
      <c r="F38" s="66">
        <v>3.6800000816583633E-3</v>
      </c>
    </row>
    <row r="39" spans="1:6">
      <c r="A39">
        <v>2013</v>
      </c>
      <c r="B39" s="44">
        <v>3.2329998910427094E-2</v>
      </c>
      <c r="C39" s="44">
        <v>2.0519999787211418E-2</v>
      </c>
      <c r="D39" s="44">
        <v>1.4730000868439674E-2</v>
      </c>
      <c r="E39" s="44">
        <v>1.1649999767541885E-2</v>
      </c>
      <c r="F39" s="66">
        <v>3.7200001534074545E-3</v>
      </c>
    </row>
    <row r="40" spans="1:6">
      <c r="A40">
        <v>2014</v>
      </c>
      <c r="B40" s="44">
        <v>3.3099997788667679E-2</v>
      </c>
      <c r="C40" s="44">
        <v>2.0880000665783882E-2</v>
      </c>
      <c r="D40" s="44">
        <v>1.4910000376403332E-2</v>
      </c>
      <c r="E40" s="44">
        <v>1.1749999597668648E-2</v>
      </c>
      <c r="F40" s="66">
        <v>3.7200001534074545E-3</v>
      </c>
    </row>
    <row r="41" spans="1:6">
      <c r="A41">
        <v>2015</v>
      </c>
      <c r="B41" s="44">
        <v>3.229999914765358E-2</v>
      </c>
      <c r="C41" s="44">
        <v>2.020999975502491E-2</v>
      </c>
      <c r="D41" s="44">
        <v>1.4379999600350857E-2</v>
      </c>
      <c r="E41" s="44">
        <v>1.1300000362098217E-2</v>
      </c>
      <c r="F41" s="66">
        <v>3.6599999293684959E-3</v>
      </c>
    </row>
    <row r="42" spans="1:6">
      <c r="A42">
        <v>2016</v>
      </c>
      <c r="B42" s="44">
        <v>3.1610000878572464E-2</v>
      </c>
      <c r="C42" s="44">
        <v>1.9629999995231628E-2</v>
      </c>
      <c r="D42" s="44">
        <v>1.3860000297427177E-2</v>
      </c>
      <c r="E42" s="44">
        <v>1.08800008893013E-2</v>
      </c>
      <c r="F42" s="66">
        <v>3.5399999469518661E-3</v>
      </c>
    </row>
    <row r="43" spans="1:6">
      <c r="A43">
        <v>2017</v>
      </c>
      <c r="B43" s="44">
        <v>3.2570000737905502E-2</v>
      </c>
      <c r="C43" s="44">
        <v>2.0039999857544899E-2</v>
      </c>
      <c r="D43" s="44">
        <v>1.4059999957680702E-2</v>
      </c>
      <c r="E43" s="44">
        <v>1.1009999550879002E-2</v>
      </c>
      <c r="F43" s="66">
        <v>3.5499997902661562E-3</v>
      </c>
    </row>
    <row r="44" spans="1:6">
      <c r="A44">
        <v>2018</v>
      </c>
      <c r="B44" s="44">
        <v>3.2609999179840088E-2</v>
      </c>
      <c r="C44" s="44">
        <v>1.9550001248717308E-2</v>
      </c>
      <c r="D44" s="44">
        <v>1.3369999825954437E-2</v>
      </c>
      <c r="E44" s="44">
        <v>1.030999980866909E-2</v>
      </c>
      <c r="F44" s="66">
        <v>3.3899999689310789E-3</v>
      </c>
    </row>
    <row r="47" spans="1:6">
      <c r="A47" t="s">
        <v>45</v>
      </c>
      <c r="B47"/>
      <c r="C47"/>
      <c r="D47"/>
      <c r="E47"/>
    </row>
    <row r="48" spans="1:6">
      <c r="A48" t="s">
        <v>46</v>
      </c>
      <c r="B48" s="45">
        <v>160</v>
      </c>
      <c r="C48" s="45">
        <v>86.800003051757812</v>
      </c>
      <c r="D48" s="45">
        <v>43</v>
      </c>
      <c r="E48" s="45">
        <v>24.131999969482422</v>
      </c>
    </row>
    <row r="49" spans="1:5" ht="15" customHeight="1">
      <c r="A49" t="s">
        <v>47</v>
      </c>
      <c r="B49" s="45">
        <v>97</v>
      </c>
      <c r="C49" s="45">
        <v>36.400001525878906</v>
      </c>
      <c r="D49" s="45">
        <v>9.8999996185302734</v>
      </c>
      <c r="E49" s="45">
        <v>4.2930002212524414</v>
      </c>
    </row>
    <row r="50" spans="1:5" ht="15" customHeight="1">
      <c r="A50" t="s">
        <v>48</v>
      </c>
      <c r="B50" s="45">
        <v>88.3</v>
      </c>
      <c r="C50" s="45">
        <v>29.600000381469727</v>
      </c>
      <c r="D50" s="45">
        <v>8.1999998092651367</v>
      </c>
      <c r="E50" s="45">
        <v>3.1860001087188721</v>
      </c>
    </row>
    <row r="51" spans="1:5" ht="15" customHeight="1">
      <c r="A51" t="s">
        <v>49</v>
      </c>
      <c r="B51" s="45">
        <v>61</v>
      </c>
      <c r="C51" s="45">
        <v>44.200000762939453</v>
      </c>
      <c r="D51" s="45">
        <v>28.600000381469727</v>
      </c>
      <c r="E51" s="45">
        <v>21.28700065612793</v>
      </c>
    </row>
    <row r="52" spans="1:5">
      <c r="A52" t="s">
        <v>50</v>
      </c>
      <c r="B52" s="45">
        <v>58.4</v>
      </c>
      <c r="C52" s="45">
        <v>23.5</v>
      </c>
      <c r="D52" s="45">
        <v>8.5</v>
      </c>
      <c r="E52" s="45">
        <v>4.0250000953674316</v>
      </c>
    </row>
    <row r="53" spans="1:5" ht="16" customHeight="1">
      <c r="A53" t="s">
        <v>51</v>
      </c>
      <c r="B53" s="45">
        <v>53.8</v>
      </c>
      <c r="C53" s="45">
        <v>34.299999237060547</v>
      </c>
      <c r="D53" s="45">
        <v>18.299999237060547</v>
      </c>
      <c r="E53" s="45">
        <v>12.128999710083008</v>
      </c>
    </row>
    <row r="54" spans="1:5">
      <c r="A54" t="s">
        <v>52</v>
      </c>
      <c r="B54" s="45">
        <v>53.5</v>
      </c>
      <c r="C54" s="45">
        <v>18.899999618530273</v>
      </c>
      <c r="D54" s="45">
        <v>8</v>
      </c>
      <c r="E54" s="45">
        <v>3.6429998874664307</v>
      </c>
    </row>
    <row r="55" spans="1:5">
      <c r="A55" t="s">
        <v>53</v>
      </c>
      <c r="B55" s="45">
        <v>53.5</v>
      </c>
      <c r="C55" s="45">
        <v>18.899999618530273</v>
      </c>
      <c r="D55" s="45">
        <v>8</v>
      </c>
      <c r="E55" s="45">
        <v>3.6429998874664307</v>
      </c>
    </row>
    <row r="56" spans="1:5">
      <c r="A56" t="s">
        <v>54</v>
      </c>
      <c r="B56" s="45">
        <v>52.4</v>
      </c>
      <c r="C56" s="45">
        <v>34.400001525878906</v>
      </c>
      <c r="D56" s="45">
        <v>19</v>
      </c>
      <c r="E56" s="45">
        <v>12.968000411987305</v>
      </c>
    </row>
    <row r="57" spans="1:5">
      <c r="A57" t="s">
        <v>55</v>
      </c>
      <c r="B57" s="45">
        <v>51.8</v>
      </c>
      <c r="C57" s="45">
        <v>24.200000762939453</v>
      </c>
      <c r="D57" s="45">
        <v>11.300000190734863</v>
      </c>
      <c r="E57" s="45">
        <v>5.8010001182556152</v>
      </c>
    </row>
    <row r="58" spans="1:5">
      <c r="A58" t="s">
        <v>56</v>
      </c>
      <c r="B58" s="45">
        <v>45.2</v>
      </c>
      <c r="C58" s="45">
        <v>18.5</v>
      </c>
      <c r="D58" s="45">
        <v>6.6999998092651367</v>
      </c>
      <c r="E58" s="45">
        <v>2.9839999675750732</v>
      </c>
    </row>
    <row r="59" spans="1:5">
      <c r="A59" t="s">
        <v>57</v>
      </c>
      <c r="B59" s="45">
        <v>44.9</v>
      </c>
      <c r="C59" s="45">
        <v>18.399999618530273</v>
      </c>
      <c r="D59" s="45">
        <v>6.6999998092651367</v>
      </c>
      <c r="E59" s="45">
        <v>2.9800000190734863</v>
      </c>
    </row>
    <row r="60" spans="1:5">
      <c r="A60" t="s">
        <v>58</v>
      </c>
      <c r="B60" s="45">
        <v>44.9</v>
      </c>
      <c r="C60" s="45">
        <v>18.399999618530273</v>
      </c>
      <c r="D60" s="45">
        <v>6.6999998092651367</v>
      </c>
      <c r="E60" s="45">
        <v>2.9779999256134033</v>
      </c>
    </row>
    <row r="61" spans="1:5">
      <c r="A61" t="s">
        <v>59</v>
      </c>
      <c r="B61" s="45">
        <v>42.3</v>
      </c>
      <c r="C61" s="45">
        <v>18.200000762939453</v>
      </c>
      <c r="D61" s="45">
        <v>7.5</v>
      </c>
      <c r="E61" s="45">
        <v>3.5439999103546143</v>
      </c>
    </row>
    <row r="62" spans="1:5">
      <c r="A62" t="s">
        <v>60</v>
      </c>
      <c r="B62" s="45">
        <v>35.5</v>
      </c>
      <c r="C62" s="45">
        <v>18.399999618530273</v>
      </c>
      <c r="D62" s="45">
        <v>9.3000001907348633</v>
      </c>
      <c r="E62" s="45">
        <v>5.5679998397827148</v>
      </c>
    </row>
    <row r="63" spans="1:5">
      <c r="A63" t="s">
        <v>61</v>
      </c>
      <c r="B63" s="45">
        <v>33.799999999999997</v>
      </c>
      <c r="C63" s="45">
        <v>12.300000190734863</v>
      </c>
      <c r="D63" s="45">
        <v>5.5999999046325684</v>
      </c>
      <c r="E63" s="45">
        <v>2.7239999771118164</v>
      </c>
    </row>
    <row r="64" spans="1:5">
      <c r="A64" t="s">
        <v>62</v>
      </c>
      <c r="B64" s="45">
        <v>27.6</v>
      </c>
      <c r="C64" s="45">
        <v>12.600000381469727</v>
      </c>
      <c r="D64" s="45">
        <v>5.6999998092651367</v>
      </c>
      <c r="E64" s="45">
        <v>3.062000036239624</v>
      </c>
    </row>
    <row r="65" spans="1:5">
      <c r="A65" t="s">
        <v>63</v>
      </c>
      <c r="B65" s="45">
        <v>24</v>
      </c>
      <c r="C65" s="45">
        <v>8.6999998092651367</v>
      </c>
      <c r="D65" s="45">
        <v>3.7000000476837158</v>
      </c>
      <c r="E65" s="45">
        <v>1.6169999837875366</v>
      </c>
    </row>
    <row r="66" spans="1:5">
      <c r="A66" t="s">
        <v>64</v>
      </c>
      <c r="B66" s="45">
        <v>24</v>
      </c>
      <c r="C66" s="45">
        <v>15.800000190734863</v>
      </c>
      <c r="D66" s="45">
        <v>9.1999998092651367</v>
      </c>
      <c r="E66" s="45">
        <v>6.120999813079834</v>
      </c>
    </row>
    <row r="67" spans="1:5">
      <c r="A67" t="s">
        <v>65</v>
      </c>
      <c r="B67" s="45">
        <v>20.5</v>
      </c>
      <c r="C67" s="45">
        <v>16.600000381469727</v>
      </c>
      <c r="D67" s="45">
        <v>12.5</v>
      </c>
      <c r="E67" s="45">
        <v>10.241999626159668</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66FF"/>
  </sheetPr>
  <dimension ref="A1"/>
  <sheetViews>
    <sheetView workbookViewId="0">
      <selection activeCell="A2" sqref="A2"/>
    </sheetView>
  </sheetViews>
  <sheetFormatPr baseColWidth="10" defaultRowHeight="15" x14ac:dyDescent="0"/>
  <sheetData>
    <row r="1" spans="1:1">
      <c r="A1" t="s">
        <v>444</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23"/>
  <sheetViews>
    <sheetView workbookViewId="0">
      <pane xSplit="1" ySplit="3" topLeftCell="B4" activePane="bottomRight" state="frozen"/>
      <selection activeCell="D21" sqref="D21"/>
      <selection pane="topRight" activeCell="D21" sqref="D21"/>
      <selection pane="bottomLeft" activeCell="D21" sqref="D21"/>
      <selection pane="bottomRight" activeCell="D21" sqref="D21"/>
    </sheetView>
  </sheetViews>
  <sheetFormatPr baseColWidth="10" defaultColWidth="8.7109375" defaultRowHeight="15" x14ac:dyDescent="0"/>
  <cols>
    <col min="1" max="1" width="39.7109375" style="1" customWidth="1"/>
    <col min="2" max="4" width="17.5703125" style="1" customWidth="1"/>
    <col min="5" max="5" width="4.7109375" style="1" customWidth="1"/>
    <col min="6" max="6" width="16.28515625" style="1" customWidth="1"/>
    <col min="7" max="9" width="8.7109375" style="1"/>
    <col min="10" max="10" width="9" style="1" bestFit="1" customWidth="1"/>
    <col min="11" max="16384" width="8.7109375" style="1"/>
  </cols>
  <sheetData>
    <row r="1" spans="1:13" ht="39" customHeight="1">
      <c r="A1" s="173" t="s">
        <v>127</v>
      </c>
      <c r="B1" s="173"/>
      <c r="C1" s="173"/>
      <c r="D1" s="173"/>
      <c r="E1" s="173"/>
      <c r="F1" s="173"/>
    </row>
    <row r="2" spans="1:13" ht="10" customHeight="1" thickBot="1">
      <c r="A2" s="21"/>
      <c r="B2" s="21"/>
      <c r="C2" s="21"/>
      <c r="D2" s="21"/>
      <c r="E2" s="21"/>
      <c r="F2" s="21"/>
    </row>
    <row r="3" spans="1:13" s="10" customFormat="1" ht="79" customHeight="1" thickTop="1">
      <c r="A3" s="81"/>
      <c r="B3" s="81" t="s">
        <v>118</v>
      </c>
      <c r="C3" s="81" t="s">
        <v>119</v>
      </c>
      <c r="D3" s="81" t="s">
        <v>120</v>
      </c>
      <c r="E3" s="82"/>
      <c r="F3" s="81" t="s">
        <v>98</v>
      </c>
      <c r="I3" s="56"/>
      <c r="J3" s="56"/>
      <c r="K3" s="56"/>
      <c r="L3" s="56"/>
    </row>
    <row r="4" spans="1:13" s="10" customFormat="1" ht="17" customHeight="1">
      <c r="A4" s="83"/>
      <c r="B4" s="84"/>
      <c r="C4" s="85"/>
      <c r="D4" s="85"/>
      <c r="E4" s="85"/>
      <c r="F4" s="85"/>
    </row>
    <row r="5" spans="1:13" s="10" customFormat="1" ht="28" customHeight="1">
      <c r="A5" s="83" t="s">
        <v>101</v>
      </c>
      <c r="B5" s="84"/>
      <c r="C5" s="85"/>
      <c r="D5" s="85"/>
      <c r="E5" s="85"/>
      <c r="F5" s="85"/>
    </row>
    <row r="6" spans="1:13" s="10" customFormat="1" ht="28" customHeight="1">
      <c r="A6" s="86" t="s">
        <v>236</v>
      </c>
      <c r="B6" s="87">
        <v>5.875</v>
      </c>
      <c r="C6" s="87">
        <v>30.82</v>
      </c>
      <c r="D6" s="87">
        <v>171.8</v>
      </c>
      <c r="E6" s="85"/>
      <c r="F6" s="88">
        <v>50</v>
      </c>
    </row>
    <row r="7" spans="1:13" s="10" customFormat="1" ht="25" customHeight="1">
      <c r="A7" s="86" t="s">
        <v>237</v>
      </c>
      <c r="B7" s="88">
        <v>25.910488094022114</v>
      </c>
      <c r="C7" s="88">
        <v>12.972893422876977</v>
      </c>
      <c r="D7" s="88">
        <v>6.3480065457334707</v>
      </c>
      <c r="E7" s="89"/>
      <c r="F7" s="88">
        <v>10.885</v>
      </c>
    </row>
    <row r="8" spans="1:13" ht="28" customHeight="1">
      <c r="A8" s="90" t="s">
        <v>96</v>
      </c>
      <c r="B8" s="87"/>
      <c r="C8" s="89"/>
      <c r="D8" s="89"/>
      <c r="E8" s="89"/>
      <c r="F8" s="89"/>
    </row>
    <row r="9" spans="1:13" ht="28" customHeight="1">
      <c r="A9" s="86" t="s">
        <v>236</v>
      </c>
      <c r="B9" s="87">
        <v>9.0399999999999991</v>
      </c>
      <c r="C9" s="87">
        <v>40.590000000000003</v>
      </c>
      <c r="D9" s="87">
        <v>172.29</v>
      </c>
      <c r="E9" s="89"/>
      <c r="F9" s="88">
        <v>50</v>
      </c>
    </row>
    <row r="10" spans="1:13" ht="28" customHeight="1">
      <c r="A10" s="86" t="s">
        <v>237</v>
      </c>
      <c r="B10" s="88">
        <v>27.456</v>
      </c>
      <c r="C10" s="88">
        <v>11.45</v>
      </c>
      <c r="D10" s="88">
        <v>5.54</v>
      </c>
      <c r="E10" s="89"/>
      <c r="F10" s="88">
        <v>9.6549999999999994</v>
      </c>
      <c r="I10" s="10"/>
      <c r="J10" s="10"/>
      <c r="L10" s="10"/>
      <c r="M10" s="10"/>
    </row>
    <row r="11" spans="1:13" ht="28" customHeight="1">
      <c r="A11" s="90" t="s">
        <v>97</v>
      </c>
      <c r="B11" s="87"/>
      <c r="C11" s="89"/>
      <c r="D11" s="89"/>
      <c r="E11" s="89"/>
      <c r="F11" s="89"/>
      <c r="I11" s="13"/>
    </row>
    <row r="12" spans="1:13" ht="28" customHeight="1">
      <c r="A12" s="86" t="s">
        <v>236</v>
      </c>
      <c r="B12" s="87"/>
      <c r="C12" s="88">
        <v>25.46686382276723</v>
      </c>
      <c r="D12" s="88">
        <v>123.55347810055954</v>
      </c>
      <c r="E12" s="89"/>
      <c r="F12" s="88">
        <v>50</v>
      </c>
      <c r="I12" s="13"/>
    </row>
    <row r="13" spans="1:13" ht="28" customHeight="1">
      <c r="A13" s="86" t="s">
        <v>237</v>
      </c>
      <c r="B13" s="87"/>
      <c r="C13" s="88">
        <v>8.8726553558521033</v>
      </c>
      <c r="D13" s="88">
        <v>4.3046031770234947</v>
      </c>
      <c r="E13" s="89"/>
      <c r="F13" s="88">
        <v>6.7666795098555523</v>
      </c>
      <c r="I13" s="13"/>
      <c r="J13" s="10"/>
      <c r="K13" s="10"/>
    </row>
    <row r="14" spans="1:13" ht="31" customHeight="1">
      <c r="A14" s="91"/>
      <c r="B14" s="92"/>
      <c r="C14" s="93"/>
      <c r="D14" s="93"/>
      <c r="E14" s="93"/>
      <c r="F14" s="94"/>
      <c r="I14" s="13"/>
      <c r="J14" s="64"/>
      <c r="K14" s="64"/>
      <c r="L14" s="64"/>
      <c r="M14" s="64"/>
    </row>
    <row r="15" spans="1:13" ht="28" customHeight="1">
      <c r="A15" s="95" t="s">
        <v>240</v>
      </c>
      <c r="B15" s="96"/>
      <c r="C15" s="96">
        <v>0.31606195575416751</v>
      </c>
      <c r="D15" s="96">
        <v>0.32189685911451338</v>
      </c>
      <c r="E15" s="96"/>
      <c r="F15" s="96">
        <v>0.37834823060582889</v>
      </c>
      <c r="H15" s="59"/>
      <c r="I15" s="13"/>
    </row>
    <row r="16" spans="1:13" ht="7.5" customHeight="1" thickBot="1">
      <c r="A16" s="23"/>
      <c r="B16" s="23"/>
      <c r="C16" s="23"/>
      <c r="D16" s="23"/>
      <c r="E16" s="23"/>
      <c r="F16" s="23"/>
    </row>
    <row r="17" spans="1:6" ht="46" customHeight="1" thickTop="1">
      <c r="A17" s="174" t="s">
        <v>239</v>
      </c>
      <c r="B17" s="174"/>
      <c r="C17" s="174"/>
      <c r="D17" s="174"/>
      <c r="E17" s="174"/>
      <c r="F17" s="174"/>
    </row>
    <row r="18" spans="1:6">
      <c r="A18" s="3"/>
      <c r="B18" s="3"/>
      <c r="C18" s="3"/>
      <c r="D18" s="3"/>
      <c r="E18" s="3"/>
      <c r="F18" s="3"/>
    </row>
    <row r="19" spans="1:6">
      <c r="A19" s="3"/>
      <c r="B19" s="3"/>
      <c r="C19" s="3"/>
      <c r="D19" s="3"/>
      <c r="E19" s="3"/>
      <c r="F19" s="3"/>
    </row>
    <row r="20" spans="1:6">
      <c r="A20" s="3"/>
      <c r="B20" s="3"/>
      <c r="C20" s="3"/>
      <c r="D20" s="3"/>
      <c r="E20" s="3"/>
      <c r="F20" s="3"/>
    </row>
    <row r="21" spans="1:6">
      <c r="A21" s="3"/>
      <c r="B21" s="3"/>
      <c r="C21" s="3"/>
      <c r="D21" s="3"/>
      <c r="E21" s="3"/>
      <c r="F21" s="3"/>
    </row>
    <row r="22" spans="1:6">
      <c r="A22" s="3"/>
      <c r="B22" s="3"/>
      <c r="C22" s="3"/>
      <c r="D22" s="3"/>
      <c r="E22" s="3"/>
      <c r="F22" s="3"/>
    </row>
    <row r="23" spans="1:6">
      <c r="A23" s="2"/>
      <c r="B23" s="2"/>
      <c r="C23" s="2"/>
      <c r="D23" s="2"/>
      <c r="E23" s="2"/>
      <c r="F23" s="2"/>
    </row>
  </sheetData>
  <mergeCells count="2">
    <mergeCell ref="A1:F1"/>
    <mergeCell ref="A17:F17"/>
  </mergeCells>
  <phoneticPr fontId="41" type="noConversion"/>
  <pageMargins left="0.75" right="0.75" top="1" bottom="1" header="0.5" footer="0.5"/>
  <pageSetup scale="86"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23"/>
  <sheetViews>
    <sheetView workbookViewId="0">
      <pane xSplit="1" ySplit="3" topLeftCell="B4" activePane="bottomRight" state="frozen"/>
      <selection activeCell="D21" sqref="D21"/>
      <selection pane="topRight" activeCell="D21" sqref="D21"/>
      <selection pane="bottomLeft" activeCell="D21" sqref="D21"/>
      <selection pane="bottomRight" activeCell="D21" sqref="D21"/>
    </sheetView>
  </sheetViews>
  <sheetFormatPr baseColWidth="10" defaultColWidth="8.7109375" defaultRowHeight="15" x14ac:dyDescent="0"/>
  <cols>
    <col min="1" max="1" width="39.7109375" style="1" customWidth="1"/>
    <col min="2" max="4" width="17.5703125" style="1" customWidth="1"/>
    <col min="5" max="5" width="4.7109375" style="1" customWidth="1"/>
    <col min="6" max="6" width="16.28515625" style="1" customWidth="1"/>
    <col min="7" max="9" width="8.7109375" style="1"/>
    <col min="10" max="10" width="9" style="1" bestFit="1" customWidth="1"/>
    <col min="11" max="16384" width="8.7109375" style="1"/>
  </cols>
  <sheetData>
    <row r="1" spans="1:13" ht="39" customHeight="1">
      <c r="A1" s="173" t="s">
        <v>127</v>
      </c>
      <c r="B1" s="173"/>
      <c r="C1" s="173"/>
      <c r="D1" s="173"/>
      <c r="E1" s="173"/>
      <c r="F1" s="173"/>
    </row>
    <row r="2" spans="1:13" ht="10" customHeight="1" thickBot="1">
      <c r="A2" s="21"/>
      <c r="B2" s="21"/>
      <c r="C2" s="21"/>
      <c r="D2" s="21"/>
      <c r="E2" s="21"/>
      <c r="F2" s="21"/>
    </row>
    <row r="3" spans="1:13" s="10" customFormat="1" ht="79" customHeight="1" thickTop="1">
      <c r="A3" s="81"/>
      <c r="B3" s="81" t="s">
        <v>118</v>
      </c>
      <c r="C3" s="81" t="s">
        <v>119</v>
      </c>
      <c r="D3" s="81" t="s">
        <v>120</v>
      </c>
      <c r="E3" s="82"/>
      <c r="F3" s="81" t="s">
        <v>98</v>
      </c>
      <c r="I3" s="56"/>
      <c r="J3" s="56"/>
      <c r="K3" s="56"/>
      <c r="L3" s="56"/>
    </row>
    <row r="4" spans="1:13" s="10" customFormat="1" ht="17" customHeight="1">
      <c r="A4" s="83"/>
      <c r="B4" s="84"/>
      <c r="C4" s="85"/>
      <c r="D4" s="85"/>
      <c r="E4" s="85"/>
      <c r="F4" s="85"/>
    </row>
    <row r="5" spans="1:13" s="10" customFormat="1" ht="28" customHeight="1">
      <c r="A5" s="83" t="s">
        <v>101</v>
      </c>
      <c r="B5" s="84"/>
      <c r="C5" s="85"/>
      <c r="D5" s="85"/>
      <c r="E5" s="85"/>
      <c r="F5" s="85"/>
    </row>
    <row r="6" spans="1:13" s="10" customFormat="1" ht="28" customHeight="1">
      <c r="A6" s="86" t="s">
        <v>236</v>
      </c>
      <c r="B6" s="87">
        <v>5.875</v>
      </c>
      <c r="C6" s="87">
        <v>30.82</v>
      </c>
      <c r="D6" s="87">
        <v>171.8</v>
      </c>
      <c r="E6" s="85"/>
      <c r="F6" s="88">
        <v>50</v>
      </c>
    </row>
    <row r="7" spans="1:13" s="10" customFormat="1" ht="25" customHeight="1">
      <c r="A7" s="86" t="s">
        <v>237</v>
      </c>
      <c r="B7" s="88">
        <v>25.910488094022114</v>
      </c>
      <c r="C7" s="88">
        <v>12.972893422876977</v>
      </c>
      <c r="D7" s="88">
        <v>6.3480065457334707</v>
      </c>
      <c r="E7" s="89"/>
      <c r="F7" s="88">
        <v>10.885</v>
      </c>
    </row>
    <row r="8" spans="1:13" ht="28" customHeight="1">
      <c r="A8" s="90" t="s">
        <v>96</v>
      </c>
      <c r="B8" s="87"/>
      <c r="C8" s="89"/>
      <c r="D8" s="89"/>
      <c r="E8" s="89"/>
      <c r="F8" s="89"/>
    </row>
    <row r="9" spans="1:13" ht="28" customHeight="1">
      <c r="A9" s="86" t="s">
        <v>236</v>
      </c>
      <c r="B9" s="87">
        <v>9.0399999999999991</v>
      </c>
      <c r="C9" s="87">
        <v>40.590000000000003</v>
      </c>
      <c r="D9" s="87">
        <v>172.29</v>
      </c>
      <c r="E9" s="89"/>
      <c r="F9" s="88">
        <v>50</v>
      </c>
    </row>
    <row r="10" spans="1:13" ht="28" customHeight="1">
      <c r="A10" s="86" t="s">
        <v>237</v>
      </c>
      <c r="B10" s="88">
        <v>27.456</v>
      </c>
      <c r="C10" s="88">
        <v>11.45</v>
      </c>
      <c r="D10" s="88">
        <v>5.54</v>
      </c>
      <c r="E10" s="89"/>
      <c r="F10" s="88">
        <v>9.6549999999999994</v>
      </c>
      <c r="I10" s="10"/>
      <c r="J10" s="10"/>
      <c r="L10" s="10"/>
      <c r="M10" s="10"/>
    </row>
    <row r="11" spans="1:13" ht="28" customHeight="1">
      <c r="A11" s="90" t="s">
        <v>97</v>
      </c>
      <c r="B11" s="87"/>
      <c r="C11" s="89"/>
      <c r="D11" s="89"/>
      <c r="E11" s="89"/>
      <c r="F11" s="89"/>
      <c r="I11" s="13"/>
    </row>
    <row r="12" spans="1:13" ht="28" customHeight="1">
      <c r="A12" s="86" t="s">
        <v>236</v>
      </c>
      <c r="B12" s="87"/>
      <c r="C12" s="88">
        <v>25.46686382276723</v>
      </c>
      <c r="D12" s="88">
        <v>123.55347810055954</v>
      </c>
      <c r="E12" s="89"/>
      <c r="F12" s="88">
        <v>50</v>
      </c>
      <c r="I12" s="13"/>
    </row>
    <row r="13" spans="1:13" ht="28" customHeight="1">
      <c r="A13" s="86" t="s">
        <v>237</v>
      </c>
      <c r="B13" s="87"/>
      <c r="C13" s="88">
        <v>8.8726553558521033</v>
      </c>
      <c r="D13" s="88">
        <v>4.3046031770234947</v>
      </c>
      <c r="E13" s="89"/>
      <c r="F13" s="88">
        <v>6.7666795098555523</v>
      </c>
      <c r="I13" s="13"/>
      <c r="J13" s="10"/>
      <c r="K13" s="10"/>
    </row>
    <row r="14" spans="1:13" ht="31" customHeight="1">
      <c r="A14" s="91" t="s">
        <v>238</v>
      </c>
      <c r="B14" s="92"/>
      <c r="C14" s="93"/>
      <c r="D14" s="93"/>
      <c r="E14" s="93"/>
      <c r="F14" s="94">
        <v>1.25</v>
      </c>
      <c r="I14" s="13"/>
      <c r="J14" s="64"/>
      <c r="K14" s="64"/>
      <c r="L14" s="64"/>
      <c r="M14" s="64"/>
    </row>
    <row r="15" spans="1:13" ht="28" customHeight="1">
      <c r="A15" s="95" t="s">
        <v>240</v>
      </c>
      <c r="B15" s="96"/>
      <c r="C15" s="96">
        <v>0.31606195575416751</v>
      </c>
      <c r="D15" s="96">
        <v>0.32189685911451338</v>
      </c>
      <c r="E15" s="96"/>
      <c r="F15" s="96">
        <v>0.37834823060582889</v>
      </c>
      <c r="H15" s="59"/>
      <c r="I15" s="13"/>
    </row>
    <row r="16" spans="1:13" ht="7.5" customHeight="1" thickBot="1">
      <c r="A16" s="23"/>
      <c r="B16" s="23"/>
      <c r="C16" s="23"/>
      <c r="D16" s="23"/>
      <c r="E16" s="23"/>
      <c r="F16" s="23"/>
    </row>
    <row r="17" spans="1:6" ht="46" customHeight="1" thickTop="1">
      <c r="A17" s="174" t="s">
        <v>239</v>
      </c>
      <c r="B17" s="174"/>
      <c r="C17" s="174"/>
      <c r="D17" s="174"/>
      <c r="E17" s="174"/>
      <c r="F17" s="174"/>
    </row>
    <row r="18" spans="1:6">
      <c r="A18" s="3"/>
      <c r="B18" s="3"/>
      <c r="C18" s="3"/>
      <c r="D18" s="3"/>
      <c r="E18" s="3"/>
      <c r="F18" s="3"/>
    </row>
    <row r="19" spans="1:6">
      <c r="A19" s="3"/>
      <c r="B19" s="3"/>
      <c r="C19" s="3"/>
      <c r="D19" s="3"/>
      <c r="E19" s="3"/>
      <c r="F19" s="3"/>
    </row>
    <row r="20" spans="1:6">
      <c r="A20" s="3"/>
      <c r="B20" s="3"/>
      <c r="C20" s="3"/>
      <c r="D20" s="3"/>
      <c r="E20" s="3"/>
      <c r="F20" s="3"/>
    </row>
    <row r="21" spans="1:6">
      <c r="A21" s="3"/>
      <c r="B21" s="3"/>
      <c r="C21" s="3"/>
      <c r="D21" s="3"/>
      <c r="E21" s="3"/>
      <c r="F21" s="3"/>
    </row>
    <row r="22" spans="1:6">
      <c r="A22" s="3"/>
      <c r="B22" s="3"/>
      <c r="C22" s="3"/>
      <c r="D22" s="3"/>
      <c r="E22" s="3"/>
      <c r="F22" s="3"/>
    </row>
    <row r="23" spans="1:6">
      <c r="A23" s="2"/>
      <c r="B23" s="2"/>
      <c r="C23" s="2"/>
      <c r="D23" s="2"/>
      <c r="E23" s="2"/>
      <c r="F23" s="2"/>
    </row>
  </sheetData>
  <mergeCells count="2">
    <mergeCell ref="A1:F1"/>
    <mergeCell ref="A17:F17"/>
  </mergeCells>
  <phoneticPr fontId="41" type="noConversion"/>
  <pageMargins left="0.75" right="0.75" top="1" bottom="1" header="0.5" footer="0.5"/>
  <pageSetup scale="86" orientation="landscape"/>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26"/>
  <sheetViews>
    <sheetView workbookViewId="0">
      <pane xSplit="1" ySplit="3" topLeftCell="B4" activePane="bottomRight" state="frozen"/>
      <selection activeCell="D21" sqref="D21"/>
      <selection pane="topRight" activeCell="D21" sqref="D21"/>
      <selection pane="bottomLeft" activeCell="D21" sqref="D21"/>
      <selection pane="bottomRight" activeCell="D21" sqref="D21"/>
    </sheetView>
  </sheetViews>
  <sheetFormatPr baseColWidth="10" defaultColWidth="8.7109375" defaultRowHeight="15" x14ac:dyDescent="0"/>
  <cols>
    <col min="1" max="1" width="39.7109375" style="1" customWidth="1"/>
    <col min="2" max="4" width="17.5703125" style="1" customWidth="1"/>
    <col min="5" max="5" width="4.7109375" style="1" customWidth="1"/>
    <col min="6" max="6" width="16.28515625" style="1" customWidth="1"/>
    <col min="7" max="9" width="8.7109375" style="1"/>
    <col min="10" max="10" width="9" style="1" bestFit="1" customWidth="1"/>
    <col min="11" max="16384" width="8.7109375" style="1"/>
  </cols>
  <sheetData>
    <row r="1" spans="1:13" ht="39" customHeight="1">
      <c r="A1" s="173" t="s">
        <v>127</v>
      </c>
      <c r="B1" s="173"/>
      <c r="C1" s="173"/>
      <c r="D1" s="173"/>
      <c r="E1" s="173"/>
      <c r="F1" s="173"/>
    </row>
    <row r="2" spans="1:13" ht="10" customHeight="1" thickBot="1">
      <c r="A2" s="21"/>
      <c r="B2" s="21"/>
      <c r="C2" s="21"/>
      <c r="D2" s="21"/>
      <c r="E2" s="21"/>
      <c r="F2" s="21"/>
    </row>
    <row r="3" spans="1:13" s="10" customFormat="1" ht="79" customHeight="1" thickTop="1">
      <c r="A3" s="81"/>
      <c r="B3" s="81" t="s">
        <v>118</v>
      </c>
      <c r="C3" s="81" t="s">
        <v>119</v>
      </c>
      <c r="D3" s="81" t="s">
        <v>120</v>
      </c>
      <c r="E3" s="82"/>
      <c r="F3" s="81" t="s">
        <v>98</v>
      </c>
      <c r="I3" s="56"/>
      <c r="J3" s="56"/>
      <c r="K3" s="56"/>
      <c r="L3" s="56"/>
    </row>
    <row r="4" spans="1:13" s="10" customFormat="1" ht="17" customHeight="1">
      <c r="A4" s="83"/>
      <c r="B4" s="84"/>
      <c r="C4" s="85"/>
      <c r="D4" s="85"/>
      <c r="E4" s="85"/>
      <c r="F4" s="85"/>
    </row>
    <row r="5" spans="1:13" s="10" customFormat="1" ht="28" customHeight="1">
      <c r="A5" s="83" t="s">
        <v>432</v>
      </c>
      <c r="B5" s="84"/>
      <c r="C5" s="85"/>
      <c r="D5" s="85"/>
      <c r="E5" s="85"/>
      <c r="F5" s="85"/>
    </row>
    <row r="6" spans="1:13" s="10" customFormat="1" ht="28" customHeight="1">
      <c r="A6" s="86" t="s">
        <v>236</v>
      </c>
      <c r="B6" s="87">
        <v>5.875</v>
      </c>
      <c r="C6" s="87">
        <v>30.82</v>
      </c>
      <c r="D6" s="87">
        <v>171.8</v>
      </c>
      <c r="E6" s="85"/>
      <c r="F6" s="88">
        <v>50</v>
      </c>
    </row>
    <row r="7" spans="1:13" s="10" customFormat="1" ht="25" customHeight="1">
      <c r="A7" s="86" t="s">
        <v>237</v>
      </c>
      <c r="B7" s="88">
        <v>25.910488094022114</v>
      </c>
      <c r="C7" s="88">
        <v>12.972893422876977</v>
      </c>
      <c r="D7" s="88">
        <v>6.3480065457334707</v>
      </c>
      <c r="E7" s="89"/>
      <c r="F7" s="88">
        <v>10.885</v>
      </c>
    </row>
    <row r="8" spans="1:13" s="10" customFormat="1" ht="28" customHeight="1">
      <c r="A8" s="83" t="s">
        <v>433</v>
      </c>
      <c r="B8" s="84"/>
      <c r="C8" s="85"/>
      <c r="D8" s="85"/>
      <c r="E8" s="85"/>
      <c r="F8" s="85"/>
    </row>
    <row r="9" spans="1:13" s="10" customFormat="1" ht="28" customHeight="1">
      <c r="A9" s="86" t="s">
        <v>236</v>
      </c>
      <c r="B9" s="87">
        <v>5.3409664953724967</v>
      </c>
      <c r="C9" s="87">
        <v>28.018482959554095</v>
      </c>
      <c r="D9" s="87">
        <v>156.18349683489274</v>
      </c>
      <c r="E9" s="85"/>
      <c r="F9" s="88">
        <v>50</v>
      </c>
    </row>
    <row r="10" spans="1:13" s="10" customFormat="1" ht="25" customHeight="1">
      <c r="A10" s="86" t="s">
        <v>237</v>
      </c>
      <c r="B10" s="88">
        <v>23.555242347050225</v>
      </c>
      <c r="C10" s="88">
        <v>11.793666233127514</v>
      </c>
      <c r="D10" s="88">
        <v>5.7709770677732353</v>
      </c>
      <c r="E10" s="89"/>
      <c r="F10" s="88">
        <v>9.4007828573656393</v>
      </c>
    </row>
    <row r="11" spans="1:13" ht="28" customHeight="1">
      <c r="A11" s="90" t="s">
        <v>96</v>
      </c>
      <c r="B11" s="87"/>
      <c r="C11" s="89"/>
      <c r="D11" s="89"/>
      <c r="E11" s="89"/>
      <c r="F11" s="89"/>
    </row>
    <row r="12" spans="1:13" ht="28" customHeight="1">
      <c r="A12" s="86" t="s">
        <v>236</v>
      </c>
      <c r="B12" s="87">
        <v>9.0399999999999991</v>
      </c>
      <c r="C12" s="87">
        <v>40.590000000000003</v>
      </c>
      <c r="D12" s="87">
        <v>172.29</v>
      </c>
      <c r="E12" s="89"/>
      <c r="F12" s="88">
        <v>50</v>
      </c>
    </row>
    <row r="13" spans="1:13" ht="28" customHeight="1">
      <c r="A13" s="86" t="s">
        <v>237</v>
      </c>
      <c r="B13" s="88">
        <v>27.456</v>
      </c>
      <c r="C13" s="88">
        <v>11.45</v>
      </c>
      <c r="D13" s="88">
        <v>5.54</v>
      </c>
      <c r="E13" s="89"/>
      <c r="F13" s="88">
        <v>9.6549999999999994</v>
      </c>
      <c r="I13" s="10"/>
      <c r="J13" s="10"/>
      <c r="L13" s="10"/>
      <c r="M13" s="10"/>
    </row>
    <row r="14" spans="1:13" ht="28" customHeight="1">
      <c r="A14" s="90" t="s">
        <v>97</v>
      </c>
      <c r="B14" s="87"/>
      <c r="C14" s="89"/>
      <c r="D14" s="89"/>
      <c r="E14" s="89"/>
      <c r="F14" s="89"/>
      <c r="I14" s="13"/>
    </row>
    <row r="15" spans="1:13" ht="28" customHeight="1">
      <c r="A15" s="86" t="s">
        <v>236</v>
      </c>
      <c r="B15" s="87"/>
      <c r="C15" s="88">
        <v>25.46686382276723</v>
      </c>
      <c r="D15" s="88">
        <v>123.55347810055954</v>
      </c>
      <c r="E15" s="89"/>
      <c r="F15" s="88">
        <v>50</v>
      </c>
      <c r="I15" s="13"/>
    </row>
    <row r="16" spans="1:13" ht="28" customHeight="1">
      <c r="A16" s="86" t="s">
        <v>237</v>
      </c>
      <c r="B16" s="87"/>
      <c r="C16" s="88">
        <v>8.8726553558521033</v>
      </c>
      <c r="D16" s="88">
        <v>4.3046031770234947</v>
      </c>
      <c r="E16" s="89"/>
      <c r="F16" s="88">
        <v>6.7666795098555523</v>
      </c>
      <c r="I16" s="13"/>
      <c r="J16" s="10"/>
      <c r="K16" s="10"/>
    </row>
    <row r="17" spans="1:13" ht="31" customHeight="1">
      <c r="A17" s="91" t="s">
        <v>238</v>
      </c>
      <c r="B17" s="92"/>
      <c r="C17" s="93"/>
      <c r="D17" s="93"/>
      <c r="E17" s="93"/>
      <c r="F17" s="94">
        <v>1.25</v>
      </c>
      <c r="I17" s="13"/>
      <c r="J17" s="64"/>
      <c r="K17" s="64"/>
      <c r="L17" s="64"/>
      <c r="M17" s="64"/>
    </row>
    <row r="18" spans="1:13" ht="28" customHeight="1">
      <c r="A18" s="95" t="s">
        <v>240</v>
      </c>
      <c r="B18" s="96"/>
      <c r="C18" s="96">
        <v>0.31606195575416751</v>
      </c>
      <c r="D18" s="96">
        <v>0.32189685911451338</v>
      </c>
      <c r="E18" s="96"/>
      <c r="F18" s="96">
        <v>0.37834823060582889</v>
      </c>
      <c r="H18" s="59"/>
      <c r="I18" s="13"/>
    </row>
    <row r="19" spans="1:13" ht="7.5" customHeight="1" thickBot="1">
      <c r="A19" s="23"/>
      <c r="B19" s="23"/>
      <c r="C19" s="23"/>
      <c r="D19" s="23"/>
      <c r="E19" s="23"/>
      <c r="F19" s="23"/>
    </row>
    <row r="20" spans="1:13" ht="46" customHeight="1" thickTop="1">
      <c r="A20" s="174" t="s">
        <v>239</v>
      </c>
      <c r="B20" s="174"/>
      <c r="C20" s="174"/>
      <c r="D20" s="174"/>
      <c r="E20" s="174"/>
      <c r="F20" s="174"/>
    </row>
    <row r="21" spans="1:13">
      <c r="A21" s="3"/>
      <c r="B21" s="3"/>
      <c r="C21" s="3"/>
      <c r="D21" s="3"/>
      <c r="E21" s="3"/>
      <c r="F21" s="3"/>
    </row>
    <row r="22" spans="1:13">
      <c r="A22" s="3"/>
      <c r="B22" s="3"/>
      <c r="C22" s="3"/>
      <c r="D22" s="3"/>
      <c r="E22" s="3"/>
      <c r="F22" s="3"/>
    </row>
    <row r="23" spans="1:13">
      <c r="A23" s="3"/>
      <c r="B23" s="3"/>
      <c r="C23" s="3"/>
      <c r="D23" s="3"/>
      <c r="E23" s="3"/>
      <c r="F23" s="3"/>
    </row>
    <row r="24" spans="1:13">
      <c r="A24" s="3"/>
      <c r="B24" s="3"/>
      <c r="C24" s="3"/>
      <c r="D24" s="3"/>
      <c r="E24" s="3"/>
      <c r="F24" s="3"/>
    </row>
    <row r="25" spans="1:13">
      <c r="A25" s="3"/>
      <c r="B25" s="3"/>
      <c r="C25" s="3"/>
      <c r="D25" s="3"/>
      <c r="E25" s="3"/>
      <c r="F25" s="3"/>
    </row>
    <row r="26" spans="1:13">
      <c r="A26" s="2"/>
      <c r="B26" s="2"/>
      <c r="C26" s="2"/>
      <c r="D26" s="2"/>
      <c r="E26" s="2"/>
      <c r="F26" s="2"/>
    </row>
  </sheetData>
  <mergeCells count="2">
    <mergeCell ref="A1:F1"/>
    <mergeCell ref="A20:F20"/>
  </mergeCells>
  <pageMargins left="0.75" right="0.75" top="1" bottom="1" header="0.5" footer="0.5"/>
  <pageSetup scale="86" orientation="landscape"/>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75" zoomScaleNormal="75" zoomScalePageLayoutView="75" workbookViewId="0">
      <pane xSplit="1" ySplit="4" topLeftCell="B5" activePane="bottomRight" state="frozen"/>
      <selection activeCell="D21" sqref="D21"/>
      <selection pane="topRight" activeCell="D21" sqref="D21"/>
      <selection pane="bottomLeft" activeCell="D21" sqref="D21"/>
      <selection pane="bottomRight" activeCell="C7" sqref="C7:F7"/>
    </sheetView>
  </sheetViews>
  <sheetFormatPr baseColWidth="10" defaultColWidth="8.7109375" defaultRowHeight="15" x14ac:dyDescent="0"/>
  <cols>
    <col min="1" max="2" width="31.42578125" style="1" customWidth="1"/>
    <col min="3" max="3" width="23.42578125" style="1" customWidth="1"/>
    <col min="4" max="4" width="25.5703125" style="1" customWidth="1"/>
    <col min="5" max="5" width="27.7109375" style="1" customWidth="1"/>
    <col min="6" max="6" width="23.42578125" style="1" customWidth="1"/>
    <col min="7" max="9" width="8.7109375" style="1"/>
    <col min="10" max="10" width="9" style="1" bestFit="1" customWidth="1"/>
    <col min="11" max="16384" width="8.7109375" style="1"/>
  </cols>
  <sheetData>
    <row r="1" spans="1:12" ht="18">
      <c r="A1" s="20"/>
      <c r="B1" s="20"/>
      <c r="C1" s="20"/>
      <c r="D1" s="20"/>
      <c r="E1" s="20"/>
      <c r="F1" s="20"/>
    </row>
    <row r="2" spans="1:12" ht="50" customHeight="1">
      <c r="A2" s="175" t="s">
        <v>279</v>
      </c>
      <c r="B2" s="175"/>
      <c r="C2" s="175"/>
      <c r="D2" s="175"/>
      <c r="E2" s="175"/>
      <c r="F2" s="175"/>
    </row>
    <row r="3" spans="1:12" ht="10" customHeight="1" thickBot="1">
      <c r="A3" s="21"/>
      <c r="B3" s="21"/>
      <c r="C3" s="21"/>
      <c r="D3" s="21"/>
      <c r="E3" s="21"/>
      <c r="F3" s="21"/>
    </row>
    <row r="4" spans="1:12" s="10" customFormat="1" ht="124" customHeight="1" thickTop="1">
      <c r="A4" s="98"/>
      <c r="B4" s="98"/>
      <c r="C4" s="98" t="s">
        <v>285</v>
      </c>
      <c r="D4" s="98" t="s">
        <v>404</v>
      </c>
      <c r="E4" s="98" t="s">
        <v>405</v>
      </c>
      <c r="F4" s="98" t="s">
        <v>280</v>
      </c>
      <c r="I4" s="56"/>
      <c r="J4" s="56"/>
      <c r="K4" s="56"/>
      <c r="L4" s="56"/>
    </row>
    <row r="5" spans="1:12" s="10" customFormat="1" ht="17" customHeight="1">
      <c r="A5" s="99"/>
      <c r="B5" s="99"/>
      <c r="C5" s="100"/>
      <c r="D5" s="101"/>
      <c r="E5" s="101"/>
      <c r="F5" s="101"/>
    </row>
    <row r="6" spans="1:12" s="10" customFormat="1" ht="37" customHeight="1">
      <c r="A6" s="99" t="s">
        <v>245</v>
      </c>
      <c r="B6" s="99" t="s">
        <v>247</v>
      </c>
      <c r="C6" s="100"/>
      <c r="D6" s="101"/>
      <c r="E6" s="101"/>
      <c r="F6" s="101"/>
    </row>
    <row r="7" spans="1:12" s="10" customFormat="1" ht="37" customHeight="1">
      <c r="A7" s="102" t="s">
        <v>258</v>
      </c>
      <c r="B7" s="102" t="s">
        <v>251</v>
      </c>
      <c r="C7" s="103">
        <f>datatable4!B2</f>
        <v>160</v>
      </c>
      <c r="D7" s="103">
        <f>datatable4!K2</f>
        <v>86.800003051757812</v>
      </c>
      <c r="E7" s="103">
        <f>datatable4!N2</f>
        <v>43</v>
      </c>
      <c r="F7" s="103">
        <f>datatable4!L2</f>
        <v>24.100000381469727</v>
      </c>
    </row>
    <row r="8" spans="1:12" s="10" customFormat="1" ht="37" customHeight="1">
      <c r="A8" s="102" t="s">
        <v>259</v>
      </c>
      <c r="B8" s="102" t="s">
        <v>252</v>
      </c>
      <c r="C8" s="103">
        <f>datatable4!B3</f>
        <v>97</v>
      </c>
      <c r="D8" s="103">
        <f>datatable4!K3</f>
        <v>36.400001525878906</v>
      </c>
      <c r="E8" s="103">
        <f>datatable4!N3</f>
        <v>9.8999996185302734</v>
      </c>
      <c r="F8" s="103">
        <f>datatable4!L3</f>
        <v>4.3000001907348633</v>
      </c>
    </row>
    <row r="9" spans="1:12" s="10" customFormat="1" ht="37" customHeight="1">
      <c r="A9" s="102" t="s">
        <v>260</v>
      </c>
      <c r="B9" s="102" t="s">
        <v>248</v>
      </c>
      <c r="C9" s="103">
        <f>datatable4!B4</f>
        <v>88.3</v>
      </c>
      <c r="D9" s="103">
        <f>datatable4!K4</f>
        <v>29.600000381469727</v>
      </c>
      <c r="E9" s="103">
        <f>datatable4!N4</f>
        <v>8.1999998092651367</v>
      </c>
      <c r="F9" s="103">
        <f>datatable4!L4</f>
        <v>3.2000000476837158</v>
      </c>
      <c r="H9" s="61"/>
    </row>
    <row r="10" spans="1:12" ht="37" customHeight="1">
      <c r="A10" s="102" t="s">
        <v>261</v>
      </c>
      <c r="B10" s="104" t="s">
        <v>253</v>
      </c>
      <c r="C10" s="103">
        <f>datatable4!B5</f>
        <v>61</v>
      </c>
      <c r="D10" s="103">
        <f>datatable4!K5</f>
        <v>44.200000762939453</v>
      </c>
      <c r="E10" s="103">
        <f>datatable4!N5</f>
        <v>28.600000381469727</v>
      </c>
      <c r="F10" s="103">
        <f>datatable4!L5</f>
        <v>21.299999237060547</v>
      </c>
    </row>
    <row r="11" spans="1:12" ht="37" customHeight="1">
      <c r="A11" s="102" t="s">
        <v>262</v>
      </c>
      <c r="B11" s="105" t="s">
        <v>263</v>
      </c>
      <c r="C11" s="103">
        <f>datatable4!B6</f>
        <v>58.4</v>
      </c>
      <c r="D11" s="103">
        <f>datatable4!K6</f>
        <v>23.5</v>
      </c>
      <c r="E11" s="103">
        <f>datatable4!N6</f>
        <v>8.5</v>
      </c>
      <c r="F11" s="103">
        <f>datatable4!L6</f>
        <v>4</v>
      </c>
      <c r="I11" s="10"/>
    </row>
    <row r="12" spans="1:12" ht="37" customHeight="1">
      <c r="A12" s="102" t="s">
        <v>265</v>
      </c>
      <c r="B12" s="105" t="s">
        <v>254</v>
      </c>
      <c r="C12" s="103">
        <f>datatable4!B7</f>
        <v>53.8</v>
      </c>
      <c r="D12" s="103">
        <f>datatable4!K7</f>
        <v>35.299999237060547</v>
      </c>
      <c r="E12" s="103">
        <f>datatable4!N7</f>
        <v>19.5</v>
      </c>
      <c r="F12" s="103">
        <f>datatable4!L7</f>
        <v>13.300000190734863</v>
      </c>
      <c r="I12" s="10"/>
    </row>
    <row r="13" spans="1:12" ht="37" customHeight="1">
      <c r="A13" s="102" t="s">
        <v>266</v>
      </c>
      <c r="B13" s="105" t="s">
        <v>255</v>
      </c>
      <c r="C13" s="103">
        <f>datatable4!B8</f>
        <v>53.5</v>
      </c>
      <c r="D13" s="103">
        <f>datatable4!K8</f>
        <v>18.899999618530273</v>
      </c>
      <c r="E13" s="103">
        <f>datatable4!N8</f>
        <v>8</v>
      </c>
      <c r="F13" s="103">
        <f>datatable4!L8</f>
        <v>3.5999999046325684</v>
      </c>
      <c r="I13" s="10"/>
      <c r="J13" s="10"/>
      <c r="K13" s="10"/>
    </row>
    <row r="14" spans="1:12" ht="37" customHeight="1">
      <c r="A14" s="102" t="s">
        <v>267</v>
      </c>
      <c r="B14" s="105" t="s">
        <v>249</v>
      </c>
      <c r="C14" s="103">
        <f>datatable4!B9</f>
        <v>53.5</v>
      </c>
      <c r="D14" s="103">
        <f>datatable4!K9</f>
        <v>18.899999618530273</v>
      </c>
      <c r="E14" s="103">
        <f>datatable4!N9</f>
        <v>8</v>
      </c>
      <c r="F14" s="103">
        <f>datatable4!L9</f>
        <v>3.5999999046325684</v>
      </c>
      <c r="I14" s="13"/>
    </row>
    <row r="15" spans="1:12" ht="37" customHeight="1">
      <c r="A15" s="102" t="s">
        <v>268</v>
      </c>
      <c r="B15" s="105" t="s">
        <v>254</v>
      </c>
      <c r="C15" s="103">
        <f>datatable4!B10</f>
        <v>52.4</v>
      </c>
      <c r="D15" s="103">
        <f>datatable4!K10</f>
        <v>34.400001525878906</v>
      </c>
      <c r="E15" s="103">
        <f>datatable4!N10</f>
        <v>19</v>
      </c>
      <c r="F15" s="103">
        <f>datatable4!L10</f>
        <v>13</v>
      </c>
      <c r="I15" s="13"/>
    </row>
    <row r="16" spans="1:12" ht="37" customHeight="1">
      <c r="A16" s="102" t="s">
        <v>284</v>
      </c>
      <c r="B16" s="105" t="s">
        <v>283</v>
      </c>
      <c r="C16" s="103">
        <f>datatable4!B11</f>
        <v>51.8</v>
      </c>
      <c r="D16" s="103">
        <f>datatable4!K11</f>
        <v>24.200000762939453</v>
      </c>
      <c r="E16" s="103">
        <f>datatable4!N11</f>
        <v>11.300000190734863</v>
      </c>
      <c r="F16" s="103">
        <f>datatable4!L11</f>
        <v>5.8000001907348633</v>
      </c>
    </row>
    <row r="17" spans="1:11" ht="37" customHeight="1">
      <c r="A17" s="102" t="s">
        <v>270</v>
      </c>
      <c r="B17" s="105" t="s">
        <v>257</v>
      </c>
      <c r="C17" s="103">
        <f>datatable4!B12</f>
        <v>45.2</v>
      </c>
      <c r="D17" s="103">
        <f>datatable4!K12</f>
        <v>15.100000381469727</v>
      </c>
      <c r="E17" s="103">
        <f>datatable4!N12</f>
        <v>5</v>
      </c>
      <c r="F17" s="103">
        <f>datatable4!L12</f>
        <v>2</v>
      </c>
    </row>
    <row r="18" spans="1:11" ht="37" customHeight="1">
      <c r="A18" s="102" t="s">
        <v>282</v>
      </c>
      <c r="B18" s="105"/>
      <c r="C18" s="103"/>
      <c r="D18" s="106"/>
      <c r="E18" s="106"/>
      <c r="F18" s="106"/>
      <c r="I18" s="13"/>
    </row>
    <row r="19" spans="1:11" ht="37" customHeight="1">
      <c r="A19" s="102" t="s">
        <v>281</v>
      </c>
      <c r="B19" s="105"/>
      <c r="C19" s="103">
        <v>942.49999999999989</v>
      </c>
      <c r="D19" s="103">
        <v>433.9000072479248</v>
      </c>
      <c r="E19" s="103">
        <v>195.70000028610229</v>
      </c>
      <c r="F19" s="103">
        <v>111.29999995231628</v>
      </c>
      <c r="I19" s="13"/>
      <c r="J19" s="10"/>
      <c r="K19" s="10"/>
    </row>
    <row r="20" spans="1:11" ht="7.5" customHeight="1" thickBot="1">
      <c r="A20" s="23"/>
      <c r="B20" s="23"/>
      <c r="C20" s="23"/>
      <c r="D20" s="23"/>
      <c r="E20" s="23"/>
      <c r="F20" s="23"/>
    </row>
    <row r="21" spans="1:11" ht="19" thickTop="1">
      <c r="A21" s="24"/>
      <c r="B21" s="24"/>
      <c r="C21" s="24"/>
      <c r="D21" s="24"/>
      <c r="E21" s="24"/>
      <c r="F21" s="24"/>
    </row>
    <row r="22" spans="1:11" ht="128" customHeight="1">
      <c r="A22" s="167"/>
      <c r="B22" s="167"/>
      <c r="C22" s="167"/>
      <c r="D22" s="167"/>
      <c r="E22" s="167"/>
      <c r="F22" s="167"/>
    </row>
    <row r="23" spans="1:11">
      <c r="A23" s="3"/>
      <c r="B23" s="3"/>
      <c r="C23" s="3"/>
      <c r="D23" s="3"/>
      <c r="E23" s="3"/>
      <c r="F23" s="3"/>
    </row>
    <row r="24" spans="1:11">
      <c r="A24" s="3"/>
      <c r="B24" s="3"/>
      <c r="C24" s="3"/>
      <c r="D24" s="3"/>
      <c r="E24" s="3"/>
      <c r="F24" s="3"/>
    </row>
    <row r="25" spans="1:11">
      <c r="A25" s="3"/>
      <c r="B25" s="3"/>
      <c r="C25" s="3"/>
      <c r="D25" s="3"/>
      <c r="E25" s="3"/>
      <c r="F25" s="3"/>
    </row>
    <row r="26" spans="1:11">
      <c r="A26" s="3"/>
      <c r="B26" s="3"/>
      <c r="C26" s="3"/>
      <c r="D26" s="3"/>
      <c r="E26" s="3"/>
      <c r="F26" s="3"/>
    </row>
    <row r="27" spans="1:11">
      <c r="A27" s="3"/>
      <c r="B27" s="3"/>
      <c r="C27" s="3"/>
      <c r="D27" s="3"/>
      <c r="E27" s="3"/>
      <c r="F27" s="3"/>
    </row>
    <row r="28" spans="1:11">
      <c r="A28" s="2"/>
      <c r="B28" s="2"/>
      <c r="C28" s="2"/>
      <c r="D28" s="2"/>
      <c r="E28" s="2"/>
      <c r="F28" s="2"/>
    </row>
  </sheetData>
  <mergeCells count="2">
    <mergeCell ref="A2:F2"/>
    <mergeCell ref="A22:F22"/>
  </mergeCells>
  <phoneticPr fontId="41" type="noConversion"/>
  <pageMargins left="1.5" right="0" top="0" bottom="1" header="0.5" footer="0.5"/>
  <pageSetup scale="70" orientation="landscape"/>
  <extLst>
    <ext xmlns:mx="http://schemas.microsoft.com/office/mac/excel/2008/main" uri="{64002731-A6B0-56B0-2670-7721B7C09600}">
      <mx:PLV Mode="0" OnePage="0" WScale="7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35"/>
  <sheetViews>
    <sheetView tabSelected="1" workbookViewId="0">
      <pane xSplit="1" ySplit="4" topLeftCell="B5" activePane="bottomRight" state="frozen"/>
      <selection activeCell="E6" sqref="E6"/>
      <selection pane="topRight" activeCell="E6" sqref="E6"/>
      <selection pane="bottomLeft" activeCell="E6" sqref="E6"/>
      <selection pane="bottomRight" activeCell="B34" sqref="B34"/>
    </sheetView>
  </sheetViews>
  <sheetFormatPr baseColWidth="10" defaultColWidth="8.7109375" defaultRowHeight="15" x14ac:dyDescent="0"/>
  <cols>
    <col min="1" max="1" width="17.5703125" style="1" customWidth="1"/>
    <col min="2" max="2" width="26.28515625" style="1" customWidth="1"/>
    <col min="3" max="5" width="20.5703125" style="1" customWidth="1"/>
    <col min="6" max="16384" width="8.7109375" style="1"/>
  </cols>
  <sheetData>
    <row r="1" spans="1:8" ht="18">
      <c r="A1" s="20"/>
      <c r="B1" s="20"/>
      <c r="C1" s="20"/>
      <c r="D1" s="20"/>
      <c r="E1" s="20"/>
    </row>
    <row r="2" spans="1:8" ht="33" customHeight="1">
      <c r="A2" s="164" t="s">
        <v>87</v>
      </c>
      <c r="B2" s="164"/>
      <c r="C2" s="164"/>
      <c r="D2" s="164"/>
      <c r="E2" s="164"/>
    </row>
    <row r="3" spans="1:8" ht="10" customHeight="1" thickBot="1">
      <c r="A3" s="21"/>
      <c r="B3" s="21"/>
      <c r="C3" s="21"/>
      <c r="D3" s="21"/>
      <c r="E3" s="21"/>
    </row>
    <row r="4" spans="1:8" s="10" customFormat="1" ht="103" customHeight="1" thickTop="1">
      <c r="A4" s="22"/>
      <c r="B4" s="22"/>
      <c r="C4" s="22" t="s">
        <v>86</v>
      </c>
      <c r="D4" s="22" t="s">
        <v>76</v>
      </c>
      <c r="E4" s="22" t="s">
        <v>66</v>
      </c>
    </row>
    <row r="5" spans="1:8" s="10" customFormat="1" ht="28" customHeight="1">
      <c r="A5" s="26" t="s">
        <v>67</v>
      </c>
      <c r="B5" s="26"/>
      <c r="C5" s="48">
        <f>[2]TB1!$B$115*0.001</f>
        <v>88.662475860130897</v>
      </c>
      <c r="D5" s="49">
        <f t="shared" ref="D5:D23" si="0">C5/C$5</f>
        <v>1</v>
      </c>
      <c r="E5" s="49">
        <f>C5/17.638</f>
        <v>5.0267873829306549</v>
      </c>
    </row>
    <row r="6" spans="1:8" s="10" customFormat="1" ht="28" customHeight="1">
      <c r="A6" s="26" t="s">
        <v>68</v>
      </c>
      <c r="B6" s="26"/>
      <c r="C6" s="48">
        <f>C7+C8+C9+C12+C15</f>
        <v>107.70413971367689</v>
      </c>
      <c r="D6" s="49">
        <f t="shared" si="0"/>
        <v>1.2147657582175473</v>
      </c>
      <c r="E6" s="49">
        <f t="shared" ref="E6" si="1">C6/17.638</f>
        <v>6.106369186624157</v>
      </c>
    </row>
    <row r="7" spans="1:8" ht="28" customHeight="1">
      <c r="A7" s="27"/>
      <c r="B7" s="27" t="s">
        <v>11</v>
      </c>
      <c r="C7" s="47">
        <f>[2]TB1!$C$115*0.001</f>
        <v>32.438436681650494</v>
      </c>
      <c r="D7" s="25">
        <f t="shared" si="0"/>
        <v>0.36586432272457187</v>
      </c>
      <c r="E7" s="25">
        <f>C7/17.638</f>
        <v>1.8391221613363471</v>
      </c>
    </row>
    <row r="8" spans="1:8" ht="28" customHeight="1">
      <c r="A8" s="28"/>
      <c r="B8" s="28" t="s">
        <v>71</v>
      </c>
      <c r="C8" s="47">
        <f>[2]TB1!$O$115*0.001</f>
        <v>9.6979414548879994</v>
      </c>
      <c r="D8" s="25">
        <f t="shared" si="0"/>
        <v>0.10938044940440131</v>
      </c>
      <c r="E8" s="25">
        <f t="shared" ref="E8:E18" si="2">C8/17.638</f>
        <v>0.54983226300532928</v>
      </c>
      <c r="H8" s="13"/>
    </row>
    <row r="9" spans="1:8" ht="28" customHeight="1">
      <c r="A9" s="28"/>
      <c r="B9" s="28" t="s">
        <v>69</v>
      </c>
      <c r="C9" s="47">
        <f>[2]TB1!$H$115*0.001</f>
        <v>18.581545148317915</v>
      </c>
      <c r="D9" s="25">
        <f t="shared" si="0"/>
        <v>0.2095762042290715</v>
      </c>
      <c r="E9" s="25">
        <f t="shared" si="2"/>
        <v>1.0534950191811947</v>
      </c>
      <c r="H9" s="13"/>
    </row>
    <row r="10" spans="1:8" ht="28" customHeight="1">
      <c r="A10" s="28"/>
      <c r="B10" s="28" t="s">
        <v>77</v>
      </c>
      <c r="C10" s="47">
        <f>C9*(1-[2]TB1!$H$132)</f>
        <v>13.640995148317913</v>
      </c>
      <c r="D10" s="25">
        <f t="shared" si="0"/>
        <v>0.15385308176863011</v>
      </c>
      <c r="E10" s="25">
        <f t="shared" si="2"/>
        <v>0.77338673025954818</v>
      </c>
      <c r="H10" s="13"/>
    </row>
    <row r="11" spans="1:8" ht="28" customHeight="1">
      <c r="A11" s="46"/>
      <c r="B11" s="28" t="s">
        <v>78</v>
      </c>
      <c r="C11" s="47">
        <f>C9-C10</f>
        <v>4.9405500000000018</v>
      </c>
      <c r="D11" s="25">
        <f t="shared" si="0"/>
        <v>5.5723122460441379E-2</v>
      </c>
      <c r="E11" s="25">
        <f t="shared" si="2"/>
        <v>0.28010828892164652</v>
      </c>
      <c r="H11" s="13"/>
    </row>
    <row r="12" spans="1:8" ht="28" customHeight="1">
      <c r="A12" s="28"/>
      <c r="B12" s="28" t="s">
        <v>70</v>
      </c>
      <c r="C12" s="47">
        <f>[2]TB1!$K$115*0.001</f>
        <v>16.100894070639988</v>
      </c>
      <c r="D12" s="25">
        <f t="shared" si="0"/>
        <v>0.18159761403505001</v>
      </c>
      <c r="E12" s="25">
        <f t="shared" si="2"/>
        <v>0.91285259500170013</v>
      </c>
      <c r="H12" s="13"/>
    </row>
    <row r="13" spans="1:8" ht="28" customHeight="1">
      <c r="A13" s="28"/>
      <c r="B13" s="28" t="s">
        <v>80</v>
      </c>
      <c r="C13" s="47">
        <f>C12-C14</f>
        <v>14.890121027616487</v>
      </c>
      <c r="D13" s="25">
        <f t="shared" si="0"/>
        <v>0.16794163351705105</v>
      </c>
      <c r="E13" s="25">
        <f t="shared" si="2"/>
        <v>0.84420688443227609</v>
      </c>
      <c r="H13" s="13"/>
    </row>
    <row r="14" spans="1:8" ht="28" customHeight="1">
      <c r="A14" s="28"/>
      <c r="B14" s="28" t="s">
        <v>81</v>
      </c>
      <c r="C14" s="47">
        <f>[2]TB1!$N$115*0.001</f>
        <v>1.2107730430235</v>
      </c>
      <c r="D14" s="25">
        <f t="shared" si="0"/>
        <v>1.3655980517998953E-2</v>
      </c>
      <c r="E14" s="25">
        <f t="shared" si="2"/>
        <v>6.8645710569423965E-2</v>
      </c>
      <c r="H14" s="13"/>
    </row>
    <row r="15" spans="1:8" ht="28" customHeight="1">
      <c r="A15" s="28"/>
      <c r="B15" s="28" t="s">
        <v>72</v>
      </c>
      <c r="C15" s="47">
        <f>[2]TB1!$R$115*0.001</f>
        <v>30.885322358180492</v>
      </c>
      <c r="D15" s="25">
        <f t="shared" si="0"/>
        <v>0.34834716782445257</v>
      </c>
      <c r="E15" s="25">
        <f t="shared" si="2"/>
        <v>1.7510671480995854</v>
      </c>
      <c r="H15" s="13"/>
    </row>
    <row r="16" spans="1:8" ht="28" customHeight="1">
      <c r="A16" s="28"/>
      <c r="B16" s="28" t="s">
        <v>82</v>
      </c>
      <c r="C16" s="47">
        <f>[2]TB1!$S$115*0.001</f>
        <v>16.968111743010997</v>
      </c>
      <c r="D16" s="25">
        <f t="shared" si="0"/>
        <v>0.19137872677702986</v>
      </c>
      <c r="E16" s="25">
        <f t="shared" si="2"/>
        <v>0.96202016912410682</v>
      </c>
      <c r="H16" s="13"/>
    </row>
    <row r="17" spans="1:8" ht="28" customHeight="1">
      <c r="A17" s="28"/>
      <c r="B17" s="28" t="s">
        <v>83</v>
      </c>
      <c r="C17" s="47">
        <f>[2]TB1!$U$115*0.001</f>
        <v>8.8188643504999984</v>
      </c>
      <c r="D17" s="25">
        <f t="shared" si="0"/>
        <v>9.9465577347649978E-2</v>
      </c>
      <c r="E17" s="25">
        <f t="shared" si="2"/>
        <v>0.49999230924708005</v>
      </c>
      <c r="H17" s="13"/>
    </row>
    <row r="18" spans="1:8" ht="28" customHeight="1">
      <c r="A18" s="28"/>
      <c r="B18" s="28" t="s">
        <v>84</v>
      </c>
      <c r="C18" s="47">
        <f>[2]TB1!$T$115*0.001</f>
        <v>5.098346264669499</v>
      </c>
      <c r="D18" s="25">
        <f t="shared" si="0"/>
        <v>5.7502863699772755E-2</v>
      </c>
      <c r="E18" s="25">
        <f t="shared" si="2"/>
        <v>0.28905466972839883</v>
      </c>
      <c r="H18" s="13"/>
    </row>
    <row r="19" spans="1:8" ht="28" customHeight="1">
      <c r="A19" s="26" t="s">
        <v>79</v>
      </c>
      <c r="B19" s="28"/>
      <c r="C19" s="48">
        <f>[2]TB1!$V$115*0.001</f>
        <v>19.041663853545998</v>
      </c>
      <c r="D19" s="49">
        <f t="shared" si="0"/>
        <v>0.21476575821754731</v>
      </c>
      <c r="E19" s="49">
        <f>C19/17.638</f>
        <v>1.0795818036935025</v>
      </c>
      <c r="H19" s="13"/>
    </row>
    <row r="20" spans="1:8" ht="28" customHeight="1">
      <c r="A20" s="28"/>
      <c r="B20" s="28" t="s">
        <v>73</v>
      </c>
      <c r="C20" s="47">
        <f>([2]TB1!$W$115+[2]TB1!$X$115)*0.001</f>
        <v>14.284952411355498</v>
      </c>
      <c r="D20" s="25">
        <f t="shared" si="0"/>
        <v>0.16111610095222992</v>
      </c>
      <c r="E20" s="25">
        <f t="shared" ref="E20:E23" si="3">C20/17.638</f>
        <v>0.809896383453651</v>
      </c>
      <c r="H20" s="13"/>
    </row>
    <row r="21" spans="1:8" ht="28" customHeight="1">
      <c r="A21" s="28"/>
      <c r="B21" s="28" t="s">
        <v>75</v>
      </c>
      <c r="C21" s="47">
        <f>1.6</f>
        <v>1.6</v>
      </c>
      <c r="D21" s="25">
        <f t="shared" si="0"/>
        <v>1.8045965719749053E-2</v>
      </c>
      <c r="E21" s="25">
        <f t="shared" si="3"/>
        <v>9.0713232792833651E-2</v>
      </c>
      <c r="H21" s="13"/>
    </row>
    <row r="22" spans="1:8" ht="28" customHeight="1">
      <c r="A22" s="28"/>
      <c r="B22" s="28" t="s">
        <v>85</v>
      </c>
      <c r="C22" s="47">
        <f>[2]DataWealth!$BF$161/1000-C21</f>
        <v>2.4709713496579995</v>
      </c>
      <c r="D22" s="25">
        <f t="shared" si="0"/>
        <v>2.7869415169006442E-2</v>
      </c>
      <c r="E22" s="25">
        <f t="shared" si="3"/>
        <v>0.14009362454121779</v>
      </c>
      <c r="H22" s="13"/>
    </row>
    <row r="23" spans="1:8" ht="28" customHeight="1">
      <c r="A23" s="28"/>
      <c r="B23" s="28" t="s">
        <v>74</v>
      </c>
      <c r="C23" s="47">
        <f>C19-C20-C21-C22</f>
        <v>0.68574009253250079</v>
      </c>
      <c r="D23" s="25">
        <f t="shared" si="0"/>
        <v>7.7342763765619075E-3</v>
      </c>
      <c r="E23" s="25">
        <f t="shared" si="3"/>
        <v>3.8878562905800017E-2</v>
      </c>
      <c r="H23" s="13"/>
    </row>
    <row r="24" spans="1:8" ht="7.5" customHeight="1" thickBot="1">
      <c r="A24" s="23"/>
      <c r="B24" s="23"/>
      <c r="C24" s="23"/>
      <c r="D24" s="23"/>
      <c r="E24" s="23"/>
    </row>
    <row r="25" spans="1:8" ht="19" thickTop="1">
      <c r="A25" s="24"/>
      <c r="B25" s="24"/>
      <c r="C25" s="24"/>
      <c r="D25" s="24"/>
      <c r="E25" s="24"/>
    </row>
    <row r="26" spans="1:8" ht="21" customHeight="1">
      <c r="A26" s="165" t="s">
        <v>88</v>
      </c>
      <c r="B26" s="165"/>
      <c r="C26" s="165"/>
      <c r="D26" s="165"/>
      <c r="E26" s="165"/>
    </row>
    <row r="27" spans="1:8" ht="21" customHeight="1">
      <c r="A27" s="165"/>
      <c r="B27" s="165"/>
      <c r="C27" s="165"/>
      <c r="D27" s="165"/>
      <c r="E27" s="165"/>
    </row>
    <row r="28" spans="1:8" ht="21" customHeight="1">
      <c r="A28" s="165"/>
      <c r="B28" s="165"/>
      <c r="C28" s="165"/>
      <c r="D28" s="165"/>
      <c r="E28" s="165"/>
    </row>
    <row r="29" spans="1:8" ht="21" customHeight="1">
      <c r="A29" s="165"/>
      <c r="B29" s="165"/>
      <c r="C29" s="165"/>
      <c r="D29" s="165"/>
      <c r="E29" s="165"/>
    </row>
    <row r="30" spans="1:8">
      <c r="A30" s="3"/>
      <c r="B30" s="3"/>
      <c r="C30" s="3"/>
      <c r="D30" s="3"/>
      <c r="E30" s="3"/>
    </row>
    <row r="31" spans="1:8">
      <c r="A31" s="3"/>
      <c r="B31" s="3"/>
      <c r="C31" s="3"/>
      <c r="D31" s="3"/>
      <c r="E31" s="3"/>
    </row>
    <row r="32" spans="1:8">
      <c r="A32" s="3"/>
      <c r="B32" s="3"/>
      <c r="C32" s="3"/>
      <c r="D32" s="3"/>
      <c r="E32" s="3"/>
    </row>
    <row r="33" spans="1:5">
      <c r="A33" s="3"/>
      <c r="B33" s="3"/>
      <c r="C33" s="3"/>
      <c r="D33" s="3"/>
      <c r="E33" s="3"/>
    </row>
    <row r="34" spans="1:5">
      <c r="A34" s="3"/>
      <c r="B34" s="3"/>
      <c r="C34" s="3"/>
      <c r="D34" s="3"/>
      <c r="E34" s="3"/>
    </row>
    <row r="35" spans="1:5">
      <c r="A35" s="2"/>
      <c r="B35" s="2"/>
      <c r="C35" s="2"/>
      <c r="D35" s="2"/>
      <c r="E35" s="2"/>
    </row>
  </sheetData>
  <mergeCells count="2">
    <mergeCell ref="A2:E2"/>
    <mergeCell ref="A26:E29"/>
  </mergeCells>
  <phoneticPr fontId="41" type="noConversion"/>
  <pageMargins left="0.75" right="0.75" top="1" bottom="1" header="0.5" footer="0.5"/>
  <pageSetup scale="68"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8"/>
  <sheetViews>
    <sheetView zoomScale="75" zoomScaleNormal="75" zoomScalePageLayoutView="75" workbookViewId="0">
      <pane xSplit="1" ySplit="4" topLeftCell="B5" activePane="bottomRight" state="frozen"/>
      <selection activeCell="D21" sqref="D21"/>
      <selection pane="topRight" activeCell="D21" sqref="D21"/>
      <selection pane="bottomLeft" activeCell="D21" sqref="D21"/>
      <selection pane="bottomRight" activeCell="H16" sqref="H16"/>
    </sheetView>
  </sheetViews>
  <sheetFormatPr baseColWidth="10" defaultColWidth="8.7109375" defaultRowHeight="15" x14ac:dyDescent="0"/>
  <cols>
    <col min="1" max="2" width="31.42578125" style="1" customWidth="1"/>
    <col min="3" max="3" width="23.42578125" style="1" customWidth="1"/>
    <col min="4" max="4" width="25.5703125" style="1" customWidth="1"/>
    <col min="5" max="5" width="27.7109375" style="1" customWidth="1"/>
    <col min="6" max="8" width="8.7109375" style="1"/>
    <col min="9" max="9" width="9" style="1" bestFit="1" customWidth="1"/>
    <col min="10" max="16384" width="8.7109375" style="1"/>
  </cols>
  <sheetData>
    <row r="1" spans="1:11" ht="18">
      <c r="A1" s="20"/>
      <c r="B1" s="20"/>
      <c r="C1" s="20"/>
      <c r="D1" s="20"/>
      <c r="E1" s="20"/>
    </row>
    <row r="2" spans="1:11" ht="50" customHeight="1">
      <c r="A2" s="175" t="s">
        <v>407</v>
      </c>
      <c r="B2" s="175"/>
      <c r="C2" s="175"/>
      <c r="D2" s="175"/>
      <c r="E2" s="175"/>
    </row>
    <row r="3" spans="1:11" ht="10" customHeight="1" thickBot="1">
      <c r="A3" s="21"/>
      <c r="B3" s="21"/>
      <c r="C3" s="21"/>
      <c r="D3" s="21"/>
      <c r="E3" s="21"/>
    </row>
    <row r="4" spans="1:11" s="10" customFormat="1" ht="124" customHeight="1" thickTop="1">
      <c r="A4" s="98"/>
      <c r="B4" s="98"/>
      <c r="C4" s="98" t="s">
        <v>285</v>
      </c>
      <c r="D4" s="98" t="s">
        <v>404</v>
      </c>
      <c r="E4" s="98" t="s">
        <v>405</v>
      </c>
      <c r="H4" s="56"/>
      <c r="I4" s="56"/>
      <c r="J4" s="56"/>
      <c r="K4" s="56"/>
    </row>
    <row r="5" spans="1:11" s="10" customFormat="1" ht="17" customHeight="1">
      <c r="A5" s="99"/>
      <c r="B5" s="99"/>
      <c r="C5" s="100"/>
      <c r="D5" s="101"/>
      <c r="E5" s="101"/>
    </row>
    <row r="6" spans="1:11" s="10" customFormat="1" ht="37" customHeight="1">
      <c r="A6" s="99" t="s">
        <v>245</v>
      </c>
      <c r="B6" s="99" t="s">
        <v>247</v>
      </c>
      <c r="C6" s="100"/>
      <c r="D6" s="101"/>
      <c r="E6" s="101"/>
    </row>
    <row r="7" spans="1:11" s="10" customFormat="1" ht="37" customHeight="1">
      <c r="A7" s="102" t="s">
        <v>258</v>
      </c>
      <c r="B7" s="102" t="s">
        <v>251</v>
      </c>
      <c r="C7" s="103">
        <f>datatable4!B2</f>
        <v>160</v>
      </c>
      <c r="D7" s="103">
        <f>datatable4!K2</f>
        <v>86.800003051757812</v>
      </c>
      <c r="E7" s="103">
        <f>datatable4!N2</f>
        <v>43</v>
      </c>
      <c r="F7" s="103"/>
    </row>
    <row r="8" spans="1:11" s="10" customFormat="1" ht="37" customHeight="1">
      <c r="A8" s="102" t="s">
        <v>259</v>
      </c>
      <c r="B8" s="102" t="s">
        <v>252</v>
      </c>
      <c r="C8" s="103">
        <f>datatable4!B3</f>
        <v>97</v>
      </c>
      <c r="D8" s="103">
        <f>datatable4!K3</f>
        <v>36.400001525878906</v>
      </c>
      <c r="E8" s="103">
        <f>datatable4!N3</f>
        <v>9.8999996185302734</v>
      </c>
    </row>
    <row r="9" spans="1:11" s="10" customFormat="1" ht="37" customHeight="1">
      <c r="A9" s="102" t="s">
        <v>260</v>
      </c>
      <c r="B9" s="102" t="s">
        <v>248</v>
      </c>
      <c r="C9" s="103">
        <f>datatable4!B4</f>
        <v>88.3</v>
      </c>
      <c r="D9" s="103">
        <f>datatable4!K4</f>
        <v>29.600000381469727</v>
      </c>
      <c r="E9" s="103">
        <f>datatable4!N4</f>
        <v>8.1999998092651367</v>
      </c>
      <c r="G9" s="61"/>
    </row>
    <row r="10" spans="1:11" ht="37" customHeight="1">
      <c r="A10" s="102" t="s">
        <v>261</v>
      </c>
      <c r="B10" s="104" t="s">
        <v>253</v>
      </c>
      <c r="C10" s="103">
        <f>datatable4!B5</f>
        <v>61</v>
      </c>
      <c r="D10" s="103">
        <f>datatable4!K5</f>
        <v>44.200000762939453</v>
      </c>
      <c r="E10" s="103">
        <f>datatable4!N5</f>
        <v>28.600000381469727</v>
      </c>
    </row>
    <row r="11" spans="1:11" ht="37" customHeight="1">
      <c r="A11" s="102" t="s">
        <v>262</v>
      </c>
      <c r="B11" s="105" t="s">
        <v>263</v>
      </c>
      <c r="C11" s="103">
        <f>datatable4!B6</f>
        <v>58.4</v>
      </c>
      <c r="D11" s="103">
        <f>datatable4!K6</f>
        <v>23.5</v>
      </c>
      <c r="E11" s="103">
        <f>datatable4!N6</f>
        <v>8.5</v>
      </c>
      <c r="H11" s="10"/>
    </row>
    <row r="12" spans="1:11" ht="37" customHeight="1">
      <c r="A12" s="102" t="s">
        <v>265</v>
      </c>
      <c r="B12" s="105" t="s">
        <v>254</v>
      </c>
      <c r="C12" s="103">
        <f>datatable4!B7</f>
        <v>53.8</v>
      </c>
      <c r="D12" s="103">
        <f>datatable4!K7</f>
        <v>35.299999237060547</v>
      </c>
      <c r="E12" s="103">
        <f>datatable4!N7</f>
        <v>19.5</v>
      </c>
      <c r="H12" s="10"/>
    </row>
    <row r="13" spans="1:11" ht="37" customHeight="1">
      <c r="A13" s="102" t="s">
        <v>266</v>
      </c>
      <c r="B13" s="105" t="s">
        <v>255</v>
      </c>
      <c r="C13" s="103">
        <f>datatable4!B8</f>
        <v>53.5</v>
      </c>
      <c r="D13" s="103">
        <f>datatable4!K8</f>
        <v>18.899999618530273</v>
      </c>
      <c r="E13" s="103">
        <f>datatable4!N8</f>
        <v>8</v>
      </c>
      <c r="H13" s="10"/>
      <c r="I13" s="10"/>
      <c r="J13" s="10"/>
    </row>
    <row r="14" spans="1:11" ht="37" customHeight="1">
      <c r="A14" s="102" t="s">
        <v>267</v>
      </c>
      <c r="B14" s="105" t="s">
        <v>249</v>
      </c>
      <c r="C14" s="103">
        <f>datatable4!B9</f>
        <v>53.5</v>
      </c>
      <c r="D14" s="103">
        <f>datatable4!K9</f>
        <v>18.899999618530273</v>
      </c>
      <c r="E14" s="103">
        <f>datatable4!N9</f>
        <v>8</v>
      </c>
      <c r="H14" s="13"/>
    </row>
    <row r="15" spans="1:11" ht="37" customHeight="1">
      <c r="A15" s="102" t="s">
        <v>268</v>
      </c>
      <c r="B15" s="105" t="s">
        <v>254</v>
      </c>
      <c r="C15" s="103">
        <f>datatable4!B10</f>
        <v>52.4</v>
      </c>
      <c r="D15" s="103">
        <f>datatable4!K10</f>
        <v>34.400001525878906</v>
      </c>
      <c r="E15" s="103">
        <f>datatable4!N10</f>
        <v>19</v>
      </c>
      <c r="H15" s="13"/>
    </row>
    <row r="16" spans="1:11" ht="37" customHeight="1">
      <c r="A16" s="102" t="s">
        <v>284</v>
      </c>
      <c r="B16" s="105" t="s">
        <v>283</v>
      </c>
      <c r="C16" s="103">
        <f>datatable4!B11</f>
        <v>51.8</v>
      </c>
      <c r="D16" s="103">
        <f>datatable4!K11</f>
        <v>24.200000762939453</v>
      </c>
      <c r="E16" s="103">
        <f>datatable4!N11</f>
        <v>11.300000190734863</v>
      </c>
    </row>
    <row r="17" spans="1:10" ht="37" customHeight="1">
      <c r="A17" s="102" t="s">
        <v>270</v>
      </c>
      <c r="B17" s="105" t="s">
        <v>257</v>
      </c>
      <c r="C17" s="103">
        <f>datatable4!B12</f>
        <v>45.2</v>
      </c>
      <c r="D17" s="103">
        <f>datatable4!K12</f>
        <v>15.100000381469727</v>
      </c>
      <c r="E17" s="103">
        <f>datatable4!N12</f>
        <v>5</v>
      </c>
    </row>
    <row r="18" spans="1:10" ht="37" customHeight="1">
      <c r="A18" s="102" t="s">
        <v>282</v>
      </c>
      <c r="B18" s="105"/>
      <c r="C18" s="103"/>
      <c r="D18" s="106"/>
      <c r="E18" s="106"/>
      <c r="H18" s="13"/>
    </row>
    <row r="19" spans="1:10" ht="37" customHeight="1">
      <c r="A19" s="102" t="s">
        <v>281</v>
      </c>
      <c r="B19" s="105"/>
      <c r="C19" s="103">
        <v>942.49999999999989</v>
      </c>
      <c r="D19" s="103">
        <v>433.9000072479248</v>
      </c>
      <c r="E19" s="103">
        <v>195.70000028610229</v>
      </c>
      <c r="H19" s="13"/>
      <c r="I19" s="10"/>
      <c r="J19" s="10"/>
    </row>
    <row r="20" spans="1:10" ht="7.5" customHeight="1" thickBot="1">
      <c r="A20" s="23"/>
      <c r="B20" s="23"/>
      <c r="C20" s="23"/>
      <c r="D20" s="23"/>
      <c r="E20" s="23"/>
    </row>
    <row r="21" spans="1:10" ht="19" thickTop="1">
      <c r="A21" s="24"/>
      <c r="B21" s="24"/>
      <c r="C21" s="24"/>
      <c r="D21" s="24"/>
      <c r="E21" s="24"/>
    </row>
    <row r="22" spans="1:10" ht="128" customHeight="1">
      <c r="A22" s="167"/>
      <c r="B22" s="167"/>
      <c r="C22" s="167"/>
      <c r="D22" s="167"/>
      <c r="E22" s="167"/>
    </row>
    <row r="23" spans="1:10">
      <c r="A23" s="3"/>
      <c r="B23" s="3"/>
      <c r="C23" s="3"/>
      <c r="D23" s="3"/>
      <c r="E23" s="3"/>
    </row>
    <row r="24" spans="1:10">
      <c r="A24" s="3"/>
      <c r="B24" s="3"/>
      <c r="C24" s="3"/>
      <c r="D24" s="3"/>
      <c r="E24" s="3"/>
    </row>
    <row r="25" spans="1:10">
      <c r="A25" s="3"/>
      <c r="B25" s="3"/>
      <c r="C25" s="3"/>
      <c r="D25" s="3"/>
      <c r="E25" s="3"/>
    </row>
    <row r="26" spans="1:10">
      <c r="A26" s="3"/>
      <c r="B26" s="3"/>
      <c r="C26" s="3"/>
      <c r="D26" s="3"/>
      <c r="E26" s="3"/>
    </row>
    <row r="27" spans="1:10">
      <c r="A27" s="3"/>
      <c r="B27" s="3"/>
      <c r="C27" s="3"/>
      <c r="D27" s="3"/>
      <c r="E27" s="3"/>
    </row>
    <row r="28" spans="1:10">
      <c r="A28" s="2"/>
      <c r="B28" s="2"/>
      <c r="C28" s="2"/>
      <c r="D28" s="2"/>
      <c r="E28" s="2"/>
    </row>
  </sheetData>
  <mergeCells count="2">
    <mergeCell ref="A2:E2"/>
    <mergeCell ref="A22:E22"/>
  </mergeCells>
  <phoneticPr fontId="41" type="noConversion"/>
  <pageMargins left="1.5" right="0" top="0" bottom="1" header="0.5" footer="0.5"/>
  <pageSetup scale="58" orientation="landscape"/>
  <extLst>
    <ext xmlns:mx="http://schemas.microsoft.com/office/mac/excel/2008/main" uri="{64002731-A6B0-56B0-2670-7721B7C09600}">
      <mx:PLV Mode="0" OnePage="0" WScale="7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31"/>
  <sheetViews>
    <sheetView zoomScale="115" zoomScaleNormal="115" zoomScalePageLayoutView="115" workbookViewId="0">
      <selection activeCell="A3" sqref="A3"/>
    </sheetView>
  </sheetViews>
  <sheetFormatPr baseColWidth="10" defaultColWidth="8.7109375" defaultRowHeight="15" x14ac:dyDescent="0"/>
  <cols>
    <col min="1" max="1" width="43.140625" style="1" customWidth="1"/>
    <col min="2" max="2" width="18.42578125" style="1" customWidth="1"/>
    <col min="3" max="6" width="19.140625" style="1" customWidth="1"/>
    <col min="7" max="16384" width="8.7109375" style="1"/>
  </cols>
  <sheetData>
    <row r="1" spans="1:11" ht="18">
      <c r="A1" s="20"/>
      <c r="B1" s="20"/>
      <c r="C1" s="20"/>
      <c r="D1" s="20"/>
      <c r="E1" s="20"/>
      <c r="F1" s="20"/>
    </row>
    <row r="2" spans="1:11" ht="33" customHeight="1">
      <c r="A2" s="168" t="s">
        <v>445</v>
      </c>
      <c r="B2" s="168"/>
      <c r="C2" s="168"/>
      <c r="D2" s="168"/>
      <c r="E2" s="168"/>
      <c r="F2" s="168"/>
    </row>
    <row r="3" spans="1:11" ht="10" customHeight="1" thickBot="1">
      <c r="A3" s="21"/>
      <c r="B3" s="21"/>
      <c r="C3" s="21"/>
      <c r="D3" s="21"/>
      <c r="E3" s="21"/>
      <c r="F3" s="21"/>
      <c r="H3" s="135"/>
    </row>
    <row r="4" spans="1:11" s="10" customFormat="1" ht="124" customHeight="1" thickTop="1">
      <c r="A4" s="22" t="s">
        <v>349</v>
      </c>
      <c r="B4" s="22" t="s">
        <v>348</v>
      </c>
      <c r="C4" s="22" t="s">
        <v>347</v>
      </c>
      <c r="D4" s="22" t="s">
        <v>350</v>
      </c>
      <c r="E4" s="22" t="s">
        <v>355</v>
      </c>
      <c r="F4" s="22" t="s">
        <v>354</v>
      </c>
      <c r="H4" s="136"/>
      <c r="I4" s="56"/>
      <c r="J4" s="56"/>
      <c r="K4" s="56"/>
    </row>
    <row r="5" spans="1:11" s="10" customFormat="1" ht="17" customHeight="1">
      <c r="A5" s="139" t="s">
        <v>320</v>
      </c>
      <c r="B5" s="139" t="s">
        <v>321</v>
      </c>
      <c r="C5" s="139" t="s">
        <v>322</v>
      </c>
      <c r="D5" s="139" t="s">
        <v>323</v>
      </c>
      <c r="E5" s="139" t="s">
        <v>352</v>
      </c>
      <c r="F5" s="139" t="s">
        <v>353</v>
      </c>
    </row>
    <row r="6" spans="1:11" s="10" customFormat="1" ht="33" customHeight="1">
      <c r="A6" s="26" t="s">
        <v>344</v>
      </c>
      <c r="B6" s="26"/>
      <c r="C6" s="48"/>
      <c r="D6" s="48"/>
      <c r="E6" s="48"/>
      <c r="F6" s="49"/>
    </row>
    <row r="7" spans="1:11" s="10" customFormat="1" ht="33" customHeight="1">
      <c r="A7" s="55" t="s">
        <v>360</v>
      </c>
      <c r="B7" s="26"/>
      <c r="C7" s="48"/>
      <c r="D7" s="48"/>
      <c r="E7" s="48"/>
      <c r="F7" s="49"/>
    </row>
    <row r="8" spans="1:11" s="10" customFormat="1" ht="28" customHeight="1">
      <c r="A8" s="55" t="s">
        <v>366</v>
      </c>
      <c r="B8" s="130">
        <v>0.01</v>
      </c>
      <c r="C8" s="129">
        <v>101551</v>
      </c>
      <c r="D8" s="129">
        <v>3664</v>
      </c>
      <c r="E8" s="47">
        <v>6.03</v>
      </c>
      <c r="F8" s="57">
        <f>E8/D8</f>
        <v>1.6457423580786027E-3</v>
      </c>
    </row>
    <row r="9" spans="1:11" s="10" customFormat="1" ht="25" customHeight="1">
      <c r="A9" s="55" t="s">
        <v>358</v>
      </c>
      <c r="B9" s="130">
        <v>0.02</v>
      </c>
      <c r="C9" s="129">
        <v>71020</v>
      </c>
      <c r="D9" s="129">
        <v>6203</v>
      </c>
      <c r="E9" s="47">
        <v>72.03</v>
      </c>
      <c r="F9" s="57">
        <f t="shared" ref="F9:F16" si="0">E9/D9</f>
        <v>1.1612123166209899E-2</v>
      </c>
    </row>
    <row r="10" spans="1:11" s="10" customFormat="1" ht="28" customHeight="1">
      <c r="A10" s="55" t="s">
        <v>359</v>
      </c>
      <c r="B10" s="130">
        <v>0.03</v>
      </c>
      <c r="C10" s="129">
        <v>6094</v>
      </c>
      <c r="D10" s="129">
        <v>1747</v>
      </c>
      <c r="E10" s="47">
        <v>35.18</v>
      </c>
      <c r="F10" s="57">
        <f t="shared" si="0"/>
        <v>2.0137378362907844E-2</v>
      </c>
      <c r="H10" s="61"/>
    </row>
    <row r="11" spans="1:11" ht="28" customHeight="1">
      <c r="A11" s="55" t="s">
        <v>361</v>
      </c>
      <c r="B11" s="131">
        <v>0.04</v>
      </c>
      <c r="C11" s="129">
        <v>2519</v>
      </c>
      <c r="D11" s="129">
        <v>1568</v>
      </c>
      <c r="E11" s="47">
        <v>43.6</v>
      </c>
      <c r="F11" s="57">
        <f t="shared" si="0"/>
        <v>2.7806122448979592E-2</v>
      </c>
    </row>
    <row r="12" spans="1:11" ht="28" customHeight="1">
      <c r="A12" s="55" t="s">
        <v>362</v>
      </c>
      <c r="B12" s="131">
        <v>0.05</v>
      </c>
      <c r="C12" s="129">
        <v>909</v>
      </c>
      <c r="D12" s="129">
        <v>1069</v>
      </c>
      <c r="E12" s="47">
        <v>38.9</v>
      </c>
      <c r="F12" s="57">
        <f t="shared" si="0"/>
        <v>3.6389148737137507E-2</v>
      </c>
      <c r="I12" s="10"/>
    </row>
    <row r="13" spans="1:11" ht="28" customHeight="1">
      <c r="A13" s="55" t="s">
        <v>363</v>
      </c>
      <c r="B13" s="131">
        <v>0.06</v>
      </c>
      <c r="C13" s="129">
        <v>203</v>
      </c>
      <c r="D13" s="129">
        <v>649</v>
      </c>
      <c r="E13" s="47">
        <v>30.7</v>
      </c>
      <c r="F13" s="57">
        <f t="shared" si="0"/>
        <v>4.7303543913713407E-2</v>
      </c>
      <c r="I13" s="10"/>
    </row>
    <row r="14" spans="1:11" ht="28" customHeight="1">
      <c r="A14" s="55" t="s">
        <v>364</v>
      </c>
      <c r="B14" s="131">
        <v>7.0000000000000007E-2</v>
      </c>
      <c r="C14" s="129">
        <v>67</v>
      </c>
      <c r="D14" s="129">
        <v>441</v>
      </c>
      <c r="E14" s="47">
        <v>24.6</v>
      </c>
      <c r="F14" s="57">
        <f t="shared" si="0"/>
        <v>5.5782312925170073E-2</v>
      </c>
      <c r="I14" s="10"/>
      <c r="J14" s="10"/>
    </row>
    <row r="15" spans="1:11" ht="28" customHeight="1">
      <c r="A15" s="55" t="s">
        <v>357</v>
      </c>
      <c r="B15" s="131">
        <v>0.08</v>
      </c>
      <c r="C15" s="129">
        <v>36</v>
      </c>
      <c r="D15" s="129">
        <v>1129</v>
      </c>
      <c r="E15" s="47">
        <v>83.33</v>
      </c>
      <c r="F15" s="57">
        <f t="shared" si="0"/>
        <v>7.3808680248007089E-2</v>
      </c>
      <c r="I15" s="13"/>
    </row>
    <row r="16" spans="1:11" ht="28" customHeight="1">
      <c r="A16" s="26" t="s">
        <v>343</v>
      </c>
      <c r="B16" s="134"/>
      <c r="C16" s="137">
        <f>SUM(C8:C15)</f>
        <v>182399</v>
      </c>
      <c r="D16" s="137">
        <f>SUM(D8:D15)</f>
        <v>16470</v>
      </c>
      <c r="E16" s="48">
        <f>SUM(E8:E15)</f>
        <v>334.37</v>
      </c>
      <c r="F16" s="138">
        <f t="shared" si="0"/>
        <v>2.0301760777170615E-2</v>
      </c>
      <c r="I16" s="13"/>
    </row>
    <row r="17" spans="1:9" ht="28" customHeight="1">
      <c r="A17" s="55"/>
      <c r="B17" s="132"/>
      <c r="C17" s="47"/>
      <c r="D17" s="47"/>
      <c r="E17" s="47"/>
      <c r="F17" s="57"/>
    </row>
    <row r="18" spans="1:9" ht="28" customHeight="1">
      <c r="A18" s="26" t="s">
        <v>356</v>
      </c>
      <c r="B18" s="133"/>
      <c r="C18" s="48"/>
      <c r="D18" s="48"/>
      <c r="E18" s="48"/>
      <c r="F18" s="49"/>
    </row>
    <row r="19" spans="1:9" ht="28" customHeight="1">
      <c r="A19" s="55" t="s">
        <v>351</v>
      </c>
      <c r="B19" s="133"/>
      <c r="C19" s="48"/>
      <c r="D19" s="48"/>
      <c r="E19" s="48"/>
      <c r="F19" s="49"/>
    </row>
    <row r="20" spans="1:9" ht="28" customHeight="1">
      <c r="A20" s="55" t="s">
        <v>345</v>
      </c>
      <c r="B20" s="130">
        <v>0.02</v>
      </c>
      <c r="C20" s="129">
        <v>69205</v>
      </c>
      <c r="D20" s="129">
        <v>9286</v>
      </c>
      <c r="E20" s="47">
        <v>116.5</v>
      </c>
      <c r="F20" s="57">
        <f t="shared" ref="F20:F22" si="1">E20/D20</f>
        <v>1.2545767822528538E-2</v>
      </c>
      <c r="I20" s="13"/>
    </row>
    <row r="21" spans="1:9" ht="28" customHeight="1">
      <c r="A21" s="55" t="s">
        <v>346</v>
      </c>
      <c r="B21" s="130">
        <v>0.03</v>
      </c>
      <c r="C21" s="129">
        <v>982</v>
      </c>
      <c r="D21" s="129">
        <v>3147.2</v>
      </c>
      <c r="E21" s="47">
        <v>83.61</v>
      </c>
      <c r="F21" s="57">
        <f t="shared" si="1"/>
        <v>2.6566471784443317E-2</v>
      </c>
      <c r="I21" s="13"/>
    </row>
    <row r="22" spans="1:9" ht="28" customHeight="1">
      <c r="A22" s="26" t="s">
        <v>343</v>
      </c>
      <c r="B22" s="46"/>
      <c r="C22" s="137">
        <f>SUM(C20:C21)</f>
        <v>70187</v>
      </c>
      <c r="D22" s="137">
        <f>SUM(D20:D21)</f>
        <v>12433.2</v>
      </c>
      <c r="E22" s="48">
        <f>SUM(E20:E21)</f>
        <v>200.11</v>
      </c>
      <c r="F22" s="138">
        <f t="shared" si="1"/>
        <v>1.6094810668210918E-2</v>
      </c>
      <c r="I22" s="13"/>
    </row>
    <row r="23" spans="1:9" ht="7.5" customHeight="1" thickBot="1">
      <c r="A23" s="23"/>
      <c r="B23" s="23"/>
      <c r="C23" s="23"/>
      <c r="D23" s="23"/>
      <c r="E23" s="23"/>
      <c r="F23" s="23"/>
    </row>
    <row r="24" spans="1:9" ht="19" thickTop="1">
      <c r="A24" s="24"/>
      <c r="B24" s="24"/>
      <c r="C24" s="24"/>
      <c r="D24" s="24"/>
      <c r="E24" s="24"/>
      <c r="F24" s="24"/>
    </row>
    <row r="25" spans="1:9" ht="172" customHeight="1">
      <c r="A25" s="167" t="s">
        <v>365</v>
      </c>
      <c r="B25" s="167"/>
      <c r="C25" s="167"/>
      <c r="D25" s="167"/>
      <c r="E25" s="167"/>
      <c r="F25" s="167"/>
    </row>
    <row r="26" spans="1:9">
      <c r="A26" s="3"/>
      <c r="B26" s="3"/>
      <c r="C26" s="3"/>
      <c r="D26" s="3"/>
      <c r="E26" s="3"/>
      <c r="F26" s="3"/>
    </row>
    <row r="27" spans="1:9">
      <c r="A27" s="3"/>
      <c r="B27" s="3"/>
      <c r="C27" s="3"/>
      <c r="D27" s="3"/>
      <c r="E27" s="3"/>
      <c r="F27" s="3"/>
    </row>
    <row r="28" spans="1:9">
      <c r="A28" s="3"/>
      <c r="B28" s="3"/>
      <c r="C28" s="3"/>
      <c r="D28" s="3"/>
      <c r="E28" s="3"/>
      <c r="F28" s="3"/>
    </row>
    <row r="29" spans="1:9">
      <c r="A29" s="3"/>
      <c r="B29" s="3"/>
      <c r="C29" s="3"/>
      <c r="D29" s="3"/>
      <c r="E29" s="3"/>
      <c r="F29" s="3"/>
    </row>
    <row r="30" spans="1:9">
      <c r="A30" s="3"/>
      <c r="B30" s="3"/>
      <c r="C30" s="3"/>
      <c r="D30" s="3"/>
      <c r="E30" s="3"/>
      <c r="F30" s="3"/>
    </row>
    <row r="31" spans="1:9">
      <c r="A31" s="2"/>
      <c r="B31" s="2"/>
      <c r="C31" s="2"/>
      <c r="D31" s="2"/>
      <c r="E31" s="2"/>
      <c r="F31" s="2"/>
    </row>
  </sheetData>
  <mergeCells count="2">
    <mergeCell ref="A2:F2"/>
    <mergeCell ref="A25:F25"/>
  </mergeCells>
  <pageMargins left="0.75" right="0.75" top="1" bottom="1" header="0.5" footer="0.5"/>
  <pageSetup scale="48"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66FF"/>
  </sheetPr>
  <dimension ref="A1"/>
  <sheetViews>
    <sheetView workbookViewId="0">
      <selection activeCell="A2" sqref="A2"/>
    </sheetView>
  </sheetViews>
  <sheetFormatPr baseColWidth="10" defaultRowHeight="15" x14ac:dyDescent="0"/>
  <sheetData>
    <row r="1" spans="1:1">
      <c r="A1" t="s">
        <v>442</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66FF"/>
  </sheetPr>
  <dimension ref="A1"/>
  <sheetViews>
    <sheetView workbookViewId="0">
      <selection activeCell="A2" sqref="A2"/>
    </sheetView>
  </sheetViews>
  <sheetFormatPr baseColWidth="10" defaultRowHeight="15" x14ac:dyDescent="0"/>
  <sheetData>
    <row r="1" spans="1:1">
      <c r="A1" t="s">
        <v>446</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1"/>
  <sheetViews>
    <sheetView workbookViewId="0">
      <pane xSplit="1" ySplit="4" topLeftCell="B86" activePane="bottomRight" state="frozen"/>
      <selection pane="topRight" activeCell="B1" sqref="B1"/>
      <selection pane="bottomLeft" activeCell="A5" sqref="A5"/>
      <selection pane="bottomRight" activeCell="J90" sqref="J90"/>
    </sheetView>
  </sheetViews>
  <sheetFormatPr baseColWidth="10" defaultRowHeight="15" x14ac:dyDescent="0"/>
  <cols>
    <col min="9" max="9" width="3.140625" customWidth="1"/>
    <col min="22" max="22" width="10.7109375" customWidth="1"/>
  </cols>
  <sheetData>
    <row r="1" spans="1:27">
      <c r="B1" s="170" t="s">
        <v>25</v>
      </c>
      <c r="C1" s="170"/>
      <c r="D1" s="170"/>
      <c r="E1" s="170"/>
      <c r="F1" s="29"/>
      <c r="G1" s="29"/>
      <c r="J1" s="170" t="s">
        <v>26</v>
      </c>
      <c r="K1" s="170"/>
      <c r="L1" s="170"/>
      <c r="M1" s="170"/>
      <c r="N1" s="170"/>
      <c r="O1" s="170"/>
      <c r="P1" s="170"/>
      <c r="Q1" s="170"/>
      <c r="R1" s="170"/>
      <c r="S1" s="170"/>
      <c r="T1" s="170"/>
      <c r="U1" s="170"/>
      <c r="V1" s="170"/>
      <c r="W1" s="170"/>
    </row>
    <row r="2" spans="1:27" ht="64" customHeight="1">
      <c r="B2" s="32"/>
      <c r="C2" s="32"/>
      <c r="D2" s="32"/>
      <c r="E2" s="32"/>
      <c r="F2" s="32"/>
      <c r="G2" s="32"/>
      <c r="J2" s="176" t="s">
        <v>16</v>
      </c>
      <c r="K2" s="177"/>
      <c r="L2" s="177"/>
      <c r="M2" s="177"/>
      <c r="N2" s="176" t="s">
        <v>17</v>
      </c>
      <c r="O2" s="177"/>
      <c r="P2" s="177"/>
      <c r="Q2" s="177"/>
      <c r="R2" s="177"/>
      <c r="S2" s="177"/>
      <c r="T2" s="177"/>
      <c r="U2" s="177"/>
      <c r="V2" s="176" t="s">
        <v>20</v>
      </c>
      <c r="W2" s="176"/>
      <c r="X2" s="176" t="s">
        <v>30</v>
      </c>
      <c r="Y2" s="176"/>
      <c r="Z2" s="176" t="s">
        <v>31</v>
      </c>
      <c r="AA2" s="176"/>
    </row>
    <row r="3" spans="1:27" ht="30">
      <c r="J3" s="178" t="s">
        <v>12</v>
      </c>
      <c r="K3" s="177"/>
      <c r="L3" s="179" t="s">
        <v>27</v>
      </c>
      <c r="M3" s="177"/>
      <c r="N3" s="178" t="s">
        <v>12</v>
      </c>
      <c r="O3" s="177"/>
      <c r="P3" s="179" t="s">
        <v>27</v>
      </c>
      <c r="Q3" s="177"/>
      <c r="R3" s="179" t="s">
        <v>28</v>
      </c>
      <c r="S3" s="177"/>
      <c r="T3" s="179" t="s">
        <v>29</v>
      </c>
      <c r="U3" s="177"/>
      <c r="V3" s="31" t="s">
        <v>21</v>
      </c>
      <c r="W3" s="31" t="s">
        <v>22</v>
      </c>
      <c r="X3" s="34" t="s">
        <v>21</v>
      </c>
      <c r="Y3" s="34" t="s">
        <v>22</v>
      </c>
      <c r="Z3" s="34" t="s">
        <v>21</v>
      </c>
      <c r="AA3" s="34" t="s">
        <v>22</v>
      </c>
    </row>
    <row r="4" spans="1:27" ht="30">
      <c r="B4" s="11" t="s">
        <v>7</v>
      </c>
      <c r="C4" s="11" t="s">
        <v>9</v>
      </c>
      <c r="D4" s="11" t="s">
        <v>8</v>
      </c>
      <c r="E4" s="12" t="s">
        <v>10</v>
      </c>
      <c r="F4" s="12" t="s">
        <v>14</v>
      </c>
      <c r="G4" s="12" t="s">
        <v>15</v>
      </c>
      <c r="H4" s="12" t="s">
        <v>18</v>
      </c>
      <c r="J4" s="18" t="s">
        <v>0</v>
      </c>
      <c r="K4" s="17" t="s">
        <v>13</v>
      </c>
      <c r="L4" s="18" t="s">
        <v>0</v>
      </c>
      <c r="M4" s="17" t="s">
        <v>13</v>
      </c>
      <c r="N4" s="18" t="s">
        <v>0</v>
      </c>
      <c r="O4" s="17" t="s">
        <v>13</v>
      </c>
      <c r="P4" s="18" t="s">
        <v>0</v>
      </c>
      <c r="Q4" s="17" t="s">
        <v>13</v>
      </c>
      <c r="R4" s="18" t="s">
        <v>0</v>
      </c>
      <c r="S4" s="17" t="s">
        <v>13</v>
      </c>
      <c r="T4" s="18" t="s">
        <v>0</v>
      </c>
      <c r="U4" s="17" t="s">
        <v>13</v>
      </c>
      <c r="V4" s="33"/>
      <c r="W4" s="33"/>
    </row>
    <row r="5" spans="1:27">
      <c r="A5" s="4">
        <v>1913</v>
      </c>
      <c r="D5" s="5"/>
      <c r="V5" s="15">
        <f>[9]TableB21!$G9</f>
        <v>0.25537876288412448</v>
      </c>
      <c r="W5" s="15"/>
      <c r="X5" s="15">
        <f>[9]TableB22!$G9</f>
        <v>0.30002355800197222</v>
      </c>
      <c r="Y5" s="15"/>
      <c r="Z5" s="15"/>
      <c r="AA5" s="15"/>
    </row>
    <row r="6" spans="1:27">
      <c r="A6" s="4">
        <v>1914</v>
      </c>
      <c r="D6" s="5"/>
      <c r="V6" s="15">
        <f>[9]TableB21!$G10</f>
        <v>0.26237236753001991</v>
      </c>
      <c r="W6" s="15"/>
      <c r="X6" s="15">
        <f>[9]TableB22!$G10</f>
        <v>0.30823977036600775</v>
      </c>
      <c r="Y6" s="15"/>
      <c r="Z6" s="15"/>
      <c r="AA6" s="15"/>
    </row>
    <row r="7" spans="1:27">
      <c r="A7" s="4">
        <v>1915</v>
      </c>
      <c r="D7" s="5"/>
      <c r="V7" s="15">
        <f>[9]TableB21!$G11</f>
        <v>0.27881993389181514</v>
      </c>
      <c r="W7" s="15"/>
      <c r="X7" s="15">
        <f>[9]TableB22!$G11</f>
        <v>0.32754368374579895</v>
      </c>
      <c r="Y7" s="15"/>
      <c r="Z7" s="15"/>
      <c r="AA7" s="15"/>
    </row>
    <row r="8" spans="1:27">
      <c r="A8" s="4">
        <v>1916</v>
      </c>
      <c r="D8" s="5">
        <f>[10]TableC4!$G12</f>
        <v>0.38123857466074784</v>
      </c>
      <c r="F8" s="5">
        <f>[10]TableC4!$H12</f>
        <v>0.21032349350707746</v>
      </c>
      <c r="V8" s="15">
        <f>[9]TableB21!$G12</f>
        <v>0.28148661824547982</v>
      </c>
      <c r="W8" s="15"/>
      <c r="X8" s="15">
        <f>[9]TableB22!$G12</f>
        <v>0.31635666025629916</v>
      </c>
      <c r="Y8" s="15"/>
      <c r="Z8" s="15"/>
      <c r="AA8" s="15"/>
    </row>
    <row r="9" spans="1:27">
      <c r="A9" s="4">
        <v>1917</v>
      </c>
      <c r="D9" s="5">
        <f>[10]TableC4!$G13</f>
        <v>0.35582571615570979</v>
      </c>
      <c r="F9" s="5">
        <f>[10]TableC4!$H13</f>
        <v>0.1930617677130195</v>
      </c>
      <c r="V9" s="15">
        <f>[9]TableB21!$G13</f>
        <v>0.22750688630723578</v>
      </c>
      <c r="W9" s="15"/>
      <c r="X9" s="15">
        <f>[9]TableB22!$G13</f>
        <v>0.26958244619155924</v>
      </c>
      <c r="Y9" s="15"/>
      <c r="Z9" s="15"/>
      <c r="AA9" s="15"/>
    </row>
    <row r="10" spans="1:27">
      <c r="A10" s="4">
        <v>1918</v>
      </c>
      <c r="D10" s="5">
        <f>[10]TableC4!$G14</f>
        <v>0.36796973063664856</v>
      </c>
      <c r="F10" s="5">
        <f>[10]TableC4!$H14</f>
        <v>0.2001935012818723</v>
      </c>
      <c r="V10" s="15">
        <f>[9]TableB21!$G14</f>
        <v>0.17813302152090554</v>
      </c>
      <c r="W10" s="15"/>
      <c r="X10" s="15">
        <f>[9]TableB22!$G14</f>
        <v>0.21268414068732489</v>
      </c>
      <c r="Y10" s="15"/>
      <c r="Z10" s="15">
        <f>[9]TableB22b!$G14</f>
        <v>0.40862096677786131</v>
      </c>
      <c r="AA10" s="15"/>
    </row>
    <row r="11" spans="1:27">
      <c r="A11" s="4">
        <v>1919</v>
      </c>
      <c r="D11" s="5">
        <f>[10]TableC4!$G15</f>
        <v>0.39929102418218571</v>
      </c>
      <c r="F11" s="5">
        <f>[10]TableC4!$H15</f>
        <v>0.22391072618485405</v>
      </c>
      <c r="V11" s="15">
        <f>[9]TableB21!$G15</f>
        <v>0.18715440612656786</v>
      </c>
      <c r="W11" s="15"/>
      <c r="X11" s="15">
        <f>[9]TableB22!$G15</f>
        <v>0.22156293901032337</v>
      </c>
      <c r="Y11" s="15"/>
      <c r="Z11" s="15">
        <f>[9]TableB22b!$G15</f>
        <v>0.42438016731967404</v>
      </c>
      <c r="AA11" s="15"/>
    </row>
    <row r="12" spans="1:27">
      <c r="A12" s="4">
        <v>1920</v>
      </c>
      <c r="D12" s="5">
        <f>[10]TableC4!$G16</f>
        <v>0.37605256764663453</v>
      </c>
      <c r="F12" s="5">
        <f>[10]TableC4!$H16</f>
        <v>0.2035975724370869</v>
      </c>
      <c r="V12" s="15">
        <f>[9]TableB21!$G16</f>
        <v>0.15496284934486865</v>
      </c>
      <c r="W12" s="15"/>
      <c r="X12" s="15">
        <f>[9]TableB22!$G16</f>
        <v>0.19112318714268381</v>
      </c>
      <c r="Y12" s="15"/>
      <c r="Z12" s="15">
        <f>[9]TableB22b!$G16</f>
        <v>0.3579981641369947</v>
      </c>
      <c r="AA12" s="15"/>
    </row>
    <row r="13" spans="1:27">
      <c r="A13" s="4">
        <v>1921</v>
      </c>
      <c r="D13" s="5">
        <f>[10]TableC4!$G17</f>
        <v>0.35219585464328051</v>
      </c>
      <c r="F13" s="5">
        <f>[10]TableC4!$H17</f>
        <v>0.17538132687475763</v>
      </c>
      <c r="V13" s="15">
        <f>[9]TableB21!$G17</f>
        <v>0.1595360258557125</v>
      </c>
      <c r="W13" s="15"/>
      <c r="X13" s="15">
        <f>[9]TableB22!$G17</f>
        <v>0.19115067779783931</v>
      </c>
      <c r="Y13" s="15"/>
      <c r="Z13" s="15">
        <f>[9]TableB22b!$G17</f>
        <v>0.32050879241988689</v>
      </c>
      <c r="AA13" s="15"/>
    </row>
    <row r="14" spans="1:27">
      <c r="A14" s="4">
        <v>1922</v>
      </c>
      <c r="D14" s="5">
        <f>[10]TableC4!$G18</f>
        <v>0.36020428129399923</v>
      </c>
      <c r="F14" s="5">
        <f>[10]TableC4!$H18</f>
        <v>0.17554727402142212</v>
      </c>
      <c r="V14" s="15">
        <f>[9]TableB21!$G18</f>
        <v>0.18860104748008971</v>
      </c>
      <c r="W14" s="15"/>
      <c r="X14" s="15">
        <f>[9]TableB22!$G18</f>
        <v>0.21096078248866343</v>
      </c>
      <c r="Y14" s="15"/>
      <c r="Z14" s="15">
        <f>[9]TableB22b!$G18</f>
        <v>0.37154728771116718</v>
      </c>
      <c r="AA14" s="15"/>
    </row>
    <row r="15" spans="1:27">
      <c r="A15" s="4">
        <v>1923</v>
      </c>
      <c r="D15" s="5">
        <f>[10]TableC4!$G19</f>
        <v>0.3521836043792112</v>
      </c>
      <c r="F15" s="5">
        <f>[10]TableC4!$H19</f>
        <v>0.1779831901669536</v>
      </c>
      <c r="V15" s="15">
        <f>[9]TableB21!$G19</f>
        <v>0.15109266891045472</v>
      </c>
      <c r="W15" s="15"/>
      <c r="X15" s="15">
        <f>[9]TableB22!$G19</f>
        <v>0.16834233803981574</v>
      </c>
      <c r="Y15" s="15"/>
      <c r="Z15" s="15">
        <f>[9]TableB22b!$G19</f>
        <v>0.31228649271519493</v>
      </c>
      <c r="AA15" s="15"/>
    </row>
    <row r="16" spans="1:27">
      <c r="A16" s="4">
        <v>1924</v>
      </c>
      <c r="D16" s="5">
        <f>[10]TableC4!$G20</f>
        <v>0.36695348112975446</v>
      </c>
      <c r="F16" s="5">
        <f>[10]TableC4!$H20</f>
        <v>0.18995039106969278</v>
      </c>
      <c r="V16" s="15">
        <f>[9]TableB21!$G20</f>
        <v>0.16774583159421469</v>
      </c>
      <c r="W16" s="15"/>
      <c r="X16" s="15">
        <f>[9]TableB22!$G20</f>
        <v>0.18224019295646596</v>
      </c>
      <c r="Y16" s="15"/>
      <c r="Z16" s="15">
        <f>[9]TableB22b!$G20</f>
        <v>0.33840829726362931</v>
      </c>
      <c r="AA16" s="15"/>
    </row>
    <row r="17" spans="1:27">
      <c r="A17" s="4">
        <v>1925</v>
      </c>
      <c r="D17" s="5">
        <f>[10]TableC4!$G21</f>
        <v>0.36019942989585452</v>
      </c>
      <c r="F17" s="5">
        <f>[10]TableC4!$H21</f>
        <v>0.18454118261476538</v>
      </c>
      <c r="V17" s="15">
        <f>[9]TableB21!$G21</f>
        <v>0.2273224614245179</v>
      </c>
      <c r="W17" s="15"/>
      <c r="X17" s="15">
        <f>[9]TableB22!$G21</f>
        <v>0.22534786386951408</v>
      </c>
      <c r="Y17" s="15"/>
      <c r="Z17" s="15">
        <f>[9]TableB22b!$G21</f>
        <v>0.42739942734224545</v>
      </c>
      <c r="AA17" s="15"/>
    </row>
    <row r="18" spans="1:27">
      <c r="A18" s="4">
        <v>1926</v>
      </c>
      <c r="D18" s="5">
        <f>[10]TableC4!$G22</f>
        <v>0.3514713862281586</v>
      </c>
      <c r="F18" s="5">
        <f>[10]TableC4!$H22</f>
        <v>0.18409556282227008</v>
      </c>
      <c r="V18" s="15">
        <f>[9]TableB21!$G22</f>
        <v>0.23150319550940865</v>
      </c>
      <c r="W18" s="15"/>
      <c r="X18" s="15">
        <f>[9]TableB22!$G22</f>
        <v>0.23968304741082339</v>
      </c>
      <c r="Y18" s="15"/>
      <c r="Z18" s="15">
        <f>[9]TableB22b!$G22</f>
        <v>0.45303040031965414</v>
      </c>
      <c r="AA18" s="15"/>
    </row>
    <row r="19" spans="1:27">
      <c r="A19" s="4">
        <v>1927</v>
      </c>
      <c r="D19" s="5">
        <f>[10]TableC4!$G23</f>
        <v>0.3920609971482385</v>
      </c>
      <c r="F19" s="5">
        <f>[10]TableC4!$H23</f>
        <v>0.21276796168152778</v>
      </c>
      <c r="V19" s="15">
        <f>[9]TableB21!$G23</f>
        <v>0.25581582505087141</v>
      </c>
      <c r="W19" s="15"/>
      <c r="X19" s="15">
        <f>[9]TableB22!$G23</f>
        <v>0.26065959696255603</v>
      </c>
      <c r="Y19" s="15"/>
      <c r="Z19" s="15">
        <f>[9]TableB22b!$G23</f>
        <v>0.48557986694313809</v>
      </c>
      <c r="AA19" s="15"/>
    </row>
    <row r="20" spans="1:27">
      <c r="A20" s="4">
        <v>1928</v>
      </c>
      <c r="D20" s="5">
        <f>[10]TableC4!$G24</f>
        <v>0.3649708603301221</v>
      </c>
      <c r="F20" s="5">
        <f>[10]TableC4!$H24</f>
        <v>0.19703247120687042</v>
      </c>
      <c r="V20" s="15">
        <f>[9]TableB21!$G24</f>
        <v>0.30942534304176594</v>
      </c>
      <c r="W20" s="15"/>
      <c r="X20" s="15">
        <f>[9]TableB22!$G24</f>
        <v>0.29030741140865551</v>
      </c>
      <c r="Y20" s="15"/>
      <c r="Z20" s="15">
        <f>[9]TableB22b!$G24</f>
        <v>0.51539973011465445</v>
      </c>
      <c r="AA20" s="15"/>
    </row>
    <row r="21" spans="1:27">
      <c r="A21" s="4">
        <v>1929</v>
      </c>
      <c r="D21" s="5">
        <f>[10]TableC4!$G25</f>
        <v>0.36761600508551645</v>
      </c>
      <c r="F21" s="5">
        <f>[10]TableC4!$H25</f>
        <v>0.20803988296610507</v>
      </c>
      <c r="V21" s="15">
        <f>[9]TableB21!$G25</f>
        <v>0.30103493847958501</v>
      </c>
      <c r="W21" s="15"/>
      <c r="X21" s="15">
        <f>[9]TableB22!$G25</f>
        <v>0.27254001875045425</v>
      </c>
      <c r="Y21" s="15"/>
      <c r="Z21" s="15">
        <f>[9]TableB22b!$G25</f>
        <v>0.48682834702311278</v>
      </c>
      <c r="AA21" s="15"/>
    </row>
    <row r="22" spans="1:27">
      <c r="A22" s="4">
        <v>1930</v>
      </c>
      <c r="D22" s="5">
        <f>[10]TableC4!$G26</f>
        <v>0.4029236184190606</v>
      </c>
      <c r="F22" s="5">
        <f>[10]TableC4!$H26</f>
        <v>0.22854969528269478</v>
      </c>
      <c r="V22" s="15">
        <f>[9]TableB21!$G26</f>
        <v>0.22214803182857662</v>
      </c>
      <c r="W22" s="15"/>
      <c r="X22" s="15">
        <f>[9]TableB22!$G26</f>
        <v>0.24511428236691338</v>
      </c>
      <c r="Y22" s="15"/>
      <c r="Z22" s="15">
        <f>[9]TableB22b!$G26</f>
        <v>0.45358176113284998</v>
      </c>
      <c r="AA22" s="15"/>
    </row>
    <row r="23" spans="1:27">
      <c r="A23" s="4">
        <v>1931</v>
      </c>
      <c r="D23" s="5">
        <f>[10]TableC4!$G27</f>
        <v>0.34703806951647004</v>
      </c>
      <c r="F23" s="5">
        <f>[10]TableC4!$H27</f>
        <v>0.18772936559326778</v>
      </c>
      <c r="V23" s="15">
        <f>[9]TableB21!$G27</f>
        <v>0.20312507413212785</v>
      </c>
      <c r="W23" s="15"/>
      <c r="X23" s="15">
        <f>[9]TableB22!$G27</f>
        <v>0.23341428163549222</v>
      </c>
      <c r="Y23" s="15"/>
      <c r="Z23" s="15">
        <f>[9]TableB22b!$G27</f>
        <v>0.42981700925606064</v>
      </c>
      <c r="AA23" s="15"/>
    </row>
    <row r="24" spans="1:27">
      <c r="A24" s="4">
        <v>1932</v>
      </c>
      <c r="D24" s="5">
        <f>[10]TableC4!$G28</f>
        <v>0.28398384570196605</v>
      </c>
      <c r="F24" s="5">
        <f>[10]TableC4!$H28</f>
        <v>0.14682046954465383</v>
      </c>
      <c r="V24" s="15">
        <f>[9]TableB21!$G28</f>
        <v>0.22788089123075406</v>
      </c>
      <c r="W24" s="15"/>
      <c r="X24" s="15">
        <f>[9]TableB22!$G28</f>
        <v>0.26503865907125346</v>
      </c>
      <c r="Y24" s="15"/>
      <c r="Z24" s="15">
        <f>[9]TableB22b!$G28</f>
        <v>0.46022938062980789</v>
      </c>
      <c r="AA24" s="15"/>
    </row>
    <row r="25" spans="1:27">
      <c r="A25" s="4">
        <v>1933</v>
      </c>
      <c r="D25" s="5">
        <f>[10]TableC4!$G29</f>
        <v>0.30307277779173186</v>
      </c>
      <c r="F25" s="5">
        <f>[10]TableC4!$H29</f>
        <v>0.16276816486333748</v>
      </c>
      <c r="V25" s="15">
        <f>[9]TableB21!$G29</f>
        <v>0.23891516468486285</v>
      </c>
      <c r="W25" s="15"/>
      <c r="X25" s="15">
        <f>[9]TableB22!$G29</f>
        <v>0.26132826311926444</v>
      </c>
      <c r="Y25" s="15"/>
      <c r="Z25" s="15">
        <f>[9]TableB22b!$G29</f>
        <v>0.47879469106949279</v>
      </c>
      <c r="AA25" s="15"/>
    </row>
    <row r="26" spans="1:27">
      <c r="A26" s="4">
        <v>1934</v>
      </c>
      <c r="D26" s="5">
        <f>[10]TableC4!$G30</f>
        <v>0.28086417360530319</v>
      </c>
      <c r="F26" s="5">
        <f>[10]TableC4!$H30</f>
        <v>0.14938467130710367</v>
      </c>
      <c r="V26" s="15">
        <f>[9]TableB21!$G30</f>
        <v>0.21598087393535351</v>
      </c>
      <c r="W26" s="15"/>
      <c r="X26" s="15">
        <f>[9]TableB22!$G30</f>
        <v>0.24654271989678225</v>
      </c>
      <c r="Y26" s="15"/>
      <c r="Z26" s="15">
        <f>[9]TableB22b!$G30</f>
        <v>0.49920389200794191</v>
      </c>
      <c r="AA26" s="15"/>
    </row>
    <row r="27" spans="1:27">
      <c r="A27" s="4">
        <v>1935</v>
      </c>
      <c r="D27" s="5">
        <f>[10]TableC4!$G31</f>
        <v>0.27774183395198487</v>
      </c>
      <c r="F27" s="5">
        <f>[10]TableC4!$H31</f>
        <v>0.14980726930283697</v>
      </c>
      <c r="V27" s="15">
        <f>[9]TableB21!$G31</f>
        <v>0.2109019626393458</v>
      </c>
      <c r="W27" s="15"/>
      <c r="X27" s="15">
        <f>[9]TableB22!$G31</f>
        <v>0.23290614406984272</v>
      </c>
      <c r="Y27" s="15"/>
      <c r="Z27" s="15">
        <f>[9]TableB22b!$G31</f>
        <v>0.50257756693248246</v>
      </c>
      <c r="AA27" s="15"/>
    </row>
    <row r="28" spans="1:27">
      <c r="A28" s="4">
        <v>1936</v>
      </c>
      <c r="D28" s="5">
        <f>[10]TableC4!$G32</f>
        <v>0.29701659342295689</v>
      </c>
      <c r="F28" s="5">
        <f>[10]TableC4!$H32</f>
        <v>0.16633205294283657</v>
      </c>
      <c r="V28" s="15">
        <f>[9]TableB21!$G32</f>
        <v>0.23465001196476074</v>
      </c>
      <c r="W28" s="15"/>
      <c r="X28" s="15">
        <f>[9]TableB22!$G32</f>
        <v>0.26161745075095522</v>
      </c>
      <c r="Y28" s="15"/>
      <c r="Z28" s="15">
        <f>[9]TableB22b!$G32</f>
        <v>0.5033537872823648</v>
      </c>
      <c r="AA28" s="15"/>
    </row>
    <row r="29" spans="1:27">
      <c r="A29" s="4">
        <v>1937</v>
      </c>
      <c r="D29" s="5">
        <f>[10]TableC4!$G33</f>
        <v>0.2696785690776784</v>
      </c>
      <c r="F29" s="5">
        <f>[10]TableC4!$H33</f>
        <v>0.14218218987945735</v>
      </c>
      <c r="V29" s="15">
        <f>[9]TableB21!$G33</f>
        <v>0.20805716842212538</v>
      </c>
      <c r="W29" s="15"/>
      <c r="X29" s="15">
        <f>[9]TableB22!$G33</f>
        <v>0.23740348635577224</v>
      </c>
      <c r="Y29" s="15"/>
      <c r="Z29" s="15">
        <f>[9]TableB22b!$G33</f>
        <v>0.48002819812071684</v>
      </c>
      <c r="AA29" s="15"/>
    </row>
    <row r="30" spans="1:27">
      <c r="A30" s="4">
        <v>1938</v>
      </c>
      <c r="D30" s="5">
        <f>[10]TableC4!$G34</f>
        <v>0.270649522788525</v>
      </c>
      <c r="F30" s="5">
        <f>[10]TableC4!$H34</f>
        <v>0.14132549295409963</v>
      </c>
      <c r="V30" s="15">
        <f>[9]TableB21!$G34</f>
        <v>0.18942236968077414</v>
      </c>
      <c r="W30" s="15"/>
      <c r="X30" s="15">
        <f>[9]TableB22!$G34</f>
        <v>0.19646465899942145</v>
      </c>
      <c r="Y30" s="15"/>
      <c r="Z30" s="15">
        <f>[9]TableB22b!$G34</f>
        <v>0.40545275965494676</v>
      </c>
      <c r="AA30" s="15"/>
    </row>
    <row r="31" spans="1:27">
      <c r="A31" s="4">
        <v>1939</v>
      </c>
      <c r="D31" s="5">
        <f>[10]TableC4!$G35</f>
        <v>0.25950806942538057</v>
      </c>
      <c r="F31" s="5">
        <f>[10]TableC4!$H35</f>
        <v>0.13183532155900107</v>
      </c>
      <c r="V31" s="15">
        <f>[9]TableB21!$G35</f>
        <v>0.19100388543271329</v>
      </c>
      <c r="W31" s="15"/>
      <c r="X31" s="15">
        <f>[9]TableB22!$G35</f>
        <v>0.21292164360366839</v>
      </c>
      <c r="Y31" s="15"/>
      <c r="Z31" s="15">
        <f>[9]TableB22b!$G35</f>
        <v>0.43034658972794243</v>
      </c>
      <c r="AA31" s="15"/>
    </row>
    <row r="32" spans="1:27">
      <c r="A32" s="4">
        <v>1940</v>
      </c>
      <c r="D32" s="5">
        <f>[10]TableC4!$G36</f>
        <v>0.25269242935318348</v>
      </c>
      <c r="F32" s="5">
        <f>[10]TableC4!$H36</f>
        <v>0.1242309018593872</v>
      </c>
      <c r="V32" s="15">
        <f>[9]TableB21!$G36</f>
        <v>0.18383628168056679</v>
      </c>
      <c r="W32" s="15"/>
      <c r="X32" s="15">
        <f>[9]TableB22!$G36</f>
        <v>0.20313653570177478</v>
      </c>
      <c r="Y32" s="15"/>
      <c r="Z32" s="15">
        <f>[9]TableB22b!$G36</f>
        <v>0.37832323901284298</v>
      </c>
      <c r="AA32" s="15"/>
    </row>
    <row r="33" spans="1:27">
      <c r="A33" s="4">
        <v>1941</v>
      </c>
      <c r="D33" s="5">
        <f>[10]TableC4!$G37</f>
        <v>0.25304868054492291</v>
      </c>
      <c r="F33" s="5">
        <f>[10]TableC4!$H37</f>
        <v>0.12347145713548077</v>
      </c>
      <c r="V33" s="15">
        <f>[9]TableB21!$G37</f>
        <v>0.17986982833155296</v>
      </c>
      <c r="W33" s="15"/>
      <c r="X33" s="15">
        <f>[9]TableB22!$G37</f>
        <v>0.19391141319761648</v>
      </c>
      <c r="Y33" s="15"/>
      <c r="Z33" s="15">
        <f>[9]TableB22b!$G37</f>
        <v>0.32055543528147329</v>
      </c>
      <c r="AA33" s="15"/>
    </row>
    <row r="34" spans="1:27">
      <c r="A34" s="4">
        <v>1942</v>
      </c>
      <c r="D34" s="5">
        <f>[10]TableC4!$G38</f>
        <v>0.23739337861608611</v>
      </c>
      <c r="F34" s="5">
        <f>[10]TableC4!$H38</f>
        <v>0.11312962745480268</v>
      </c>
      <c r="V34" s="15">
        <f>[9]TableB21!$G38</f>
        <v>0.16435900598039807</v>
      </c>
      <c r="W34" s="15"/>
      <c r="X34" s="15">
        <f>[9]TableB22!$G38</f>
        <v>0.18063244034961345</v>
      </c>
      <c r="Y34" s="15"/>
      <c r="Z34" s="15">
        <f>[9]TableB22b!$G38</f>
        <v>0.27842976867683705</v>
      </c>
      <c r="AA34" s="15"/>
    </row>
    <row r="35" spans="1:27">
      <c r="A35" s="4">
        <v>1943</v>
      </c>
      <c r="D35" s="5">
        <f>[10]TableC4!$G39</f>
        <v>0.24261150662292205</v>
      </c>
      <c r="F35" s="5">
        <f>[10]TableC4!$H39</f>
        <v>0.10962283491939397</v>
      </c>
      <c r="V35" s="15">
        <f>[9]TableB21!$G39</f>
        <v>0.15983635650821382</v>
      </c>
      <c r="W35" s="15"/>
      <c r="X35" s="15">
        <f>[9]TableB22!$G39</f>
        <v>0.17042893456703714</v>
      </c>
      <c r="Y35" s="15"/>
      <c r="Z35" s="15">
        <f>[9]TableB22b!$G39</f>
        <v>0.27127328089477742</v>
      </c>
      <c r="AA35" s="15"/>
    </row>
    <row r="36" spans="1:27">
      <c r="A36" s="4">
        <v>1944</v>
      </c>
      <c r="D36" s="5">
        <f>[10]TableC4!$G40</f>
        <v>0.25490494026835603</v>
      </c>
      <c r="F36" s="5">
        <f>[10]TableC4!$H40</f>
        <v>0.11397754172372794</v>
      </c>
      <c r="V36" s="15">
        <f>[9]TableB21!$G40</f>
        <v>0.14545588763493733</v>
      </c>
      <c r="W36" s="15"/>
      <c r="X36" s="15">
        <f>[9]TableB22!$G40</f>
        <v>0.15520333514860543</v>
      </c>
      <c r="Y36" s="15"/>
      <c r="Z36" s="15">
        <f>[9]TableB22b!$G40</f>
        <v>0.2479932913712804</v>
      </c>
      <c r="AA36" s="15"/>
    </row>
    <row r="37" spans="1:27">
      <c r="A37" s="4">
        <v>1945</v>
      </c>
      <c r="D37" s="5">
        <f>[10]TableC4!$G41</f>
        <v>0.24651631972953014</v>
      </c>
      <c r="F37" s="5">
        <f>[10]TableC4!$H41</f>
        <v>0.1054041021601055</v>
      </c>
      <c r="V37" s="15">
        <f>[9]TableB21!$G41</f>
        <v>0.14717799076577467</v>
      </c>
      <c r="W37" s="15"/>
      <c r="X37" s="15">
        <f>[9]TableB22!$G41</f>
        <v>0.14572333748148236</v>
      </c>
      <c r="Y37" s="15"/>
      <c r="Z37" s="15">
        <f>[9]TableB22b!$G41</f>
        <v>0.25224687667370038</v>
      </c>
      <c r="AA37" s="15"/>
    </row>
    <row r="38" spans="1:27">
      <c r="A38" s="4">
        <v>1946</v>
      </c>
      <c r="D38" s="5">
        <f>[10]TableC4!$G42</f>
        <v>0.24491324779217621</v>
      </c>
      <c r="F38" s="5">
        <f>[10]TableC4!$H42</f>
        <v>0.10280996648076927</v>
      </c>
      <c r="V38" s="15">
        <f>[9]TableB21!$G42</f>
        <v>0.13637358633278407</v>
      </c>
      <c r="W38" s="15"/>
      <c r="X38" s="15">
        <f>[9]TableB22!$G42</f>
        <v>0.13252470560714369</v>
      </c>
      <c r="Y38" s="15"/>
      <c r="Z38" s="15">
        <f>[9]TableB22b!$G42</f>
        <v>0.27482527439689863</v>
      </c>
      <c r="AA38" s="15"/>
    </row>
    <row r="39" spans="1:27">
      <c r="A39" s="4">
        <v>1947</v>
      </c>
      <c r="D39" s="5">
        <f>[10]TableC4!$G43</f>
        <v>0.24276518331738128</v>
      </c>
      <c r="F39" s="5">
        <f>[10]TableC4!$H43</f>
        <v>0.10260959282959072</v>
      </c>
      <c r="V39" s="15">
        <f>[9]TableB21!$G43</f>
        <v>0.13167223622398669</v>
      </c>
      <c r="W39" s="15"/>
      <c r="X39" s="15">
        <f>[9]TableB22!$G43</f>
        <v>0.13190102581823571</v>
      </c>
      <c r="Y39" s="15"/>
      <c r="Z39" s="15">
        <f>[9]TableB22b!$G43</f>
        <v>0.29496935358596094</v>
      </c>
      <c r="AA39" s="15"/>
    </row>
    <row r="40" spans="1:27">
      <c r="A40" s="4">
        <v>1948</v>
      </c>
      <c r="D40" s="5">
        <f>[10]TableC4!$G44</f>
        <v>0.23042023368195114</v>
      </c>
      <c r="F40" s="5">
        <f>[10]TableC4!$H44</f>
        <v>9.4526551871470244E-2</v>
      </c>
      <c r="V40" s="15">
        <f>[9]TableB21!$G44</f>
        <v>0.13882864354651167</v>
      </c>
      <c r="W40" s="15"/>
      <c r="X40" s="15">
        <f>[9]TableB22!$G44</f>
        <v>0.14305368336061175</v>
      </c>
      <c r="Y40" s="15"/>
      <c r="Z40" s="15">
        <f>[9]TableB22b!$G44</f>
        <v>0.31222092460208373</v>
      </c>
      <c r="AA40" s="15"/>
    </row>
    <row r="41" spans="1:27">
      <c r="A41" s="4">
        <v>1949</v>
      </c>
      <c r="D41" s="5">
        <f>[10]TableC4!$G45</f>
        <v>0.22589299557005049</v>
      </c>
      <c r="F41" s="5">
        <f>[10]TableC4!$H45</f>
        <v>9.0345218768889651E-2</v>
      </c>
      <c r="V41" s="15">
        <f>[9]TableB21!$G45</f>
        <v>0.13508014598870208</v>
      </c>
      <c r="W41" s="15"/>
      <c r="X41" s="15">
        <f>[9]TableB22!$G45</f>
        <v>0.14102001444344339</v>
      </c>
      <c r="Y41" s="15"/>
      <c r="Z41" s="15">
        <f>[9]TableB22b!$G45</f>
        <v>0.28662766908332427</v>
      </c>
      <c r="AA41" s="15"/>
    </row>
    <row r="42" spans="1:27">
      <c r="A42" s="4">
        <v>1950</v>
      </c>
      <c r="D42" s="5">
        <f>[10]TableC4!$G46</f>
        <v>0.22775564638356108</v>
      </c>
      <c r="F42" s="5">
        <f>[10]TableC4!$H46</f>
        <v>9.2396966368082797E-2</v>
      </c>
      <c r="V42" s="15">
        <f>[9]TableB21!$G46</f>
        <v>0.15884305350185871</v>
      </c>
      <c r="W42" s="15"/>
      <c r="X42" s="15">
        <f>[9]TableB22!$G46</f>
        <v>0.15680945420882708</v>
      </c>
      <c r="Y42" s="15"/>
      <c r="Z42" s="15">
        <f>[9]TableB22b!$G46</f>
        <v>0.30359757497105944</v>
      </c>
      <c r="AA42" s="15"/>
    </row>
    <row r="43" spans="1:27">
      <c r="A43" s="4">
        <v>1951</v>
      </c>
      <c r="D43" s="5"/>
      <c r="F43" s="5"/>
      <c r="V43" s="15">
        <f>[9]TableB21!$G47</f>
        <v>0.14791056247408241</v>
      </c>
      <c r="W43" s="15"/>
      <c r="X43" s="15">
        <f>[9]TableB22!$G47</f>
        <v>0.14423306396799676</v>
      </c>
      <c r="Y43" s="15"/>
      <c r="Z43" s="15">
        <f>[9]TableB22b!$G47</f>
        <v>0.28285030070517503</v>
      </c>
      <c r="AA43" s="15"/>
    </row>
    <row r="44" spans="1:27">
      <c r="A44" s="4">
        <v>1952</v>
      </c>
      <c r="D44" s="5"/>
      <c r="F44" s="5"/>
      <c r="V44" s="15">
        <f>[9]TableB21!$G48</f>
        <v>0.13998407423518774</v>
      </c>
      <c r="W44" s="15"/>
      <c r="X44" s="15">
        <f>[9]TableB22!$G48</f>
        <v>0.13477456217881287</v>
      </c>
      <c r="Y44" s="15"/>
      <c r="Z44" s="15">
        <f>[9]TableB22b!$G48</f>
        <v>0.27518789356831752</v>
      </c>
      <c r="AA44" s="15"/>
    </row>
    <row r="45" spans="1:27">
      <c r="A45" s="4">
        <v>1953</v>
      </c>
      <c r="D45" s="5">
        <f>[10]TableC4!$G49</f>
        <v>0.23774174938353482</v>
      </c>
      <c r="F45" s="5">
        <f>[10]TableC4!$H49</f>
        <v>9.7295408755261617E-2</v>
      </c>
      <c r="V45" s="15">
        <f>[9]TableB21!$G49</f>
        <v>0.1289797478331085</v>
      </c>
      <c r="W45" s="15"/>
      <c r="X45" s="15">
        <f>[9]TableB22!$G49</f>
        <v>0.1246414919690091</v>
      </c>
      <c r="Y45" s="15"/>
      <c r="Z45" s="15">
        <f>[9]TableB22b!$G49</f>
        <v>0.25116281096862553</v>
      </c>
      <c r="AA45" s="15"/>
    </row>
    <row r="46" spans="1:27">
      <c r="A46" s="4">
        <v>1954</v>
      </c>
      <c r="D46" s="5">
        <f>[10]TableC4!$G50</f>
        <v>0.23184982971337265</v>
      </c>
      <c r="F46" s="5">
        <f>[10]TableC4!$H50</f>
        <v>9.5974404565718027E-2</v>
      </c>
      <c r="V46" s="15">
        <f>[9]TableB21!$G50</f>
        <v>0.14359025118237623</v>
      </c>
      <c r="W46" s="15"/>
      <c r="X46" s="15">
        <f>[9]TableB22!$G50</f>
        <v>0.12485773145174463</v>
      </c>
      <c r="Y46" s="15"/>
      <c r="Z46" s="15">
        <f>[9]TableB22b!$G50</f>
        <v>0.25331519378622031</v>
      </c>
      <c r="AA46" s="15"/>
    </row>
    <row r="47" spans="1:27">
      <c r="A47" s="4">
        <v>1955</v>
      </c>
      <c r="D47" s="5"/>
      <c r="F47" s="5"/>
      <c r="V47" s="15">
        <f>[9]TableB21!$G51</f>
        <v>0.15317800406121029</v>
      </c>
      <c r="W47" s="15"/>
      <c r="X47" s="15">
        <f>[9]TableB22!$G51</f>
        <v>0.12217102613849987</v>
      </c>
      <c r="Y47" s="15"/>
      <c r="Z47" s="15">
        <f>[9]TableB22b!$G51</f>
        <v>0.26563230722076686</v>
      </c>
      <c r="AA47" s="15"/>
    </row>
    <row r="48" spans="1:27">
      <c r="A48" s="4">
        <v>1956</v>
      </c>
      <c r="D48" s="5">
        <f>[10]TableC4!$G52</f>
        <v>0.24746548778186614</v>
      </c>
      <c r="F48" s="5">
        <f>[10]TableC4!$H52</f>
        <v>0.10481505985971812</v>
      </c>
      <c r="V48" s="15">
        <f>[9]TableB21!$G52</f>
        <v>0.1425410423817994</v>
      </c>
      <c r="W48" s="15"/>
      <c r="X48" s="15">
        <f>[9]TableB22!$G52</f>
        <v>0.11407350664975845</v>
      </c>
      <c r="Y48" s="15"/>
      <c r="Z48" s="15">
        <f>[9]TableB22b!$G52</f>
        <v>0.25703902078450497</v>
      </c>
      <c r="AA48" s="15"/>
    </row>
    <row r="49" spans="1:27">
      <c r="A49" s="4">
        <v>1957</v>
      </c>
      <c r="D49" s="5"/>
      <c r="F49" s="5"/>
      <c r="V49" s="15">
        <f>[9]TableB21!$G53</f>
        <v>0.13615705458393518</v>
      </c>
      <c r="W49" s="15"/>
      <c r="X49" s="15">
        <f>[9]TableB22!$G53</f>
        <v>0.11858266639170605</v>
      </c>
      <c r="Y49" s="15"/>
      <c r="Z49" s="15">
        <f>[9]TableB22b!$G53</f>
        <v>0.24810543058658288</v>
      </c>
      <c r="AA49" s="15"/>
    </row>
    <row r="50" spans="1:27">
      <c r="A50" s="4">
        <v>1958</v>
      </c>
      <c r="D50" s="5">
        <f>[10]TableC4!$G54</f>
        <v>0.24180869622913173</v>
      </c>
      <c r="F50" s="5">
        <f>[10]TableC4!$H54</f>
        <v>0.10061383206122056</v>
      </c>
      <c r="V50" s="15">
        <f>[9]TableB21!$G54</f>
        <v>0.13544390358964431</v>
      </c>
      <c r="W50" s="15"/>
      <c r="X50" s="15">
        <f>[9]TableB22!$G54</f>
        <v>0.11380857492998861</v>
      </c>
      <c r="Y50" s="15"/>
      <c r="Z50" s="15">
        <f>[9]TableB22b!$G54</f>
        <v>0.24162609699390422</v>
      </c>
      <c r="AA50" s="15"/>
    </row>
    <row r="51" spans="1:27">
      <c r="A51" s="4">
        <v>1959</v>
      </c>
      <c r="D51" s="5"/>
      <c r="F51" s="5"/>
      <c r="V51" s="15">
        <f>[9]TableB21!$G55</f>
        <v>0.14845670522399468</v>
      </c>
      <c r="W51" s="15"/>
      <c r="X51" s="15">
        <f>[9]TableB22!$G55</f>
        <v>0.11258397427198247</v>
      </c>
      <c r="Y51" s="15"/>
      <c r="Z51" s="15">
        <f>[9]TableB22b!$G55</f>
        <v>0.22798357691057741</v>
      </c>
      <c r="AA51" s="15"/>
    </row>
    <row r="52" spans="1:27">
      <c r="A52" s="4">
        <v>1960</v>
      </c>
      <c r="D52" s="5">
        <f>[10]TableC4!$G56</f>
        <v>0.25248441029356139</v>
      </c>
      <c r="F52" s="5">
        <f>[10]TableC4!$H56</f>
        <v>0.10528605503623409</v>
      </c>
      <c r="V52" s="15">
        <f>[9]TableB21!$G56</f>
        <v>0.14739402208327188</v>
      </c>
      <c r="W52" s="15"/>
      <c r="X52" s="15">
        <f>[9]TableB22!$G56</f>
        <v>0.11078278249806521</v>
      </c>
      <c r="Y52" s="15"/>
      <c r="Z52" s="15">
        <f>[9]TableB22b!$G56</f>
        <v>0.22844740141206699</v>
      </c>
      <c r="AA52" s="15"/>
    </row>
    <row r="53" spans="1:27">
      <c r="A53" s="4">
        <v>1961</v>
      </c>
      <c r="D53" s="5"/>
      <c r="F53" s="5"/>
      <c r="V53" s="15">
        <f>[9]TableB21!$G57</f>
        <v>0.16369484493577249</v>
      </c>
      <c r="W53" s="15"/>
      <c r="X53" s="15">
        <f>[9]TableB22!$G57</f>
        <v>0.10837234636365682</v>
      </c>
      <c r="Y53" s="15"/>
      <c r="Z53" s="15">
        <f>[9]TableB22b!$G57</f>
        <v>0.2156050636022426</v>
      </c>
      <c r="AA53" s="15"/>
    </row>
    <row r="54" spans="1:27">
      <c r="A54" s="4">
        <v>1962</v>
      </c>
      <c r="D54" s="5">
        <f>[10]TableC4!$G58</f>
        <v>0.24392355559411122</v>
      </c>
      <c r="F54" s="5">
        <f>[10]TableC4!$H58</f>
        <v>0.10357642744109671</v>
      </c>
      <c r="V54" s="15">
        <f>[9]TableB21!$G58</f>
        <v>0.14305000000000001</v>
      </c>
      <c r="W54" s="15"/>
      <c r="X54" s="15">
        <f>[9]TableB22!$G58</f>
        <v>0.10322000000000001</v>
      </c>
      <c r="Y54" s="15"/>
      <c r="Z54" s="15">
        <f>[9]TableB22b!$G58</f>
        <v>0.20136000000000001</v>
      </c>
      <c r="AA54" s="15"/>
    </row>
    <row r="55" spans="1:27">
      <c r="A55" s="4">
        <v>1963</v>
      </c>
      <c r="D55" s="5"/>
      <c r="F55" s="5"/>
      <c r="V55" s="15">
        <f>[9]TableB21!$G59</f>
        <v>0.14696500000000001</v>
      </c>
      <c r="W55" s="15"/>
      <c r="X55" s="15">
        <f>[9]TableB22!$G59</f>
        <v>0.10358500000000001</v>
      </c>
      <c r="Y55" s="15"/>
      <c r="Z55" s="15">
        <f>[9]TableB22b!$G59</f>
        <v>0.19409999999999999</v>
      </c>
      <c r="AA55" s="15"/>
    </row>
    <row r="56" spans="1:27">
      <c r="A56" s="4">
        <v>1964</v>
      </c>
      <c r="D56" s="5"/>
      <c r="F56" s="5"/>
      <c r="V56" s="15">
        <f>[9]TableB21!$G60</f>
        <v>0.15088000000000001</v>
      </c>
      <c r="W56" s="15"/>
      <c r="X56" s="15">
        <f>[9]TableB22!$G60</f>
        <v>0.10395000000000001</v>
      </c>
      <c r="Y56" s="15"/>
      <c r="Z56" s="15">
        <f>[9]TableB22b!$G60</f>
        <v>0.18684000000000001</v>
      </c>
      <c r="AA56" s="15"/>
    </row>
    <row r="57" spans="1:27">
      <c r="A57" s="4">
        <v>1965</v>
      </c>
      <c r="D57" s="5">
        <f>[10]TableC4!$G61</f>
        <v>0.24697673144043783</v>
      </c>
      <c r="F57" s="5">
        <f>[10]TableC4!$H61</f>
        <v>0.10849859176595977</v>
      </c>
      <c r="V57" s="15">
        <f>[9]TableB21!$G61</f>
        <v>0.15130000000000002</v>
      </c>
      <c r="W57" s="15"/>
      <c r="X57" s="15">
        <f>[9]TableB22!$G61</f>
        <v>0.104575</v>
      </c>
      <c r="Y57" s="15"/>
      <c r="Z57" s="15">
        <f>[9]TableB22b!$G61</f>
        <v>0.18340000000000001</v>
      </c>
      <c r="AA57" s="15"/>
    </row>
    <row r="58" spans="1:27">
      <c r="A58" s="4">
        <v>1966</v>
      </c>
      <c r="D58" s="5"/>
      <c r="F58" s="5"/>
      <c r="V58" s="15">
        <f>[9]TableB21!$G62</f>
        <v>0.15172000000000002</v>
      </c>
      <c r="W58" s="15"/>
      <c r="X58" s="15">
        <f>[9]TableB22!$G62</f>
        <v>0.1052</v>
      </c>
      <c r="Y58" s="15"/>
      <c r="Z58" s="15">
        <f>[9]TableB22b!$G62</f>
        <v>0.17996000000000001</v>
      </c>
      <c r="AA58" s="15"/>
    </row>
    <row r="59" spans="1:27">
      <c r="A59" s="4">
        <v>1967</v>
      </c>
      <c r="D59" s="5"/>
      <c r="F59" s="5"/>
      <c r="V59" s="15">
        <f>[9]TableB21!$G63</f>
        <v>0.15858000000000003</v>
      </c>
      <c r="W59" s="15"/>
      <c r="X59" s="15">
        <f>[9]TableB22!$G63</f>
        <v>0.10772000000000001</v>
      </c>
      <c r="Y59" s="15"/>
      <c r="Z59" s="15">
        <f>[9]TableB22b!$G63</f>
        <v>0.17557</v>
      </c>
      <c r="AA59" s="15"/>
    </row>
    <row r="60" spans="1:27">
      <c r="A60" s="4">
        <v>1968</v>
      </c>
      <c r="D60" s="5"/>
      <c r="F60" s="5"/>
      <c r="V60" s="15">
        <f>[9]TableB21!$G64</f>
        <v>0.16937000000000002</v>
      </c>
      <c r="W60" s="15"/>
      <c r="X60" s="15">
        <f>[9]TableB22!$G64</f>
        <v>0.10895000000000001</v>
      </c>
      <c r="Y60" s="15"/>
      <c r="Z60" s="15">
        <f>[9]TableB22b!$G64</f>
        <v>0.18204000000000001</v>
      </c>
      <c r="AA60" s="15"/>
    </row>
    <row r="61" spans="1:27">
      <c r="A61" s="4">
        <v>1969</v>
      </c>
      <c r="D61" s="5">
        <f>[10]TableC4!$G65</f>
        <v>0.2286189701834779</v>
      </c>
      <c r="F61" s="5">
        <f>[10]TableC4!$H65</f>
        <v>9.8668320471162738E-2</v>
      </c>
      <c r="V61" s="15">
        <f>[9]TableB21!$G65</f>
        <v>0.16845000000000002</v>
      </c>
      <c r="W61" s="15"/>
      <c r="X61" s="15">
        <f>[9]TableB22!$G65</f>
        <v>0.10397000000000001</v>
      </c>
      <c r="Y61" s="15"/>
      <c r="Z61" s="15">
        <f>[9]TableB22b!$G65</f>
        <v>0.16478000000000001</v>
      </c>
      <c r="AA61" s="15"/>
    </row>
    <row r="62" spans="1:27">
      <c r="A62" s="4">
        <v>1970</v>
      </c>
      <c r="D62" s="5"/>
      <c r="F62" s="5"/>
      <c r="V62" s="15">
        <f>[9]TableB21!$G66</f>
        <v>0.14218</v>
      </c>
      <c r="W62" s="15"/>
      <c r="X62" s="15">
        <f>[9]TableB22!$G66</f>
        <v>0.10703000000000001</v>
      </c>
      <c r="Y62" s="15"/>
      <c r="Z62" s="15">
        <f>[9]TableB22b!$G66</f>
        <v>0.16314000000000001</v>
      </c>
      <c r="AA62" s="15"/>
    </row>
    <row r="63" spans="1:27">
      <c r="A63" s="4">
        <v>1971</v>
      </c>
      <c r="D63" s="5"/>
      <c r="F63" s="5"/>
      <c r="V63" s="15">
        <f>[9]TableB21!$G67</f>
        <v>0.15039000000000002</v>
      </c>
      <c r="W63" s="15"/>
      <c r="X63" s="15">
        <f>[9]TableB22!$G67</f>
        <v>0.10734</v>
      </c>
      <c r="Y63" s="15"/>
      <c r="Z63" s="15">
        <f>[9]TableB22b!$G67</f>
        <v>0.15691000000000002</v>
      </c>
      <c r="AA63" s="15"/>
    </row>
    <row r="64" spans="1:27">
      <c r="A64" s="4">
        <v>1972</v>
      </c>
      <c r="D64" s="5">
        <f>[10]TableC4!$G68</f>
        <v>0.23131462305606282</v>
      </c>
      <c r="F64" s="5">
        <f>[10]TableC4!$H68</f>
        <v>9.8907390814520366E-2</v>
      </c>
      <c r="V64" s="15">
        <f>[9]TableB21!$G68</f>
        <v>0.15021000000000001</v>
      </c>
      <c r="W64" s="15"/>
      <c r="X64" s="15">
        <f>[9]TableB22!$G68</f>
        <v>0.10329000000000001</v>
      </c>
      <c r="Y64" s="15"/>
      <c r="Z64" s="15">
        <f>[9]TableB22b!$G68</f>
        <v>0.14733000000000002</v>
      </c>
      <c r="AA64" s="15"/>
    </row>
    <row r="65" spans="1:27">
      <c r="A65" s="4">
        <v>1973</v>
      </c>
      <c r="D65" s="5"/>
      <c r="F65" s="5"/>
      <c r="V65" s="15">
        <f>[9]TableB21!$G69</f>
        <v>0.13258</v>
      </c>
      <c r="W65" s="15"/>
      <c r="X65" s="15">
        <f>[9]TableB22!$G69</f>
        <v>9.8970000000000002E-2</v>
      </c>
      <c r="Y65" s="15"/>
      <c r="Z65" s="15">
        <f>[9]TableB22b!$G69</f>
        <v>0.14262000000000002</v>
      </c>
      <c r="AA65" s="15"/>
    </row>
    <row r="66" spans="1:27">
      <c r="A66" s="4">
        <v>1974</v>
      </c>
      <c r="D66" s="5"/>
      <c r="F66" s="5"/>
      <c r="V66" s="15">
        <f>[9]TableB21!$G70</f>
        <v>0.13326000000000002</v>
      </c>
      <c r="W66" s="15"/>
      <c r="X66" s="15">
        <f>[9]TableB22!$G70</f>
        <v>0.10752</v>
      </c>
      <c r="Y66" s="15"/>
      <c r="Z66" s="15">
        <f>[9]TableB22b!$G70</f>
        <v>0.14793000000000001</v>
      </c>
      <c r="AA66" s="15"/>
    </row>
    <row r="67" spans="1:27">
      <c r="A67" s="4">
        <v>1975</v>
      </c>
      <c r="D67" s="5"/>
      <c r="F67" s="5"/>
      <c r="V67" s="15">
        <f>[9]TableB21!$G71</f>
        <v>0.12854000000000002</v>
      </c>
      <c r="W67" s="15"/>
      <c r="X67" s="15">
        <f>[9]TableB22!$G71</f>
        <v>0.10581000000000002</v>
      </c>
      <c r="Y67" s="15"/>
      <c r="Z67" s="15">
        <f>[9]TableB22b!$G71</f>
        <v>0.13781000000000002</v>
      </c>
      <c r="AA67" s="15"/>
    </row>
    <row r="68" spans="1:27">
      <c r="A68" s="4">
        <v>1976</v>
      </c>
      <c r="D68" s="5">
        <f>[10]TableC4!$G72</f>
        <v>0.19321245653515218</v>
      </c>
      <c r="F68" s="5">
        <f>[10]TableC4!$H72</f>
        <v>7.4539776153462203E-2</v>
      </c>
      <c r="J68" s="18"/>
      <c r="K68" s="17"/>
      <c r="L68" s="18"/>
      <c r="M68" s="17"/>
      <c r="N68" s="18"/>
      <c r="O68" s="17"/>
      <c r="P68" s="18"/>
      <c r="Q68" s="17"/>
      <c r="R68" s="17"/>
      <c r="S68" s="17"/>
      <c r="V68" s="15">
        <f>[9]TableB21!$G72</f>
        <v>0.12590000000000001</v>
      </c>
      <c r="W68" s="15"/>
      <c r="X68" s="15">
        <f>[9]TableB22!$G72</f>
        <v>0.10249000000000001</v>
      </c>
      <c r="Y68" s="15"/>
      <c r="Z68" s="15">
        <f>[9]TableB22b!$G72</f>
        <v>0.13275000000000001</v>
      </c>
      <c r="AA68" s="15"/>
    </row>
    <row r="69" spans="1:27">
      <c r="A69" s="4">
        <v>1977</v>
      </c>
      <c r="D69" s="5"/>
      <c r="F69" s="5"/>
      <c r="J69" s="18"/>
      <c r="K69" s="17"/>
      <c r="L69" s="18"/>
      <c r="M69" s="17"/>
      <c r="N69" s="18"/>
      <c r="O69" s="17"/>
      <c r="P69" s="18"/>
      <c r="Q69" s="17"/>
      <c r="R69" s="17"/>
      <c r="S69" s="17"/>
      <c r="V69" s="15">
        <f>[9]TableB21!$G73</f>
        <v>0.13124000000000002</v>
      </c>
      <c r="W69" s="15"/>
      <c r="X69" s="15">
        <f>[9]TableB22!$G73</f>
        <v>0.10273</v>
      </c>
      <c r="Y69" s="15"/>
      <c r="Z69" s="15">
        <f>[9]TableB22b!$G73</f>
        <v>0.13105</v>
      </c>
      <c r="AA69" s="15"/>
    </row>
    <row r="70" spans="1:27">
      <c r="A70" s="4">
        <v>1978</v>
      </c>
      <c r="D70" s="5"/>
      <c r="F70" s="5"/>
      <c r="J70" s="18"/>
      <c r="K70" s="17"/>
      <c r="L70" s="18"/>
      <c r="M70" s="17"/>
      <c r="N70" s="18"/>
      <c r="O70" s="17"/>
      <c r="P70" s="18"/>
      <c r="Q70" s="17"/>
      <c r="R70" s="17"/>
      <c r="S70" s="17"/>
      <c r="V70" s="15">
        <f>[9]TableB21!$G74</f>
        <v>0.12767000000000001</v>
      </c>
      <c r="W70" s="15"/>
      <c r="X70" s="15">
        <f>[9]TableB22!$G74</f>
        <v>0.10326</v>
      </c>
      <c r="Y70" s="15"/>
      <c r="Z70" s="15">
        <f>[9]TableB22b!$G74</f>
        <v>0.13203000000000001</v>
      </c>
      <c r="AA70" s="15"/>
    </row>
    <row r="71" spans="1:27">
      <c r="A71" s="4">
        <v>1979</v>
      </c>
      <c r="D71" s="5"/>
      <c r="F71" s="5"/>
      <c r="J71" s="18"/>
      <c r="K71" s="17"/>
      <c r="L71" s="18"/>
      <c r="M71" s="17"/>
      <c r="N71" s="18"/>
      <c r="O71" s="17"/>
      <c r="P71" s="18"/>
      <c r="Q71" s="17"/>
      <c r="R71" s="17"/>
      <c r="S71" s="17"/>
      <c r="V71" s="15">
        <f>[9]TableB21!$G75</f>
        <v>0.16233</v>
      </c>
      <c r="W71" s="15">
        <f>[10]TableC8!$S76</f>
        <v>0.13507</v>
      </c>
      <c r="X71" s="15">
        <f>[9]TableB22!$G75</f>
        <v>0.10795</v>
      </c>
      <c r="Y71" s="15">
        <f>[10]TableC8!$U76</f>
        <v>8.6919999999999997E-2</v>
      </c>
      <c r="Z71" s="15">
        <f>[9]TableB22b!$G75</f>
        <v>0.13403000000000001</v>
      </c>
      <c r="AA71" s="15">
        <f>[10]TableC8!$W76</f>
        <v>0.11219</v>
      </c>
    </row>
    <row r="72" spans="1:27">
      <c r="A72" s="4">
        <v>1980</v>
      </c>
      <c r="D72" s="5"/>
      <c r="F72" s="5"/>
      <c r="J72" s="18"/>
      <c r="K72" s="17"/>
      <c r="L72" s="18"/>
      <c r="M72" s="17"/>
      <c r="N72" s="18"/>
      <c r="O72" s="17"/>
      <c r="P72" s="18"/>
      <c r="Q72" s="17"/>
      <c r="R72" s="17"/>
      <c r="S72" s="17"/>
      <c r="V72" s="15">
        <f>[9]TableB21!$G76</f>
        <v>0.15647000000000003</v>
      </c>
      <c r="W72" s="15">
        <f>[10]TableC8!$S77</f>
        <v>0.1153</v>
      </c>
      <c r="X72" s="15">
        <f>[9]TableB22!$G76</f>
        <v>0.10525000000000001</v>
      </c>
      <c r="Y72" s="15">
        <f>[10]TableC8!$U77</f>
        <v>7.4329999999999993E-2</v>
      </c>
      <c r="Z72" s="15">
        <f>[9]TableB22b!$G76</f>
        <v>0.12343000000000001</v>
      </c>
      <c r="AA72" s="15">
        <f>[10]TableC8!$W77</f>
        <v>9.3390000000000001E-2</v>
      </c>
    </row>
    <row r="73" spans="1:27">
      <c r="A73" s="4">
        <v>1981</v>
      </c>
      <c r="D73" s="5"/>
      <c r="F73" s="5"/>
      <c r="J73" s="18"/>
      <c r="K73" s="17"/>
      <c r="L73" s="18"/>
      <c r="M73" s="17"/>
      <c r="N73" s="18"/>
      <c r="O73" s="17"/>
      <c r="P73" s="18"/>
      <c r="Q73" s="17"/>
      <c r="R73" s="17"/>
      <c r="S73" s="17"/>
      <c r="V73" s="15">
        <f>[9]TableB21!$G77</f>
        <v>0.16128000000000001</v>
      </c>
      <c r="W73" s="15">
        <f>[10]TableC8!$S78</f>
        <v>0.11397</v>
      </c>
      <c r="X73" s="15">
        <f>[9]TableB22!$G77</f>
        <v>0.10174000000000001</v>
      </c>
      <c r="Y73" s="15">
        <f>[10]TableC8!$U78</f>
        <v>8.5599999999999996E-2</v>
      </c>
      <c r="Z73" s="15">
        <f>[9]TableB22b!$G77</f>
        <v>0.11294000000000001</v>
      </c>
      <c r="AA73" s="15">
        <f>[10]TableC8!$W78</f>
        <v>8.6970000000000006E-2</v>
      </c>
    </row>
    <row r="74" spans="1:27">
      <c r="A74" s="4">
        <v>1982</v>
      </c>
      <c r="D74" s="5">
        <f>[10]TableC4!$G78</f>
        <v>0.19056332000000001</v>
      </c>
      <c r="E74" s="9">
        <f>[10]TableC3!$H8</f>
        <v>8.312323064946104E-3</v>
      </c>
      <c r="F74" s="5">
        <f>[10]TableC4!$H78</f>
        <v>7.3284959999999996E-2</v>
      </c>
      <c r="G74" s="9"/>
      <c r="J74" s="18"/>
      <c r="K74" s="17"/>
      <c r="L74" s="18"/>
      <c r="M74" s="17"/>
      <c r="N74" s="18"/>
      <c r="O74" s="17"/>
      <c r="P74" s="18"/>
      <c r="Q74" s="17"/>
      <c r="R74" s="17"/>
      <c r="S74" s="17"/>
      <c r="V74" s="15">
        <f>[9]TableB21!$G78</f>
        <v>0.18342000000000003</v>
      </c>
      <c r="W74" s="15">
        <f>[10]TableC8!$S79</f>
        <v>0.13525000000000001</v>
      </c>
      <c r="X74" s="15">
        <f>[9]TableB22!$G78</f>
        <v>0.11024</v>
      </c>
      <c r="Y74" s="15">
        <f>[10]TableC8!$U79</f>
        <v>9.5619999999999997E-2</v>
      </c>
      <c r="Z74" s="15">
        <f>[9]TableB22b!$G78</f>
        <v>0.11625000000000001</v>
      </c>
      <c r="AA74" s="15">
        <f>[10]TableC8!$W79</f>
        <v>0.11133999999999999</v>
      </c>
    </row>
    <row r="75" spans="1:27">
      <c r="A75" s="4">
        <v>1983</v>
      </c>
      <c r="D75" s="5">
        <f>[10]TableC4!$G79</f>
        <v>0.21072234000000001</v>
      </c>
      <c r="E75" s="9">
        <f>[10]TableC3!$H9</f>
        <v>9.7925878919015007E-3</v>
      </c>
      <c r="F75" s="5">
        <f>[10]TableC4!$H79</f>
        <v>8.3969779999999994E-2</v>
      </c>
      <c r="G75" s="9"/>
      <c r="J75" s="18"/>
      <c r="K75" s="17"/>
      <c r="L75" s="18"/>
      <c r="M75" s="17"/>
      <c r="N75" s="18"/>
      <c r="O75" s="17"/>
      <c r="P75" s="18"/>
      <c r="Q75" s="17"/>
      <c r="R75" s="17"/>
      <c r="S75" s="17"/>
      <c r="V75" s="15">
        <f>[9]TableB21!$G79</f>
        <v>0.19219000000000003</v>
      </c>
      <c r="W75" s="15">
        <f>[10]TableC8!$S80</f>
        <v>0.19782</v>
      </c>
      <c r="X75" s="15">
        <f>[9]TableB22!$G79</f>
        <v>0.11461</v>
      </c>
      <c r="Y75" s="15">
        <f>[10]TableC8!$U80</f>
        <v>0.10392999999999999</v>
      </c>
      <c r="Z75" s="15">
        <f>[9]TableB22b!$G79</f>
        <v>0.11550000000000001</v>
      </c>
      <c r="AA75" s="15">
        <f>[10]TableC8!$W80</f>
        <v>0.10808</v>
      </c>
    </row>
    <row r="76" spans="1:27">
      <c r="A76" s="4">
        <v>1984</v>
      </c>
      <c r="D76" s="5">
        <f>[10]TableC4!$G80</f>
        <v>0.20950060000000001</v>
      </c>
      <c r="E76" s="9">
        <f>[10]TableC3!$H10</f>
        <v>9.3797484572357079E-3</v>
      </c>
      <c r="F76" s="5">
        <f>[10]TableC4!$H80</f>
        <v>8.6045759999999999E-2</v>
      </c>
      <c r="G76" s="9"/>
      <c r="J76" s="18"/>
      <c r="K76" s="17"/>
      <c r="L76" s="18"/>
      <c r="M76" s="17"/>
      <c r="N76" s="18"/>
      <c r="O76" s="17"/>
      <c r="P76" s="18"/>
      <c r="Q76" s="17"/>
      <c r="R76" s="17"/>
      <c r="S76" s="17"/>
      <c r="V76" s="15">
        <f>[9]TableB21!$G80</f>
        <v>0.20620000000000002</v>
      </c>
      <c r="W76" s="15">
        <f>[10]TableC8!$S81</f>
        <v>0.15323999999999999</v>
      </c>
      <c r="X76" s="15">
        <f>[9]TableB22!$G80</f>
        <v>0.12033000000000001</v>
      </c>
      <c r="Y76" s="15">
        <f>[10]TableC8!$U81</f>
        <v>9.8220000000000002E-2</v>
      </c>
      <c r="Z76" s="15">
        <f>[9]TableB22b!$G80</f>
        <v>0.11283000000000001</v>
      </c>
      <c r="AA76" s="15">
        <f>[10]TableC8!$W81</f>
        <v>9.7530000000000006E-2</v>
      </c>
    </row>
    <row r="77" spans="1:27">
      <c r="A77" s="4">
        <v>1985</v>
      </c>
      <c r="D77" s="5">
        <f>[10]TableC4!$G81</f>
        <v>0.22350440999999999</v>
      </c>
      <c r="E77" s="9">
        <f>[10]TableC3!$H11</f>
        <v>9.6147586270100231E-3</v>
      </c>
      <c r="F77" s="5">
        <f>[10]TableC4!$H81</f>
        <v>9.4486059999999997E-2</v>
      </c>
      <c r="G77" s="9"/>
      <c r="J77" s="18"/>
      <c r="K77" s="17"/>
      <c r="L77" s="18"/>
      <c r="M77" s="17"/>
      <c r="N77" s="18"/>
      <c r="O77" s="17"/>
      <c r="P77" s="18"/>
      <c r="Q77" s="17"/>
      <c r="R77" s="17"/>
      <c r="S77" s="17"/>
      <c r="V77" s="15">
        <f>[9]TableB21!$G81</f>
        <v>0.21531000000000003</v>
      </c>
      <c r="W77" s="15">
        <f>[10]TableC8!$S82</f>
        <v>0.13089000000000001</v>
      </c>
      <c r="X77" s="15">
        <f>[9]TableB22!$G81</f>
        <v>0.12955</v>
      </c>
      <c r="Y77" s="15">
        <f>[10]TableC8!$U82</f>
        <v>9.0370000000000006E-2</v>
      </c>
      <c r="Z77" s="15">
        <f>[9]TableB22b!$G81</f>
        <v>0.12792000000000001</v>
      </c>
      <c r="AA77" s="15">
        <f>[10]TableC8!$W82</f>
        <v>8.1210000000000004E-2</v>
      </c>
    </row>
    <row r="78" spans="1:27">
      <c r="A78" s="4">
        <v>1986</v>
      </c>
      <c r="D78" s="5">
        <f>[10]TableC4!$G82</f>
        <v>0.22655721000000001</v>
      </c>
      <c r="E78" s="9">
        <f>[10]TableC3!$H12</f>
        <v>1.0031690037680058E-2</v>
      </c>
      <c r="F78" s="5">
        <f>[10]TableC4!$H82</f>
        <v>9.6067639999999996E-2</v>
      </c>
      <c r="G78" s="9"/>
      <c r="J78" s="18"/>
      <c r="K78" s="17"/>
      <c r="L78" s="18"/>
      <c r="M78" s="17"/>
      <c r="N78" s="18"/>
      <c r="O78" s="17"/>
      <c r="P78" s="18"/>
      <c r="Q78" s="17"/>
      <c r="R78" s="17"/>
      <c r="S78" s="17"/>
      <c r="V78" s="15">
        <f>[9]TableB21!$G82</f>
        <v>0.26053000000000004</v>
      </c>
      <c r="W78" s="15">
        <f>[10]TableC8!$S83</f>
        <v>0.18049999999999999</v>
      </c>
      <c r="X78" s="15">
        <f>[9]TableB22!$G82</f>
        <v>0.12546000000000002</v>
      </c>
      <c r="Y78" s="15">
        <f>[10]TableC8!$U83</f>
        <v>0.1051</v>
      </c>
      <c r="Z78" s="15">
        <f>[9]TableB22b!$G82</f>
        <v>0.12440000000000001</v>
      </c>
      <c r="AA78" s="15">
        <f>[10]TableC8!$W83</f>
        <v>9.1819999999999999E-2</v>
      </c>
    </row>
    <row r="79" spans="1:27">
      <c r="A79" s="4">
        <v>1987</v>
      </c>
      <c r="D79" s="5">
        <f>[10]TableC4!$G83</f>
        <v>0.21566795999999999</v>
      </c>
      <c r="E79" s="9">
        <f>[10]TableC3!$H13</f>
        <v>1.3427684034355351E-2</v>
      </c>
      <c r="F79" s="5">
        <f>[10]TableC4!$H83</f>
        <v>8.9839290000000002E-2</v>
      </c>
      <c r="G79" s="9"/>
      <c r="J79" s="18"/>
      <c r="K79" s="17"/>
      <c r="L79" s="18"/>
      <c r="M79" s="17"/>
      <c r="N79" s="18"/>
      <c r="O79" s="17"/>
      <c r="P79" s="18"/>
      <c r="Q79" s="17"/>
      <c r="R79" s="17"/>
      <c r="S79" s="17"/>
      <c r="V79" s="15">
        <f>[9]TableB21!$G83</f>
        <v>0.19727000000000003</v>
      </c>
      <c r="W79" s="15">
        <f>[10]TableC8!$S84</f>
        <v>0.12447999999999999</v>
      </c>
      <c r="X79" s="15">
        <f>[9]TableB22!$G83</f>
        <v>0.15043000000000001</v>
      </c>
      <c r="Y79" s="15">
        <f>[10]TableC8!$U84</f>
        <v>9.2160000000000006E-2</v>
      </c>
      <c r="Z79" s="15">
        <f>[9]TableB22b!$G83</f>
        <v>0.14219000000000001</v>
      </c>
      <c r="AA79" s="15">
        <f>[10]TableC8!$W84</f>
        <v>0.11058999999999999</v>
      </c>
    </row>
    <row r="80" spans="1:27">
      <c r="A80" s="4">
        <v>1988</v>
      </c>
      <c r="D80" s="5">
        <f>[10]TableC4!$G84</f>
        <v>0.21704841</v>
      </c>
      <c r="E80" s="9">
        <f>[10]TableC3!$H14</f>
        <v>1.2527804050658179E-2</v>
      </c>
      <c r="F80" s="5">
        <f>[10]TableC4!$H84</f>
        <v>8.9540839999999997E-2</v>
      </c>
      <c r="G80" s="9"/>
      <c r="J80" s="15">
        <f>[10]TableC2!B11</f>
        <v>0.17866389999999999</v>
      </c>
      <c r="K80" s="15">
        <f>[10]TableC2!C11</f>
        <v>7.4846999999999997E-2</v>
      </c>
      <c r="L80" s="15">
        <f>[10]TableC2!D11</f>
        <v>0.51369450000000005</v>
      </c>
      <c r="M80" s="15">
        <f>[10]TableC2!E11</f>
        <v>0.28011809999999998</v>
      </c>
      <c r="N80" s="15">
        <f>[10]TableC2!F11</f>
        <v>0.1924535</v>
      </c>
      <c r="O80" s="15">
        <f>[10]TableC2!G11</f>
        <v>8.1740800000000002E-2</v>
      </c>
      <c r="P80" s="15">
        <f>[10]TableC2!H11</f>
        <v>0.54165169999999996</v>
      </c>
      <c r="Q80" s="15">
        <f>[10]TableC2!I11</f>
        <v>0.29833920000000003</v>
      </c>
      <c r="R80" s="15">
        <f>[10]TableC2!J11</f>
        <v>0.47200120000000001</v>
      </c>
      <c r="S80" s="15">
        <f>[10]TableC2!K11</f>
        <v>0.2139382</v>
      </c>
      <c r="V80" s="15">
        <f>[9]TableB21!$G84</f>
        <v>0.24201000000000003</v>
      </c>
      <c r="W80" s="15">
        <f>[10]TableC8!$S85</f>
        <v>0.1898</v>
      </c>
      <c r="X80" s="15">
        <f>[9]TableB22!$G84</f>
        <v>0.18500000000000003</v>
      </c>
      <c r="Y80" s="15">
        <f>[10]TableC8!$U85</f>
        <v>0.12211</v>
      </c>
      <c r="Z80" s="15">
        <f>[9]TableB22b!$G84</f>
        <v>0.17323000000000002</v>
      </c>
      <c r="AA80" s="15">
        <f>[10]TableC8!$W85</f>
        <v>0.12629000000000001</v>
      </c>
    </row>
    <row r="81" spans="1:27">
      <c r="A81" s="4">
        <v>1989</v>
      </c>
      <c r="B81" s="5">
        <f>[10]TableC4!J85</f>
        <v>0.67100000000000004</v>
      </c>
      <c r="C81" s="5">
        <f>[10]TableC4!$K85</f>
        <v>0.30099999999999999</v>
      </c>
      <c r="D81" s="5">
        <f>[10]TableC4!$G85</f>
        <v>0.21963452999999999</v>
      </c>
      <c r="E81" s="9">
        <f>[10]TableC3!$H15</f>
        <v>1.410520664348632E-2</v>
      </c>
      <c r="F81" s="5">
        <f>[10]TableC4!$H85</f>
        <v>9.3001050000000002E-2</v>
      </c>
      <c r="G81" s="5">
        <f>[10]TableC4!$L85</f>
        <v>0.10759532540000001</v>
      </c>
      <c r="H81" s="30">
        <f>[10]TableC4b!$J9</f>
        <v>0.1206468</v>
      </c>
      <c r="J81" s="14"/>
      <c r="K81" s="14"/>
      <c r="L81" s="14"/>
      <c r="M81" s="14"/>
      <c r="N81" s="14"/>
      <c r="O81" s="14"/>
      <c r="P81" s="14"/>
      <c r="Q81" s="14"/>
      <c r="R81" s="14"/>
      <c r="S81" s="14"/>
      <c r="V81" s="15">
        <f>[9]TableB21!$G85</f>
        <v>0.22035000000000002</v>
      </c>
      <c r="W81" s="15">
        <f>[10]TableC8!$S86</f>
        <v>0.20837</v>
      </c>
      <c r="X81" s="15">
        <f>[9]TableB22!$G85</f>
        <v>0.17454</v>
      </c>
      <c r="Y81" s="15">
        <f>[10]TableC8!$U86</f>
        <v>0.12354999999999999</v>
      </c>
      <c r="Z81" s="15">
        <f>[9]TableB22b!$G85</f>
        <v>0.16513000000000003</v>
      </c>
      <c r="AA81" s="15">
        <f>[10]TableC8!$W86</f>
        <v>0.13436999999999999</v>
      </c>
    </row>
    <row r="82" spans="1:27">
      <c r="A82" s="4">
        <v>1990</v>
      </c>
      <c r="B82" s="5"/>
      <c r="D82" s="5">
        <f>[10]TableC4!$G86</f>
        <v>0.20863288999999999</v>
      </c>
      <c r="E82" s="9">
        <f>[10]TableC3!$H16</f>
        <v>1.3793520542827413E-2</v>
      </c>
      <c r="F82" s="5">
        <f>[10]TableC4!$H86</f>
        <v>8.7297810000000003E-2</v>
      </c>
      <c r="J82" s="15"/>
      <c r="K82" s="15"/>
      <c r="L82" s="15"/>
      <c r="M82" s="15"/>
      <c r="N82" s="15"/>
      <c r="O82" s="15"/>
      <c r="P82" s="15"/>
      <c r="Q82" s="15"/>
      <c r="R82" s="15"/>
      <c r="S82" s="15"/>
      <c r="V82" s="15">
        <f>[9]TableB21!$G86</f>
        <v>0.21742000000000003</v>
      </c>
      <c r="W82" s="15">
        <f>[10]TableC8!$S87</f>
        <v>0.15409999999999999</v>
      </c>
      <c r="X82" s="15">
        <f>[9]TableB22!$G86</f>
        <v>0.18002000000000001</v>
      </c>
      <c r="Y82" s="15">
        <f>[10]TableC8!$U87</f>
        <v>0.11854000000000001</v>
      </c>
      <c r="Z82" s="15">
        <f>[9]TableB22b!$G86</f>
        <v>0.17276000000000002</v>
      </c>
      <c r="AA82" s="15">
        <f>[10]TableC8!$W87</f>
        <v>0.10589</v>
      </c>
    </row>
    <row r="83" spans="1:27">
      <c r="A83" s="4">
        <v>1991</v>
      </c>
      <c r="B83" s="5"/>
      <c r="D83" s="5">
        <f>[10]TableC4!$G87</f>
        <v>0.21535435</v>
      </c>
      <c r="E83" s="9">
        <f>[10]TableC3!$H17</f>
        <v>1.3874909210196646E-2</v>
      </c>
      <c r="F83" s="5">
        <f>[10]TableC4!$H87</f>
        <v>8.9521089999999998E-2</v>
      </c>
      <c r="J83" s="15">
        <f>[10]TableC2!B14</f>
        <v>0.1970182</v>
      </c>
      <c r="K83" s="15">
        <f>[10]TableC2!C14</f>
        <v>6.6930699999999996E-2</v>
      </c>
      <c r="L83" s="15">
        <f>[10]TableC2!D14</f>
        <v>0.49508720000000001</v>
      </c>
      <c r="M83" s="15">
        <f>[10]TableC2!E14</f>
        <v>0.25213639999999998</v>
      </c>
      <c r="N83" s="15">
        <f>[10]TableC2!F14</f>
        <v>0.2152193</v>
      </c>
      <c r="O83" s="15">
        <f>[10]TableC2!G14</f>
        <v>7.2734999999999994E-2</v>
      </c>
      <c r="P83" s="15">
        <f>[10]TableC2!H14</f>
        <v>0.53085530000000003</v>
      </c>
      <c r="Q83" s="15">
        <f>[10]TableC2!I14</f>
        <v>0.26822940000000001</v>
      </c>
      <c r="R83" s="15">
        <f>[10]TableC2!J14</f>
        <v>0.4969712</v>
      </c>
      <c r="S83" s="15">
        <f>[10]TableC2!K14</f>
        <v>0.25696330000000001</v>
      </c>
      <c r="V83" s="15">
        <f>[9]TableB21!$G87</f>
        <v>0.20224</v>
      </c>
      <c r="W83" s="15">
        <f>[10]TableC8!$S88</f>
        <v>0.15343000000000001</v>
      </c>
      <c r="X83" s="15">
        <f>[9]TableB22!$G87</f>
        <v>0.17286000000000001</v>
      </c>
      <c r="Y83" s="15">
        <f>[10]TableC8!$U88</f>
        <v>0.11005</v>
      </c>
      <c r="Z83" s="15">
        <f>[9]TableB22b!$G87</f>
        <v>0.16713</v>
      </c>
      <c r="AA83" s="15">
        <f>[10]TableC8!$W88</f>
        <v>0.11805</v>
      </c>
    </row>
    <row r="84" spans="1:27">
      <c r="A84" s="4">
        <v>1992</v>
      </c>
      <c r="B84" s="5">
        <f>[10]TableC4!J88</f>
        <v>0.67100000000000004</v>
      </c>
      <c r="C84" s="5">
        <f>[10]TableC4!$K88</f>
        <v>0.30199999999999999</v>
      </c>
      <c r="D84" s="5">
        <f>[10]TableC4!$G88</f>
        <v>0.21178478000000001</v>
      </c>
      <c r="E84" s="9">
        <f>[10]TableC3!$H18</f>
        <v>1.385583216355896E-2</v>
      </c>
      <c r="F84" s="5">
        <f>[10]TableC4!$H88</f>
        <v>8.9935520000000005E-2</v>
      </c>
      <c r="G84" s="5">
        <f>[10]TableC4!$L88</f>
        <v>0.1134114776</v>
      </c>
      <c r="H84" s="30">
        <f>[10]TableC4b!$J12</f>
        <v>0.12348919999999999</v>
      </c>
      <c r="J84" s="15"/>
      <c r="K84" s="15"/>
      <c r="L84" s="15"/>
      <c r="M84" s="15"/>
      <c r="N84" s="15"/>
      <c r="O84" s="15"/>
      <c r="P84" s="15"/>
      <c r="Q84" s="15"/>
      <c r="R84" s="15"/>
      <c r="S84" s="15"/>
      <c r="V84" s="15">
        <f>[9]TableB21!$G88</f>
        <v>0.22681000000000001</v>
      </c>
      <c r="W84" s="15">
        <f>[10]TableC8!$S89</f>
        <v>0.15361</v>
      </c>
      <c r="X84" s="15">
        <f>[9]TableB22!$G88</f>
        <v>0.19357000000000002</v>
      </c>
      <c r="Y84" s="15">
        <f>[10]TableC8!$U89</f>
        <v>0.13086</v>
      </c>
      <c r="Z84" s="15">
        <f>[9]TableB22b!$G88</f>
        <v>0.18730000000000002</v>
      </c>
      <c r="AA84" s="15">
        <f>[10]TableC8!$W89</f>
        <v>0.16266</v>
      </c>
    </row>
    <row r="85" spans="1:27">
      <c r="A85" s="4">
        <v>1993</v>
      </c>
      <c r="B85" s="5"/>
      <c r="D85" s="5">
        <f>[10]TableC4!$G89</f>
        <v>0.21310825999999999</v>
      </c>
      <c r="E85" s="9">
        <f>[10]TableC3!$H19</f>
        <v>1.4337699044053406E-2</v>
      </c>
      <c r="F85" s="5">
        <f>[10]TableC4!$H89</f>
        <v>8.6924669999999996E-2</v>
      </c>
      <c r="J85" s="15"/>
      <c r="K85" s="15"/>
      <c r="L85" s="15"/>
      <c r="M85" s="15"/>
      <c r="N85" s="15"/>
      <c r="O85" s="15"/>
      <c r="P85" s="15"/>
      <c r="Q85" s="15"/>
      <c r="R85" s="15"/>
      <c r="S85" s="15"/>
      <c r="V85" s="15">
        <f>[9]TableB21!$G89</f>
        <v>0.23383000000000001</v>
      </c>
      <c r="W85" s="15">
        <f>[10]TableC8!$S90</f>
        <v>0.14033999999999999</v>
      </c>
      <c r="X85" s="15">
        <f>[9]TableB22!$G89</f>
        <v>0.19427000000000003</v>
      </c>
      <c r="Y85" s="15">
        <f>[10]TableC8!$U90</f>
        <v>9.9330000000000002E-2</v>
      </c>
      <c r="Z85" s="15">
        <f>[9]TableB22b!$G89</f>
        <v>0.19175</v>
      </c>
      <c r="AA85" s="15">
        <f>[10]TableC8!$W90</f>
        <v>0.12459000000000001</v>
      </c>
    </row>
    <row r="86" spans="1:27">
      <c r="A86" s="4">
        <v>1994</v>
      </c>
      <c r="B86" s="5"/>
      <c r="D86" s="5">
        <f>[10]TableC4!$G90</f>
        <v>0.21581003000000001</v>
      </c>
      <c r="E86" s="9">
        <f>[10]TableC3!$H20</f>
        <v>1.466580339096289E-2</v>
      </c>
      <c r="F86" s="5">
        <f>[10]TableC4!$H90</f>
        <v>8.9984629999999996E-2</v>
      </c>
      <c r="J86" s="15">
        <f>[10]TableC2!B17</f>
        <v>0.17204169999999999</v>
      </c>
      <c r="K86" s="15">
        <f>[10]TableC2!C17</f>
        <v>7.0111099999999996E-2</v>
      </c>
      <c r="L86" s="15">
        <f>[10]TableC2!D17</f>
        <v>0.55766919999999998</v>
      </c>
      <c r="M86" s="15">
        <f>[10]TableC2!E17</f>
        <v>0.2580808</v>
      </c>
      <c r="N86" s="15">
        <f>[10]TableC2!F17</f>
        <v>0.18859670000000001</v>
      </c>
      <c r="O86" s="15">
        <f>[10]TableC2!G17</f>
        <v>7.66323E-2</v>
      </c>
      <c r="P86" s="15">
        <f>[10]TableC2!H17</f>
        <v>0.59780900000000003</v>
      </c>
      <c r="Q86" s="15">
        <f>[10]TableC2!I17</f>
        <v>0.27790629999999999</v>
      </c>
      <c r="R86" s="15">
        <f>[10]TableC2!J17</f>
        <v>0.57503389999999999</v>
      </c>
      <c r="S86" s="15">
        <f>[10]TableC2!K17</f>
        <v>0.27076250000000002</v>
      </c>
      <c r="V86" s="15">
        <f>[9]TableB21!$G90</f>
        <v>0.24552000000000002</v>
      </c>
      <c r="W86" s="15">
        <f>[10]TableC8!$S91</f>
        <v>0.19420999999999999</v>
      </c>
      <c r="X86" s="15">
        <f>[9]TableB22!$G90</f>
        <v>0.20699000000000001</v>
      </c>
      <c r="Y86" s="15">
        <f>[10]TableC8!$U91</f>
        <v>0.15387000000000001</v>
      </c>
      <c r="Z86" s="15">
        <f>[9]TableB22b!$G90</f>
        <v>0.20184000000000002</v>
      </c>
      <c r="AA86" s="15">
        <f>[10]TableC8!$W91</f>
        <v>0.16622999999999999</v>
      </c>
    </row>
    <row r="87" spans="1:27">
      <c r="A87" s="4">
        <v>1995</v>
      </c>
      <c r="B87" s="5">
        <f>[10]TableC4!J91</f>
        <v>0.67799999999999994</v>
      </c>
      <c r="C87" s="5">
        <f>[10]TableC4!$K91</f>
        <v>0.34599999999999997</v>
      </c>
      <c r="D87" s="5">
        <f>[10]TableC4!$G91</f>
        <v>0.21540591000000001</v>
      </c>
      <c r="E87" s="9">
        <f>[10]TableC3!$H21</f>
        <v>1.562274865872083E-2</v>
      </c>
      <c r="F87" s="5">
        <f>[10]TableC4!$H91</f>
        <v>9.2909340000000007E-2</v>
      </c>
      <c r="G87" s="5">
        <f>[10]TableC4!$L91</f>
        <v>0.13162651659999999</v>
      </c>
      <c r="H87" s="30">
        <f>[10]TableC4b!$J15</f>
        <v>0.15526529999999999</v>
      </c>
      <c r="J87" s="15"/>
      <c r="K87" s="15"/>
      <c r="L87" s="15"/>
      <c r="M87" s="15"/>
      <c r="N87" s="15"/>
      <c r="O87" s="15"/>
      <c r="P87" s="15"/>
      <c r="Q87" s="15"/>
      <c r="R87" s="15"/>
      <c r="S87" s="15"/>
      <c r="V87" s="15">
        <f>[9]TableB21!$G91</f>
        <v>0.24862000000000001</v>
      </c>
      <c r="W87" s="15">
        <f>[10]TableC8!$S92</f>
        <v>0.15853</v>
      </c>
      <c r="X87" s="15">
        <f>[9]TableB22!$G91</f>
        <v>0.20509000000000002</v>
      </c>
      <c r="Y87" s="15">
        <f>[10]TableC8!$U92</f>
        <v>0.14742</v>
      </c>
      <c r="Z87" s="15">
        <f>[9]TableB22b!$G91</f>
        <v>0.19661000000000001</v>
      </c>
      <c r="AA87" s="15">
        <f>[10]TableC8!$W92</f>
        <v>0.16192000000000001</v>
      </c>
    </row>
    <row r="88" spans="1:27">
      <c r="A88" s="4">
        <v>1996</v>
      </c>
      <c r="B88" s="5"/>
      <c r="D88" s="5">
        <f>[10]TableC4!$G92</f>
        <v>0.21448378000000001</v>
      </c>
      <c r="E88" s="9">
        <f>[10]TableC3!$H22</f>
        <v>1.6896020574447643E-2</v>
      </c>
      <c r="F88" s="5">
        <f>[10]TableC4!$H92</f>
        <v>9.0791150000000001E-2</v>
      </c>
      <c r="J88" s="15"/>
      <c r="K88" s="15"/>
      <c r="L88" s="15"/>
      <c r="M88" s="15"/>
      <c r="N88" s="15"/>
      <c r="O88" s="15"/>
      <c r="P88" s="15"/>
      <c r="Q88" s="15"/>
      <c r="R88" s="15"/>
      <c r="S88" s="15"/>
      <c r="V88" s="15">
        <f>[9]TableB21!$G92</f>
        <v>0.27480000257492065</v>
      </c>
      <c r="W88" s="15">
        <f>[10]TableC8!$S93</f>
        <v>0.16591</v>
      </c>
      <c r="X88" s="15">
        <f>[9]TableB22!$G92</f>
        <v>0.21320000290870667</v>
      </c>
      <c r="Y88" s="15">
        <f>[10]TableC8!$U93</f>
        <v>0.14926</v>
      </c>
      <c r="Z88" s="15">
        <f>[9]TableB22b!$G92</f>
        <v>0.20080000000000001</v>
      </c>
      <c r="AA88" s="15">
        <f>[10]TableC8!$W93</f>
        <v>0.14604</v>
      </c>
    </row>
    <row r="89" spans="1:27">
      <c r="A89" s="4">
        <v>1997</v>
      </c>
      <c r="B89" s="5"/>
      <c r="D89" s="5">
        <f>[10]TableC4!$G93</f>
        <v>0.21239483000000001</v>
      </c>
      <c r="E89" s="9">
        <f>[10]TableC3!$H23</f>
        <v>2.088431025287283E-2</v>
      </c>
      <c r="F89" s="5">
        <f>[10]TableC4!$H93</f>
        <v>8.9187310000000006E-2</v>
      </c>
      <c r="J89" s="15">
        <f>[10]TableC2!B20</f>
        <v>0.1821478</v>
      </c>
      <c r="K89" s="15">
        <f>[10]TableC2!C20</f>
        <v>6.5729899999999994E-2</v>
      </c>
      <c r="L89" s="15">
        <f>[10]TableC2!D20</f>
        <v>0.54801239999999996</v>
      </c>
      <c r="M89" s="15">
        <f>[10]TableC2!E20</f>
        <v>0.2182277</v>
      </c>
      <c r="N89" s="15">
        <f>[10]TableC2!F20</f>
        <v>0.19938059999999999</v>
      </c>
      <c r="O89" s="15">
        <f>[10]TableC2!G20</f>
        <v>7.2466600000000006E-2</v>
      </c>
      <c r="P89" s="15">
        <f>[10]TableC2!H20</f>
        <v>0.58759899999999998</v>
      </c>
      <c r="Q89" s="15">
        <f>[10]TableC2!I20</f>
        <v>0.2418429</v>
      </c>
      <c r="R89" s="15">
        <f>[10]TableC2!J20</f>
        <v>0.54812470000000002</v>
      </c>
      <c r="S89" s="15">
        <f>[10]TableC2!K20</f>
        <v>0.21634129999999999</v>
      </c>
      <c r="V89" s="15">
        <f>[9]TableB21!$G93</f>
        <v>0.28791999816894531</v>
      </c>
      <c r="W89" s="15">
        <f>[10]TableC8!$S94</f>
        <v>0.20624999999999999</v>
      </c>
      <c r="X89" s="15">
        <f>[9]TableB22!$G93</f>
        <v>0.21976000070571899</v>
      </c>
      <c r="Y89" s="15">
        <f>[10]TableC8!$U94</f>
        <v>0.15353</v>
      </c>
      <c r="Z89" s="15">
        <f>[9]TableB22b!$G93</f>
        <v>0.20283999999999999</v>
      </c>
      <c r="AA89" s="15">
        <f>[10]TableC8!$W94</f>
        <v>0.13719999999999999</v>
      </c>
    </row>
    <row r="90" spans="1:27">
      <c r="A90" s="4">
        <v>1998</v>
      </c>
      <c r="B90" s="5">
        <f>[10]TableC4!J94</f>
        <v>0.68599999999999994</v>
      </c>
      <c r="C90" s="5">
        <f>[10]TableC4!$K94</f>
        <v>0.33900000000000002</v>
      </c>
      <c r="D90" s="5">
        <f>[10]TableC4!$G94</f>
        <v>0.21695755</v>
      </c>
      <c r="E90" s="9">
        <f>[10]TableC3!$H24</f>
        <v>2.2314235305637444E-2</v>
      </c>
      <c r="F90" s="5">
        <f>[10]TableC4!$H94</f>
        <v>9.3813489999999999E-2</v>
      </c>
      <c r="G90" s="5">
        <f>[10]TableC4!$L94</f>
        <v>0.12564040570000001</v>
      </c>
      <c r="H90" s="30">
        <f>[10]TableC4b!$J18</f>
        <v>0.14661779999999999</v>
      </c>
      <c r="J90" s="15"/>
      <c r="K90" s="15"/>
      <c r="L90" s="15"/>
      <c r="M90" s="15"/>
      <c r="N90" s="15"/>
      <c r="O90" s="15"/>
      <c r="P90" s="15"/>
      <c r="Q90" s="15"/>
      <c r="R90" s="15"/>
      <c r="S90" s="15"/>
      <c r="V90" s="15">
        <f>[9]TableB21!$G94</f>
        <v>0.30719000101089478</v>
      </c>
      <c r="W90" s="15">
        <f>[10]TableC8!$S95</f>
        <v>0.20652000000000001</v>
      </c>
      <c r="X90" s="15">
        <f>[9]TableB22!$G94</f>
        <v>0.22428999841213226</v>
      </c>
      <c r="Y90" s="15">
        <f>[10]TableC8!$U95</f>
        <v>0.16414000000000001</v>
      </c>
      <c r="Z90" s="15">
        <f>[9]TableB22b!$G94</f>
        <v>0.21157999999999999</v>
      </c>
      <c r="AA90" s="15">
        <f>[10]TableC8!$W95</f>
        <v>0.16581000000000001</v>
      </c>
    </row>
    <row r="91" spans="1:27">
      <c r="A91" s="4">
        <v>1999</v>
      </c>
      <c r="B91" s="5"/>
      <c r="D91" s="5">
        <f>[10]TableC4!$G95</f>
        <v>0.21682429</v>
      </c>
      <c r="E91" s="9">
        <f>[10]TableC3!$H25</f>
        <v>2.6840513390548073E-2</v>
      </c>
      <c r="F91" s="5">
        <f>[10]TableC4!$H95</f>
        <v>9.4014959999999995E-2</v>
      </c>
      <c r="J91" s="15"/>
      <c r="K91" s="15"/>
      <c r="L91" s="15"/>
      <c r="M91" s="15"/>
      <c r="N91" s="15"/>
      <c r="O91" s="15"/>
      <c r="P91" s="15"/>
      <c r="Q91" s="15"/>
      <c r="R91" s="15"/>
      <c r="S91" s="15"/>
      <c r="V91" s="15">
        <f>[9]TableB21!$G95</f>
        <v>0.31531000137329102</v>
      </c>
      <c r="W91" s="15">
        <f>[10]TableC8!$S96</f>
        <v>0.17538000000000001</v>
      </c>
      <c r="X91" s="15">
        <f>[9]TableB22!$G95</f>
        <v>0.23104000091552734</v>
      </c>
      <c r="Y91" s="15">
        <f>[10]TableC8!$U96</f>
        <v>0.15204000000000001</v>
      </c>
      <c r="Z91" s="15">
        <f>[9]TableB22b!$G95</f>
        <v>0.21818000000000001</v>
      </c>
      <c r="AA91" s="15">
        <f>[10]TableC8!$W96</f>
        <v>0.14901</v>
      </c>
    </row>
    <row r="92" spans="1:27">
      <c r="A92" s="4">
        <v>2000</v>
      </c>
      <c r="B92" s="5"/>
      <c r="D92" s="5">
        <f>[10]TableC4!$G96</f>
        <v>0.20787238</v>
      </c>
      <c r="E92" s="9">
        <f>[10]TableC3!$H26</f>
        <v>3.0406457670343407E-2</v>
      </c>
      <c r="F92" s="5">
        <f>[10]TableC4!$H96</f>
        <v>9.061988E-2</v>
      </c>
      <c r="J92" s="15">
        <f>[10]TableC2!B23</f>
        <v>0.2187634</v>
      </c>
      <c r="K92" s="15">
        <f>[10]TableC2!C23</f>
        <v>8.7617200000000006E-2</v>
      </c>
      <c r="L92" s="15">
        <f>[10]TableC2!D23</f>
        <v>0.57873779999999997</v>
      </c>
      <c r="M92" s="15">
        <f>[10]TableC2!E23</f>
        <v>0.29358889999999999</v>
      </c>
      <c r="N92" s="15">
        <f>[10]TableC2!F23</f>
        <v>0.23729990000000001</v>
      </c>
      <c r="O92" s="15">
        <f>[10]TableC2!G23</f>
        <v>9.6375199999999994E-2</v>
      </c>
      <c r="P92" s="15">
        <f>[10]TableC2!H23</f>
        <v>0.61506090000000002</v>
      </c>
      <c r="Q92" s="15">
        <f>[10]TableC2!I23</f>
        <v>0.31762449999999998</v>
      </c>
      <c r="R92" s="15">
        <f>[10]TableC2!J23</f>
        <v>0.52988710000000006</v>
      </c>
      <c r="S92" s="15">
        <f>[10]TableC2!K23</f>
        <v>0.2154722</v>
      </c>
      <c r="V92" s="15">
        <f>[9]TableB21!$G96</f>
        <v>0.33932998776435852</v>
      </c>
      <c r="W92" s="15">
        <f>[10]TableC8!$S97</f>
        <v>0.18451000000000001</v>
      </c>
      <c r="X92" s="15">
        <f>[9]TableB22!$G96</f>
        <v>0.23568999767303467</v>
      </c>
      <c r="Y92" s="15">
        <f>[10]TableC8!$U97</f>
        <v>0.1489</v>
      </c>
      <c r="Z92" s="15">
        <f>[9]TableB22b!$G96</f>
        <v>0.22603000000000001</v>
      </c>
      <c r="AA92" s="15">
        <f>[10]TableC8!$W97</f>
        <v>0.14235999999999999</v>
      </c>
    </row>
    <row r="93" spans="1:27">
      <c r="A93" s="4">
        <v>2001</v>
      </c>
      <c r="B93" s="5">
        <f>[10]TableC4!J97</f>
        <v>0.69799999999999995</v>
      </c>
      <c r="C93" s="5">
        <f>[10]TableC4!$K97</f>
        <v>0.32700000000000001</v>
      </c>
      <c r="D93" s="5">
        <f>[10]TableC4!$G97</f>
        <v>0.23540797999999999</v>
      </c>
      <c r="E93" s="9">
        <f>[10]TableC3!$H27</f>
        <v>2.4425063497449075E-2</v>
      </c>
      <c r="F93" s="5">
        <f>[10]TableC4!$H97</f>
        <v>0.10764509999999999</v>
      </c>
      <c r="G93" s="5">
        <f>[10]TableC4!$L97</f>
        <v>0.1094481204</v>
      </c>
      <c r="H93" s="30">
        <f>[10]TableC4b!$J21</f>
        <v>0.13178429999999999</v>
      </c>
      <c r="J93" s="15"/>
      <c r="K93" s="15"/>
      <c r="L93" s="15"/>
      <c r="M93" s="15"/>
      <c r="N93" s="15"/>
      <c r="O93" s="15"/>
      <c r="P93" s="15"/>
      <c r="Q93" s="15"/>
      <c r="R93" s="15"/>
      <c r="S93" s="15"/>
      <c r="V93" s="15">
        <f>[9]TableB21!$G97</f>
        <v>0.31057998538017273</v>
      </c>
      <c r="W93" s="15">
        <f>[10]TableC8!$S98</f>
        <v>0.22639000000000001</v>
      </c>
      <c r="X93" s="15">
        <f>[9]TableB22!$G97</f>
        <v>0.2376600056886673</v>
      </c>
      <c r="Y93" s="15">
        <f>[10]TableC8!$U98</f>
        <v>0.12916</v>
      </c>
      <c r="Z93" s="15">
        <f>[9]TableB22b!$G97</f>
        <v>0.23515</v>
      </c>
      <c r="AA93" s="15">
        <f>[10]TableC8!$W98</f>
        <v>0.16214999999999999</v>
      </c>
    </row>
    <row r="94" spans="1:27">
      <c r="A94" s="4">
        <v>2002</v>
      </c>
      <c r="B94" s="5"/>
      <c r="D94" s="5"/>
      <c r="E94" s="9">
        <f>[10]TableC3!$H28</f>
        <v>2.3638708356264613E-2</v>
      </c>
      <c r="F94" s="5">
        <f>[10]TableC4!$H98</f>
        <v>9.7251299999999999E-2</v>
      </c>
      <c r="J94" s="15"/>
      <c r="K94" s="15"/>
      <c r="L94" s="15"/>
      <c r="M94" s="15"/>
      <c r="N94" s="15"/>
      <c r="O94" s="15"/>
      <c r="P94" s="15"/>
      <c r="Q94" s="15"/>
      <c r="R94" s="15"/>
      <c r="S94" s="15"/>
      <c r="V94" s="15">
        <f>[9]TableB21!$G98</f>
        <v>0.30366000533103943</v>
      </c>
      <c r="W94" s="15">
        <f>[10]TableC8!$S99</f>
        <v>0.22186</v>
      </c>
      <c r="X94" s="15">
        <f>[9]TableB22!$G98</f>
        <v>0.24796999990940094</v>
      </c>
      <c r="Y94" s="15">
        <f>[10]TableC8!$U99</f>
        <v>0.18140999999999999</v>
      </c>
      <c r="Z94" s="15">
        <f>[9]TableB22b!$G98</f>
        <v>0.25044</v>
      </c>
      <c r="AA94" s="15">
        <f>[10]TableC8!$W99</f>
        <v>0.22044</v>
      </c>
    </row>
    <row r="95" spans="1:27">
      <c r="A95" s="4">
        <v>2003</v>
      </c>
      <c r="B95" s="5"/>
      <c r="D95" s="5"/>
      <c r="E95" s="9">
        <f>[10]TableC3!$H29</f>
        <v>2.3815290714831266E-2</v>
      </c>
      <c r="F95" s="5">
        <f>[10]TableC4!$H99</f>
        <v>0.10170978</v>
      </c>
      <c r="J95" s="15">
        <f>[10]TableC2!B26</f>
        <v>0.178008</v>
      </c>
      <c r="K95" s="15">
        <f>[10]TableC2!C26</f>
        <v>6.6409700000000002E-2</v>
      </c>
      <c r="L95" s="15">
        <f>[10]TableC2!D26</f>
        <v>0.54482660000000005</v>
      </c>
      <c r="M95" s="15">
        <f>[10]TableC2!E26</f>
        <v>0.24508920000000001</v>
      </c>
      <c r="N95" s="15">
        <f>[10]TableC2!F26</f>
        <v>0.19511120000000001</v>
      </c>
      <c r="O95" s="15">
        <f>[10]TableC2!G26</f>
        <v>7.4867400000000001E-2</v>
      </c>
      <c r="P95" s="15">
        <f>[10]TableC2!H26</f>
        <v>0.5848757</v>
      </c>
      <c r="Q95" s="15">
        <f>[10]TableC2!I26</f>
        <v>0.26961210000000002</v>
      </c>
      <c r="R95" s="15">
        <f>[10]TableC2!J26</f>
        <v>0.53787110000000005</v>
      </c>
      <c r="S95" s="15">
        <f>[10]TableC2!K26</f>
        <v>0.23963380000000001</v>
      </c>
      <c r="V95" s="15">
        <f>[9]TableB21!$G99</f>
        <v>0.32299000024795532</v>
      </c>
      <c r="W95" s="15">
        <f>[10]TableC8!$S100</f>
        <v>0.14938000000000001</v>
      </c>
      <c r="X95" s="15">
        <f>[9]TableB22!$G99</f>
        <v>0.26151999831199646</v>
      </c>
      <c r="Y95" s="15">
        <f>[10]TableC8!$U100</f>
        <v>0.11173</v>
      </c>
      <c r="Z95" s="15">
        <f>[9]TableB22b!$G99</f>
        <v>0.28295999999999999</v>
      </c>
      <c r="AA95" s="15">
        <f>[10]TableC8!$W100</f>
        <v>0.19092000000000001</v>
      </c>
    </row>
    <row r="96" spans="1:27">
      <c r="A96" s="4">
        <v>2004</v>
      </c>
      <c r="B96" s="5">
        <f>[10]TableC4!J100</f>
        <v>0.69599999999999995</v>
      </c>
      <c r="C96" s="5">
        <f>[10]TableC4!$K100</f>
        <v>0.33400000000000002</v>
      </c>
      <c r="D96" s="5">
        <f>[10]TableC4!$G100</f>
        <v>0.19355088000000001</v>
      </c>
      <c r="E96" s="9">
        <f>[10]TableC3!$H30</f>
        <v>2.1755165197257377E-2</v>
      </c>
      <c r="F96" s="5">
        <f>[10]TableC4!$H100</f>
        <v>7.9792130000000003E-2</v>
      </c>
      <c r="G96" s="5">
        <f>[10]TableC4!$L100</f>
        <v>0.11784521610000002</v>
      </c>
      <c r="H96" s="30">
        <f>[10]TableC4b!$J24</f>
        <v>0.1388906</v>
      </c>
      <c r="J96" s="15"/>
      <c r="K96" s="15"/>
      <c r="L96" s="15"/>
      <c r="M96" s="15"/>
      <c r="N96" s="15"/>
      <c r="O96" s="15"/>
      <c r="P96" s="15"/>
      <c r="Q96" s="15"/>
      <c r="R96" s="15"/>
      <c r="S96" s="15"/>
      <c r="V96" s="15">
        <f>[9]TableB21!$G100</f>
        <v>0.35021999478340149</v>
      </c>
      <c r="W96" s="15">
        <f>[10]TableC8!$S101</f>
        <v>0.17121</v>
      </c>
      <c r="X96" s="15">
        <f>[9]TableB22!$G100</f>
        <v>0.2786099910736084</v>
      </c>
      <c r="Y96" s="15">
        <f>[10]TableC8!$U101</f>
        <v>0.13224</v>
      </c>
      <c r="Z96" s="15">
        <f>[9]TableB22b!$G100</f>
        <v>0.31466</v>
      </c>
      <c r="AA96" s="15">
        <f>[10]TableC8!$W101</f>
        <v>0.19058</v>
      </c>
    </row>
    <row r="97" spans="1:27">
      <c r="A97" s="4">
        <v>2005</v>
      </c>
      <c r="B97" s="5"/>
      <c r="D97" s="5"/>
      <c r="E97" s="9">
        <f>[10]TableC3!$H31</f>
        <v>2.1677064771759871E-2</v>
      </c>
      <c r="F97" s="5">
        <f>[10]TableC4!$H101</f>
        <v>9.8476179999999996E-2</v>
      </c>
      <c r="J97" s="15"/>
      <c r="K97" s="15"/>
      <c r="L97" s="15"/>
      <c r="M97" s="15"/>
      <c r="N97" s="15"/>
      <c r="O97" s="15"/>
      <c r="P97" s="15"/>
      <c r="Q97" s="15"/>
      <c r="R97" s="15"/>
      <c r="S97" s="15"/>
      <c r="V97" s="15">
        <f>[9]TableB21!$G101</f>
        <v>0.36432000994682312</v>
      </c>
      <c r="W97" s="15">
        <f>[10]TableC8!$S102</f>
        <v>0.20065</v>
      </c>
      <c r="X97" s="15">
        <f>[9]TableB22!$G101</f>
        <v>0.29289999604225159</v>
      </c>
      <c r="Y97" s="15">
        <f>[10]TableC8!$U102</f>
        <v>0.14651</v>
      </c>
      <c r="Z97" s="15">
        <f>[9]TableB22b!$G101</f>
        <v>0.32063000000000003</v>
      </c>
      <c r="AA97" s="15">
        <f>[10]TableC8!$W102</f>
        <v>0.18720000000000001</v>
      </c>
    </row>
    <row r="98" spans="1:27">
      <c r="A98" s="4">
        <v>2006</v>
      </c>
      <c r="B98" s="5"/>
      <c r="D98" s="5"/>
      <c r="E98" s="9">
        <f>[10]TableC3!$H32</f>
        <v>2.2177850113469486E-2</v>
      </c>
      <c r="F98" s="5">
        <f>[10]TableC4!$H102</f>
        <v>9.0049870000000004E-2</v>
      </c>
      <c r="J98" s="15">
        <f>[10]TableC2!B29</f>
        <v>0.21964929999999999</v>
      </c>
      <c r="K98" s="15">
        <f>[10]TableC2!C29</f>
        <v>8.2588099999999998E-2</v>
      </c>
      <c r="L98" s="15">
        <f>[10]TableC2!D29</f>
        <v>0.56813340000000001</v>
      </c>
      <c r="M98" s="15">
        <f>[10]TableC2!E29</f>
        <v>0.26471810000000001</v>
      </c>
      <c r="N98" s="15">
        <f>[10]TableC2!F29</f>
        <v>0.24100079999999999</v>
      </c>
      <c r="O98" s="15">
        <f>[10]TableC2!G29</f>
        <v>9.2527999999999999E-2</v>
      </c>
      <c r="P98" s="15">
        <f>[10]TableC2!H29</f>
        <v>0.60816870000000001</v>
      </c>
      <c r="Q98" s="15">
        <f>[10]TableC2!I29</f>
        <v>0.29059239999999997</v>
      </c>
      <c r="R98" s="15">
        <f>[10]TableC2!J29</f>
        <v>0.52817970000000003</v>
      </c>
      <c r="S98" s="15">
        <f>[10]TableC2!K29</f>
        <v>0.2357244</v>
      </c>
      <c r="V98" s="15">
        <f>[9]TableB21!$G102</f>
        <v>0.37428998947143555</v>
      </c>
      <c r="W98" s="15">
        <f>[10]TableC8!$S103</f>
        <v>0.18772</v>
      </c>
      <c r="X98" s="15">
        <f>[9]TableB22!$G102</f>
        <v>0.29548001289367676</v>
      </c>
      <c r="Y98" s="15">
        <f>[10]TableC8!$U103</f>
        <v>0.1391</v>
      </c>
      <c r="Z98" s="15">
        <f>[9]TableB22b!$G102</f>
        <v>0.31392999999999999</v>
      </c>
      <c r="AA98" s="15">
        <f>[10]TableC8!$W103</f>
        <v>0.16192999999999999</v>
      </c>
    </row>
    <row r="99" spans="1:27">
      <c r="A99" s="4">
        <v>2007</v>
      </c>
      <c r="B99" s="5">
        <f>[10]TableC4!J103</f>
        <v>0.71499999999999997</v>
      </c>
      <c r="C99" s="5">
        <f>[10]TableC4!$K103</f>
        <v>0.33800000000000002</v>
      </c>
      <c r="D99" s="5"/>
      <c r="E99" s="9">
        <f>[10]TableC3!$H33</f>
        <v>2.6217916977764041E-2</v>
      </c>
      <c r="F99" s="5">
        <f>[10]TableC4!$H103</f>
        <v>8.7812719999999997E-2</v>
      </c>
      <c r="G99" s="5">
        <f>[10]TableC4!$L103</f>
        <v>0.12617571700000002</v>
      </c>
      <c r="H99" s="30">
        <f>[10]TableC4b!$J27</f>
        <v>0.1532645</v>
      </c>
      <c r="J99" s="15"/>
      <c r="K99" s="15"/>
      <c r="L99" s="15"/>
      <c r="M99" s="15"/>
      <c r="N99" s="15"/>
      <c r="O99" s="15"/>
      <c r="P99" s="15"/>
      <c r="Q99" s="15"/>
      <c r="R99" s="15"/>
      <c r="S99" s="15"/>
      <c r="V99" s="15">
        <f>[9]TableB21!$G103</f>
        <v>0.38324001431465149</v>
      </c>
      <c r="W99" s="15">
        <f>[10]TableC8!$S104</f>
        <v>0.16594999999999999</v>
      </c>
      <c r="X99" s="15">
        <f>[9]TableB22!$G103</f>
        <v>0.28995999693870544</v>
      </c>
      <c r="Y99" s="15">
        <f>[10]TableC8!$U104</f>
        <v>0.13730000000000001</v>
      </c>
      <c r="Z99" s="15">
        <f>[9]TableB22b!$G103</f>
        <v>0.31309999999999999</v>
      </c>
      <c r="AA99" s="15">
        <f>[10]TableC8!$W104</f>
        <v>0.13719000000000001</v>
      </c>
    </row>
    <row r="100" spans="1:27">
      <c r="A100" s="4">
        <v>2008</v>
      </c>
      <c r="B100" s="5"/>
      <c r="D100" s="5"/>
      <c r="E100" s="9">
        <f>[10]TableC3!$H34</f>
        <v>3.0068218491170359E-2</v>
      </c>
      <c r="F100" s="5">
        <f>[10]TableC4!$H104</f>
        <v>8.709857E-2</v>
      </c>
      <c r="J100" s="15"/>
      <c r="K100" s="15"/>
      <c r="L100" s="15"/>
      <c r="M100" s="15"/>
      <c r="N100" s="15"/>
      <c r="O100" s="15"/>
      <c r="P100" s="15"/>
      <c r="Q100" s="15"/>
      <c r="R100" s="15"/>
      <c r="S100" s="15"/>
      <c r="V100" s="15">
        <f>[9]TableB21!$G104</f>
        <v>0.38199999928474426</v>
      </c>
      <c r="W100" s="15">
        <f>[10]TableC8!$S105</f>
        <v>0.20616000000000001</v>
      </c>
      <c r="X100" s="15">
        <f>[9]TableB22!$G104</f>
        <v>0.30256000161170959</v>
      </c>
      <c r="Y100" s="15">
        <f>[10]TableC8!$U105</f>
        <v>0.14466999999999999</v>
      </c>
      <c r="Z100" s="15">
        <f>[9]TableB22b!$G104</f>
        <v>0.32952999999999999</v>
      </c>
      <c r="AA100" s="15">
        <f>[10]TableC8!$W105</f>
        <v>0.18609000000000001</v>
      </c>
    </row>
    <row r="101" spans="1:27">
      <c r="A101" s="4">
        <v>2009</v>
      </c>
      <c r="B101" s="5"/>
      <c r="D101" s="5"/>
      <c r="E101" s="9">
        <f>[10]TableC3!$H35</f>
        <v>2.6883572361702242E-2</v>
      </c>
      <c r="F101" s="5">
        <f>[10]TableC4!$H105</f>
        <v>9.5222890000000004E-2</v>
      </c>
      <c r="J101" s="15">
        <f>[10]TableC2!B32</f>
        <v>0.18455920000000001</v>
      </c>
      <c r="K101" s="15">
        <f>[10]TableC2!C32</f>
        <v>6.1208400000000003E-2</v>
      </c>
      <c r="L101" s="15">
        <f>[10]TableC2!D32</f>
        <v>0.53211129999999995</v>
      </c>
      <c r="M101" s="15">
        <f>[10]TableC2!E32</f>
        <v>0.22935040000000001</v>
      </c>
      <c r="N101" s="15">
        <f>[10]TableC2!F32</f>
        <v>0.20812249999999999</v>
      </c>
      <c r="O101" s="15">
        <f>[10]TableC2!G32</f>
        <v>7.0566299999999998E-2</v>
      </c>
      <c r="P101" s="15">
        <f>[10]TableC2!H32</f>
        <v>0.5760073</v>
      </c>
      <c r="Q101" s="15">
        <f>[10]TableC2!I32</f>
        <v>0.2563955</v>
      </c>
      <c r="R101" s="15">
        <f>[10]TableC2!J32</f>
        <v>0.51966520000000005</v>
      </c>
      <c r="S101" s="15">
        <f>[10]TableC2!K32</f>
        <v>0.21694150000000001</v>
      </c>
      <c r="V101" s="15">
        <f>[9]TableB21!$G105</f>
        <v>0.34314000606536865</v>
      </c>
      <c r="W101" s="15">
        <f>[10]TableC8!$S106</f>
        <v>0.16306999999999999</v>
      </c>
      <c r="X101" s="15">
        <f>[9]TableB22!$G105</f>
        <v>0.29583001136779785</v>
      </c>
      <c r="Y101" s="15">
        <f>[10]TableC8!$U106</f>
        <v>0.13469</v>
      </c>
      <c r="Z101" s="15">
        <f>[9]TableB22b!$G105</f>
        <v>0.32616000000000001</v>
      </c>
      <c r="AA101" s="15">
        <f>[10]TableC8!$W106</f>
        <v>0.16556000000000001</v>
      </c>
    </row>
    <row r="102" spans="1:27">
      <c r="A102" s="4">
        <v>2010</v>
      </c>
      <c r="B102" s="5">
        <f>[10]TableC4!J106</f>
        <v>0.745</v>
      </c>
      <c r="C102" s="5">
        <f>[10]TableC4!$K106</f>
        <v>0.34499999999999997</v>
      </c>
      <c r="D102" s="5"/>
      <c r="E102" s="9">
        <f>[10]TableC3!$H36</f>
        <v>2.7348957571298141E-2</v>
      </c>
      <c r="F102" s="5"/>
      <c r="G102" s="5">
        <f>[10]TableC4!$L106</f>
        <v>0.12692712359999997</v>
      </c>
      <c r="H102" s="30">
        <f>[10]TableC4b!$J30</f>
        <v>0.15640599999999999</v>
      </c>
      <c r="J102" s="15"/>
      <c r="K102" s="15"/>
      <c r="L102" s="15"/>
      <c r="M102" s="15"/>
      <c r="N102" s="15"/>
      <c r="O102" s="15"/>
      <c r="P102" s="15"/>
      <c r="Q102" s="15"/>
      <c r="R102" s="15"/>
      <c r="S102" s="15"/>
      <c r="V102" s="15">
        <f>[9]TableB21!$G106</f>
        <v>0.38481000065803528</v>
      </c>
      <c r="W102" s="15">
        <f>[10]TableC8!$S107</f>
        <v>0.18201000000000001</v>
      </c>
      <c r="X102" s="15">
        <f>[9]TableB22!$G106</f>
        <v>0.31007000803947449</v>
      </c>
      <c r="Y102" s="15">
        <f>[10]TableC8!$U107</f>
        <v>0.16513</v>
      </c>
      <c r="Z102" s="15">
        <f>[9]TableB22b!$G106</f>
        <v>0.37070999999999998</v>
      </c>
      <c r="AA102" s="15">
        <f>[10]TableC8!$W107</f>
        <v>0.21162</v>
      </c>
    </row>
    <row r="103" spans="1:27">
      <c r="A103" s="4">
        <v>2011</v>
      </c>
      <c r="D103" s="5"/>
      <c r="E103" s="9">
        <f>[10]TableC3!$H37</f>
        <v>2.8799019584274874E-2</v>
      </c>
      <c r="F103" s="5">
        <f>[10]TableC4!$H107</f>
        <v>0.12014906</v>
      </c>
      <c r="G103" s="9"/>
      <c r="J103" s="16"/>
      <c r="K103" s="16"/>
      <c r="L103" s="16"/>
      <c r="M103" s="16"/>
      <c r="N103" s="16"/>
      <c r="O103" s="16"/>
      <c r="P103" s="16"/>
      <c r="Q103" s="16"/>
      <c r="R103" s="16"/>
      <c r="S103" s="16"/>
      <c r="V103" s="15">
        <f>[9]TableB21!$G107</f>
        <v>0.3695099949836731</v>
      </c>
      <c r="W103" s="15">
        <f>[10]TableC8!$S108</f>
        <v>0.16872999999999999</v>
      </c>
      <c r="X103" s="15">
        <f>[9]TableB22!$G107</f>
        <v>0.29767999053001404</v>
      </c>
      <c r="Y103" s="15">
        <f>[10]TableC8!$U108</f>
        <v>0.13976</v>
      </c>
      <c r="Z103" s="15">
        <f>[9]TableB22b!$G107</f>
        <v>0.35066000000000003</v>
      </c>
      <c r="AA103" s="15">
        <f>[10]TableC8!$W108</f>
        <v>0.19053</v>
      </c>
    </row>
    <row r="104" spans="1:27">
      <c r="A104" s="4">
        <v>2012</v>
      </c>
      <c r="D104" s="5"/>
      <c r="E104" s="9">
        <f>[10]TableC3!$H38</f>
        <v>3.0851719933826648E-2</v>
      </c>
      <c r="F104" s="5">
        <f>[10]TableC4!$H108</f>
        <v>8.6707019999999996E-2</v>
      </c>
      <c r="G104" s="9"/>
      <c r="J104" s="15">
        <f>[10]TableC2!B35</f>
        <v>0.21135970000000001</v>
      </c>
      <c r="K104" s="15">
        <f>[10]TableC2!C35</f>
        <v>8.6884000000000003E-2</v>
      </c>
      <c r="L104" s="15">
        <f>[10]TableC2!D35</f>
        <v>0.61493059999999999</v>
      </c>
      <c r="M104" s="15">
        <f>[10]TableC2!E35</f>
        <v>0.30260179999999998</v>
      </c>
      <c r="N104" s="15">
        <f>[10]TableC2!F35</f>
        <v>0.2353055</v>
      </c>
      <c r="O104" s="15">
        <f>[10]TableC2!G35</f>
        <v>9.5792299999999997E-2</v>
      </c>
      <c r="P104" s="15">
        <f>[10]TableC2!H35</f>
        <v>0.65796100000000002</v>
      </c>
      <c r="Q104" s="15">
        <f>[10]TableC2!I35</f>
        <v>0.33057249999999999</v>
      </c>
      <c r="R104" s="15">
        <f>[10]TableC2!J35</f>
        <v>0.59204520000000005</v>
      </c>
      <c r="S104" s="15">
        <f>[10]TableC2!K35</f>
        <v>0.23977879999999999</v>
      </c>
      <c r="V104" s="15">
        <f>[9]TableB21!$G108</f>
        <v>0.4229699969291687</v>
      </c>
      <c r="W104" s="15">
        <f>[10]TableC8!$S109</f>
        <v>0.17379</v>
      </c>
      <c r="X104" s="15">
        <f>[9]TableB22!$G108</f>
        <v>0.33445000648498535</v>
      </c>
      <c r="Y104" s="15">
        <f>[10]TableC8!$U109</f>
        <v>0.14180000000000001</v>
      </c>
      <c r="Z104" s="15">
        <f>[9]TableB22b!$G108</f>
        <v>0.41353000000000001</v>
      </c>
      <c r="AA104" s="15">
        <f>[10]TableC8!$W109</f>
        <v>0.19683</v>
      </c>
    </row>
    <row r="105" spans="1:27">
      <c r="A105" s="4">
        <v>2013</v>
      </c>
      <c r="B105" s="5">
        <f>[10]TableC4!J109</f>
        <v>0.753</v>
      </c>
      <c r="C105" s="5">
        <f>[10]TableC4!$K109</f>
        <v>0.35842872550000016</v>
      </c>
      <c r="D105" s="5"/>
      <c r="E105" s="9">
        <f>[10]TableC3!$H39</f>
        <v>3.2080111209175435E-2</v>
      </c>
      <c r="F105" s="5"/>
      <c r="G105" s="5">
        <f>[10]TableC4!$L109</f>
        <v>0.13500466340000006</v>
      </c>
      <c r="H105" s="30">
        <f>[10]TableC4b!$J33</f>
        <v>0.1722099</v>
      </c>
      <c r="J105" s="16"/>
      <c r="K105" s="16"/>
      <c r="L105" s="16"/>
      <c r="M105" s="16"/>
      <c r="N105" s="16"/>
      <c r="O105" s="16"/>
      <c r="P105" s="16"/>
      <c r="Q105" s="16"/>
      <c r="R105" s="16"/>
      <c r="S105" s="16"/>
      <c r="T105" s="16"/>
      <c r="U105" s="16"/>
      <c r="V105" s="15"/>
      <c r="W105" s="15"/>
      <c r="X105" s="15"/>
      <c r="Y105" s="15"/>
      <c r="Z105" s="15"/>
      <c r="AA105" s="15"/>
    </row>
    <row r="106" spans="1:27">
      <c r="A106" s="4">
        <v>2014</v>
      </c>
      <c r="D106" s="5"/>
      <c r="E106" s="9"/>
      <c r="F106" s="9"/>
      <c r="G106" s="9"/>
      <c r="J106" s="16"/>
      <c r="K106" s="16"/>
      <c r="L106" s="16"/>
      <c r="M106" s="16"/>
      <c r="N106" s="16"/>
      <c r="O106" s="16"/>
      <c r="P106" s="16"/>
      <c r="Q106" s="16"/>
      <c r="R106" s="16"/>
      <c r="S106" s="16"/>
      <c r="T106" s="16"/>
      <c r="U106" s="16"/>
      <c r="V106" s="16"/>
      <c r="W106" s="16"/>
    </row>
    <row r="107" spans="1:27">
      <c r="A107" s="4">
        <v>2015</v>
      </c>
      <c r="D107" s="5"/>
      <c r="J107" s="19"/>
      <c r="K107" s="19"/>
      <c r="L107" s="19"/>
      <c r="M107" s="19"/>
      <c r="N107" s="19"/>
      <c r="O107" s="19"/>
      <c r="P107" s="19"/>
      <c r="Q107" s="19"/>
      <c r="R107" s="19"/>
      <c r="S107" s="19"/>
      <c r="T107" s="19"/>
      <c r="U107" s="19"/>
      <c r="V107" s="19"/>
      <c r="W107" s="19"/>
    </row>
    <row r="108" spans="1:27">
      <c r="A108" s="4">
        <v>2016</v>
      </c>
      <c r="J108" s="7"/>
      <c r="K108" s="7"/>
      <c r="L108" s="7"/>
      <c r="M108" s="7"/>
      <c r="N108" s="7"/>
      <c r="O108" s="7"/>
      <c r="P108" s="7"/>
      <c r="Q108" s="7"/>
      <c r="R108" s="7"/>
      <c r="S108" s="7"/>
      <c r="T108" s="7"/>
      <c r="U108" s="7"/>
      <c r="V108" s="7"/>
      <c r="W108" s="7"/>
    </row>
    <row r="109" spans="1:27">
      <c r="A109" s="4">
        <v>2017</v>
      </c>
      <c r="J109" s="7"/>
      <c r="K109" s="7"/>
      <c r="L109" s="7"/>
      <c r="M109" s="7"/>
      <c r="N109" s="7"/>
      <c r="O109" s="7"/>
      <c r="P109" s="7"/>
      <c r="Q109" s="7"/>
      <c r="R109" s="7"/>
      <c r="S109" s="7"/>
      <c r="T109" s="7"/>
      <c r="U109" s="7"/>
      <c r="V109" s="7"/>
      <c r="W109" s="7"/>
    </row>
    <row r="110" spans="1:27">
      <c r="J110" s="7" t="s">
        <v>23</v>
      </c>
      <c r="K110" s="7"/>
      <c r="L110" s="7"/>
      <c r="M110" s="7"/>
      <c r="N110" s="7" t="s">
        <v>23</v>
      </c>
      <c r="O110" s="7"/>
      <c r="P110" s="7"/>
      <c r="Q110" s="7"/>
      <c r="R110" s="7"/>
      <c r="S110" s="7"/>
      <c r="T110" s="7"/>
      <c r="U110" s="7"/>
      <c r="V110" s="7" t="s">
        <v>24</v>
      </c>
      <c r="W110" s="7"/>
    </row>
    <row r="111" spans="1:27">
      <c r="B111" t="s">
        <v>19</v>
      </c>
    </row>
  </sheetData>
  <mergeCells count="13">
    <mergeCell ref="X2:Y2"/>
    <mergeCell ref="Z2:AA2"/>
    <mergeCell ref="B1:E1"/>
    <mergeCell ref="J2:M2"/>
    <mergeCell ref="J3:K3"/>
    <mergeCell ref="L3:M3"/>
    <mergeCell ref="N2:U2"/>
    <mergeCell ref="N3:O3"/>
    <mergeCell ref="P3:Q3"/>
    <mergeCell ref="J1:W1"/>
    <mergeCell ref="V2:W2"/>
    <mergeCell ref="R3:S3"/>
    <mergeCell ref="T3:U3"/>
  </mergeCells>
  <pageMargins left="0.75" right="0.75" top="1" bottom="1" header="0.5" footer="0.5"/>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2"/>
  <sheetViews>
    <sheetView workbookViewId="0">
      <selection activeCell="D284" sqref="D284"/>
    </sheetView>
  </sheetViews>
  <sheetFormatPr baseColWidth="10" defaultRowHeight="15" x14ac:dyDescent="0"/>
  <cols>
    <col min="3" max="3" width="10.7109375" style="155"/>
    <col min="4" max="4" width="10.7109375" style="157"/>
    <col min="7" max="16384" width="10.7109375" style="155"/>
  </cols>
  <sheetData>
    <row r="1" spans="1:6">
      <c r="A1" t="s">
        <v>397</v>
      </c>
      <c r="B1" t="s">
        <v>398</v>
      </c>
      <c r="C1" s="155" t="s">
        <v>399</v>
      </c>
      <c r="E1" t="s">
        <v>397</v>
      </c>
      <c r="F1" t="s">
        <v>420</v>
      </c>
    </row>
    <row r="2" spans="1:6">
      <c r="A2" s="156">
        <v>34335</v>
      </c>
      <c r="B2">
        <v>6.92</v>
      </c>
      <c r="C2" s="155">
        <f>AVERAGE(B2:B13)</f>
        <v>7.9625000000000012</v>
      </c>
      <c r="D2" s="157">
        <f>AVERAGE(F2:F13)</f>
        <v>7.0799999999999992</v>
      </c>
      <c r="E2" s="156">
        <v>34335</v>
      </c>
      <c r="F2">
        <v>5.75</v>
      </c>
    </row>
    <row r="3" spans="1:6">
      <c r="A3" s="156">
        <v>34366</v>
      </c>
      <c r="B3">
        <v>7.08</v>
      </c>
      <c r="E3" s="156">
        <v>34366</v>
      </c>
      <c r="F3">
        <v>5.97</v>
      </c>
    </row>
    <row r="4" spans="1:6">
      <c r="A4" s="156">
        <v>34394</v>
      </c>
      <c r="B4">
        <v>7.48</v>
      </c>
      <c r="E4" s="156">
        <v>34394</v>
      </c>
      <c r="F4">
        <v>6.48</v>
      </c>
    </row>
    <row r="5" spans="1:6">
      <c r="A5" s="156">
        <v>34425</v>
      </c>
      <c r="B5">
        <v>7.88</v>
      </c>
      <c r="E5" s="156">
        <v>34425</v>
      </c>
      <c r="F5">
        <v>6.97</v>
      </c>
    </row>
    <row r="6" spans="1:6">
      <c r="A6" s="156">
        <v>34455</v>
      </c>
      <c r="B6">
        <v>7.99</v>
      </c>
      <c r="E6" s="156">
        <v>34455</v>
      </c>
      <c r="F6">
        <v>7.18</v>
      </c>
    </row>
    <row r="7" spans="1:6">
      <c r="A7" s="156">
        <v>34486</v>
      </c>
      <c r="B7">
        <v>7.97</v>
      </c>
      <c r="E7" s="156">
        <v>34486</v>
      </c>
      <c r="F7">
        <v>7.1</v>
      </c>
    </row>
    <row r="8" spans="1:6">
      <c r="A8" s="156">
        <v>34516</v>
      </c>
      <c r="B8">
        <v>8.11</v>
      </c>
      <c r="E8" s="156">
        <v>34516</v>
      </c>
      <c r="F8">
        <v>7.3</v>
      </c>
    </row>
    <row r="9" spans="1:6">
      <c r="A9" s="156">
        <v>34547</v>
      </c>
      <c r="B9">
        <v>8.07</v>
      </c>
      <c r="E9" s="156">
        <v>34547</v>
      </c>
      <c r="F9">
        <v>7.24</v>
      </c>
    </row>
    <row r="10" spans="1:6">
      <c r="A10" s="156">
        <v>34578</v>
      </c>
      <c r="B10">
        <v>8.34</v>
      </c>
      <c r="E10" s="156">
        <v>34578</v>
      </c>
      <c r="F10">
        <v>7.46</v>
      </c>
    </row>
    <row r="11" spans="1:6">
      <c r="A11" s="156">
        <v>34608</v>
      </c>
      <c r="B11">
        <v>8.57</v>
      </c>
      <c r="E11" s="156">
        <v>34608</v>
      </c>
      <c r="F11">
        <v>7.74</v>
      </c>
    </row>
    <row r="12" spans="1:6">
      <c r="A12" s="156">
        <v>34639</v>
      </c>
      <c r="B12">
        <v>8.68</v>
      </c>
      <c r="E12" s="156">
        <v>34639</v>
      </c>
      <c r="F12">
        <v>7.96</v>
      </c>
    </row>
    <row r="13" spans="1:6">
      <c r="A13" s="156">
        <v>34669</v>
      </c>
      <c r="B13">
        <v>8.4600000000000009</v>
      </c>
      <c r="E13" s="156">
        <v>34669</v>
      </c>
      <c r="F13">
        <v>7.81</v>
      </c>
    </row>
    <row r="14" spans="1:6">
      <c r="A14" s="156">
        <v>34700</v>
      </c>
      <c r="B14">
        <v>8.4600000000000009</v>
      </c>
      <c r="C14" s="155">
        <f>AVERAGE(B14:B25)</f>
        <v>7.589999999999999</v>
      </c>
      <c r="D14" s="157">
        <f>AVERAGE(F14:F25)</f>
        <v>6.5799999999999992</v>
      </c>
      <c r="E14" s="156">
        <v>34700</v>
      </c>
      <c r="F14">
        <v>7.78</v>
      </c>
    </row>
    <row r="15" spans="1:6">
      <c r="A15" s="156">
        <v>34731</v>
      </c>
      <c r="B15">
        <v>8.26</v>
      </c>
      <c r="E15" s="156">
        <v>34731</v>
      </c>
      <c r="F15">
        <v>7.47</v>
      </c>
    </row>
    <row r="16" spans="1:6">
      <c r="A16" s="156">
        <v>34759</v>
      </c>
      <c r="B16">
        <v>8.1199999999999992</v>
      </c>
      <c r="E16" s="156">
        <v>34759</v>
      </c>
      <c r="F16">
        <v>7.2</v>
      </c>
    </row>
    <row r="17" spans="1:6">
      <c r="A17" s="156">
        <v>34790</v>
      </c>
      <c r="B17">
        <v>8.0299999999999994</v>
      </c>
      <c r="E17" s="156">
        <v>34790</v>
      </c>
      <c r="F17">
        <v>7.06</v>
      </c>
    </row>
    <row r="18" spans="1:6">
      <c r="A18" s="156">
        <v>34820</v>
      </c>
      <c r="B18">
        <v>7.65</v>
      </c>
      <c r="E18" s="156">
        <v>34820</v>
      </c>
      <c r="F18">
        <v>6.63</v>
      </c>
    </row>
    <row r="19" spans="1:6">
      <c r="A19" s="156">
        <v>34851</v>
      </c>
      <c r="B19">
        <v>7.3</v>
      </c>
      <c r="E19" s="156">
        <v>34851</v>
      </c>
      <c r="F19">
        <v>6.17</v>
      </c>
    </row>
    <row r="20" spans="1:6">
      <c r="A20" s="156">
        <v>34881</v>
      </c>
      <c r="B20">
        <v>7.41</v>
      </c>
      <c r="E20" s="156">
        <v>34881</v>
      </c>
      <c r="F20">
        <v>6.28</v>
      </c>
    </row>
    <row r="21" spans="1:6">
      <c r="A21" s="156">
        <v>34912</v>
      </c>
      <c r="B21">
        <v>7.57</v>
      </c>
      <c r="E21" s="156">
        <v>34912</v>
      </c>
      <c r="F21">
        <v>6.49</v>
      </c>
    </row>
    <row r="22" spans="1:6">
      <c r="A22" s="156">
        <v>34943</v>
      </c>
      <c r="B22">
        <v>7.32</v>
      </c>
      <c r="E22" s="156">
        <v>34943</v>
      </c>
      <c r="F22">
        <v>6.2</v>
      </c>
    </row>
    <row r="23" spans="1:6">
      <c r="A23" s="156">
        <v>34973</v>
      </c>
      <c r="B23">
        <v>7.12</v>
      </c>
      <c r="E23" s="156">
        <v>34973</v>
      </c>
      <c r="F23">
        <v>6.04</v>
      </c>
    </row>
    <row r="24" spans="1:6">
      <c r="A24" s="156">
        <v>35004</v>
      </c>
      <c r="B24">
        <v>7.02</v>
      </c>
      <c r="E24" s="156">
        <v>35004</v>
      </c>
      <c r="F24">
        <v>5.93</v>
      </c>
    </row>
    <row r="25" spans="1:6">
      <c r="A25" s="156">
        <v>35034</v>
      </c>
      <c r="B25">
        <v>6.82</v>
      </c>
      <c r="E25" s="156">
        <v>35034</v>
      </c>
      <c r="F25">
        <v>5.71</v>
      </c>
    </row>
    <row r="26" spans="1:6">
      <c r="A26" s="156">
        <v>35065</v>
      </c>
      <c r="B26">
        <v>6.81</v>
      </c>
      <c r="C26" s="155">
        <f>AVERAGE(B26:B37)</f>
        <v>7.37</v>
      </c>
      <c r="D26" s="157">
        <f>AVERAGE(F26:F37)</f>
        <v>6.4383333333333326</v>
      </c>
      <c r="E26" s="156">
        <v>35065</v>
      </c>
      <c r="F26">
        <v>5.65</v>
      </c>
    </row>
    <row r="27" spans="1:6">
      <c r="A27" s="156">
        <v>35096</v>
      </c>
      <c r="B27">
        <v>6.99</v>
      </c>
      <c r="E27" s="156">
        <v>35096</v>
      </c>
      <c r="F27">
        <v>5.81</v>
      </c>
    </row>
    <row r="28" spans="1:6">
      <c r="A28" s="156">
        <v>35125</v>
      </c>
      <c r="B28">
        <v>7.35</v>
      </c>
      <c r="E28" s="156">
        <v>35125</v>
      </c>
      <c r="F28">
        <v>6.27</v>
      </c>
    </row>
    <row r="29" spans="1:6">
      <c r="A29" s="156">
        <v>35156</v>
      </c>
      <c r="B29">
        <v>7.5</v>
      </c>
      <c r="E29" s="156">
        <v>35156</v>
      </c>
      <c r="F29">
        <v>6.51</v>
      </c>
    </row>
    <row r="30" spans="1:6">
      <c r="A30" s="156">
        <v>35186</v>
      </c>
      <c r="B30">
        <v>7.62</v>
      </c>
      <c r="E30" s="156">
        <v>35186</v>
      </c>
      <c r="F30">
        <v>6.74</v>
      </c>
    </row>
    <row r="31" spans="1:6">
      <c r="A31" s="156">
        <v>35217</v>
      </c>
      <c r="B31">
        <v>7.71</v>
      </c>
      <c r="E31" s="156">
        <v>35217</v>
      </c>
      <c r="F31">
        <v>6.91</v>
      </c>
    </row>
    <row r="32" spans="1:6">
      <c r="A32" s="156">
        <v>35247</v>
      </c>
      <c r="B32">
        <v>7.65</v>
      </c>
      <c r="E32" s="156">
        <v>35247</v>
      </c>
      <c r="F32">
        <v>6.87</v>
      </c>
    </row>
    <row r="33" spans="1:6">
      <c r="A33" s="156">
        <v>35278</v>
      </c>
      <c r="B33">
        <v>7.46</v>
      </c>
      <c r="E33" s="156">
        <v>35278</v>
      </c>
      <c r="F33">
        <v>6.64</v>
      </c>
    </row>
    <row r="34" spans="1:6">
      <c r="A34" s="156">
        <v>35309</v>
      </c>
      <c r="B34">
        <v>7.66</v>
      </c>
      <c r="E34" s="156">
        <v>35309</v>
      </c>
      <c r="F34">
        <v>6.83</v>
      </c>
    </row>
    <row r="35" spans="1:6">
      <c r="A35" s="156">
        <v>35339</v>
      </c>
      <c r="B35">
        <v>7.39</v>
      </c>
      <c r="E35" s="156">
        <v>35339</v>
      </c>
      <c r="F35">
        <v>6.53</v>
      </c>
    </row>
    <row r="36" spans="1:6">
      <c r="A36" s="156">
        <v>35370</v>
      </c>
      <c r="B36">
        <v>7.1</v>
      </c>
      <c r="E36" s="156">
        <v>35370</v>
      </c>
      <c r="F36">
        <v>6.2</v>
      </c>
    </row>
    <row r="37" spans="1:6">
      <c r="A37" s="156">
        <v>35400</v>
      </c>
      <c r="B37">
        <v>7.2</v>
      </c>
      <c r="E37" s="156">
        <v>35400</v>
      </c>
      <c r="F37">
        <v>6.3</v>
      </c>
    </row>
    <row r="38" spans="1:6">
      <c r="A38" s="156">
        <v>35431</v>
      </c>
      <c r="B38">
        <v>7.42</v>
      </c>
      <c r="C38" s="155">
        <f>AVERAGE(B38:B49)</f>
        <v>7.2616666666666676</v>
      </c>
      <c r="D38" s="157">
        <f>AVERAGE(F38:F49)</f>
        <v>6.3524999999999991</v>
      </c>
      <c r="E38" s="156">
        <v>35431</v>
      </c>
      <c r="F38">
        <v>6.58</v>
      </c>
    </row>
    <row r="39" spans="1:6">
      <c r="A39" s="156">
        <v>35462</v>
      </c>
      <c r="B39">
        <v>7.31</v>
      </c>
      <c r="E39" s="156">
        <v>35462</v>
      </c>
      <c r="F39">
        <v>6.42</v>
      </c>
    </row>
    <row r="40" spans="1:6">
      <c r="A40" s="156">
        <v>35490</v>
      </c>
      <c r="B40">
        <v>7.55</v>
      </c>
      <c r="E40" s="156">
        <v>35490</v>
      </c>
      <c r="F40">
        <v>6.69</v>
      </c>
    </row>
    <row r="41" spans="1:6">
      <c r="A41" s="156">
        <v>35521</v>
      </c>
      <c r="B41">
        <v>7.73</v>
      </c>
      <c r="E41" s="156">
        <v>35521</v>
      </c>
      <c r="F41">
        <v>6.89</v>
      </c>
    </row>
    <row r="42" spans="1:6">
      <c r="A42" s="156">
        <v>35551</v>
      </c>
      <c r="B42">
        <v>7.58</v>
      </c>
      <c r="E42" s="156">
        <v>35551</v>
      </c>
      <c r="F42">
        <v>6.71</v>
      </c>
    </row>
    <row r="43" spans="1:6">
      <c r="A43" s="156">
        <v>35582</v>
      </c>
      <c r="B43">
        <v>7.41</v>
      </c>
      <c r="E43" s="156">
        <v>35582</v>
      </c>
      <c r="F43">
        <v>6.49</v>
      </c>
    </row>
    <row r="44" spans="1:6">
      <c r="A44" s="156">
        <v>35612</v>
      </c>
      <c r="B44">
        <v>7.14</v>
      </c>
      <c r="E44" s="156">
        <v>35612</v>
      </c>
      <c r="F44">
        <v>6.22</v>
      </c>
    </row>
    <row r="45" spans="1:6">
      <c r="A45" s="156">
        <v>35643</v>
      </c>
      <c r="B45">
        <v>7.22</v>
      </c>
      <c r="E45" s="156">
        <v>35643</v>
      </c>
      <c r="F45">
        <v>6.3</v>
      </c>
    </row>
    <row r="46" spans="1:6">
      <c r="A46" s="156">
        <v>35674</v>
      </c>
      <c r="B46">
        <v>7.15</v>
      </c>
      <c r="E46" s="156">
        <v>35674</v>
      </c>
      <c r="F46">
        <v>6.21</v>
      </c>
    </row>
    <row r="47" spans="1:6">
      <c r="A47" s="156">
        <v>35704</v>
      </c>
      <c r="B47">
        <v>7</v>
      </c>
      <c r="E47" s="156">
        <v>35704</v>
      </c>
      <c r="F47">
        <v>6.03</v>
      </c>
    </row>
    <row r="48" spans="1:6">
      <c r="A48" s="156">
        <v>35735</v>
      </c>
      <c r="B48">
        <v>6.87</v>
      </c>
      <c r="E48" s="156">
        <v>35735</v>
      </c>
      <c r="F48">
        <v>5.88</v>
      </c>
    </row>
    <row r="49" spans="1:6">
      <c r="A49" s="156">
        <v>35765</v>
      </c>
      <c r="B49">
        <v>6.76</v>
      </c>
      <c r="E49" s="156">
        <v>35765</v>
      </c>
      <c r="F49">
        <v>5.81</v>
      </c>
    </row>
    <row r="50" spans="1:6">
      <c r="A50" s="156">
        <v>35796</v>
      </c>
      <c r="B50">
        <v>6.61</v>
      </c>
      <c r="C50" s="157">
        <f>AVERAGE(B50:B61)</f>
        <v>6.5316666666666663</v>
      </c>
      <c r="D50" s="157">
        <f>AVERAGE(F50:F61)</f>
        <v>5.2641666666666662</v>
      </c>
      <c r="E50" s="156">
        <v>35796</v>
      </c>
      <c r="F50">
        <v>5.54</v>
      </c>
    </row>
    <row r="51" spans="1:6">
      <c r="A51" s="156">
        <v>35827</v>
      </c>
      <c r="B51">
        <v>6.67</v>
      </c>
      <c r="E51" s="156">
        <v>35827</v>
      </c>
      <c r="F51">
        <v>5.57</v>
      </c>
    </row>
    <row r="52" spans="1:6">
      <c r="A52" s="156">
        <v>35855</v>
      </c>
      <c r="B52">
        <v>6.72</v>
      </c>
      <c r="E52" s="156">
        <v>35855</v>
      </c>
      <c r="F52">
        <v>5.65</v>
      </c>
    </row>
    <row r="53" spans="1:6">
      <c r="A53" s="156">
        <v>35886</v>
      </c>
      <c r="B53">
        <v>6.69</v>
      </c>
      <c r="E53" s="156">
        <v>35886</v>
      </c>
      <c r="F53">
        <v>5.64</v>
      </c>
    </row>
    <row r="54" spans="1:6">
      <c r="A54" s="156">
        <v>35916</v>
      </c>
      <c r="B54">
        <v>6.69</v>
      </c>
      <c r="E54" s="156">
        <v>35916</v>
      </c>
      <c r="F54">
        <v>5.65</v>
      </c>
    </row>
    <row r="55" spans="1:6">
      <c r="A55" s="156">
        <v>35947</v>
      </c>
      <c r="B55">
        <v>6.53</v>
      </c>
      <c r="E55" s="156">
        <v>35947</v>
      </c>
      <c r="F55">
        <v>5.5</v>
      </c>
    </row>
    <row r="56" spans="1:6">
      <c r="A56" s="156">
        <v>35977</v>
      </c>
      <c r="B56">
        <v>6.55</v>
      </c>
      <c r="E56" s="156">
        <v>35977</v>
      </c>
      <c r="F56">
        <v>5.46</v>
      </c>
    </row>
    <row r="57" spans="1:6">
      <c r="A57" s="156">
        <v>36008</v>
      </c>
      <c r="B57">
        <v>6.52</v>
      </c>
      <c r="E57" s="156">
        <v>36008</v>
      </c>
      <c r="F57">
        <v>5.34</v>
      </c>
    </row>
    <row r="58" spans="1:6">
      <c r="A58" s="156">
        <v>36039</v>
      </c>
      <c r="B58">
        <v>6.4</v>
      </c>
      <c r="E58" s="156">
        <v>36039</v>
      </c>
      <c r="F58">
        <v>4.8099999999999996</v>
      </c>
    </row>
    <row r="59" spans="1:6">
      <c r="A59" s="156">
        <v>36069</v>
      </c>
      <c r="B59">
        <v>6.37</v>
      </c>
      <c r="E59" s="156">
        <v>36069</v>
      </c>
      <c r="F59">
        <v>4.53</v>
      </c>
    </row>
    <row r="60" spans="1:6">
      <c r="A60" s="156">
        <v>36100</v>
      </c>
      <c r="B60">
        <v>6.41</v>
      </c>
      <c r="E60" s="156">
        <v>36100</v>
      </c>
      <c r="F60">
        <v>4.83</v>
      </c>
    </row>
    <row r="61" spans="1:6">
      <c r="A61" s="156">
        <v>36130</v>
      </c>
      <c r="B61">
        <v>6.22</v>
      </c>
      <c r="E61" s="156">
        <v>36130</v>
      </c>
      <c r="F61">
        <v>4.6500000000000004</v>
      </c>
    </row>
    <row r="62" spans="1:6">
      <c r="A62" s="156">
        <v>36161</v>
      </c>
      <c r="B62">
        <v>6.24</v>
      </c>
      <c r="C62" s="157">
        <f>AVERAGE(B62:B73)</f>
        <v>7.041666666666667</v>
      </c>
      <c r="D62" s="157">
        <f>AVERAGE(F62:F73)</f>
        <v>5.6366666666666667</v>
      </c>
      <c r="E62" s="156">
        <v>36161</v>
      </c>
      <c r="F62">
        <v>4.72</v>
      </c>
    </row>
    <row r="63" spans="1:6">
      <c r="A63" s="156">
        <v>36192</v>
      </c>
      <c r="B63">
        <v>6.4</v>
      </c>
      <c r="E63" s="156">
        <v>36192</v>
      </c>
      <c r="F63">
        <v>5</v>
      </c>
    </row>
    <row r="64" spans="1:6">
      <c r="A64" s="156">
        <v>36220</v>
      </c>
      <c r="B64">
        <v>6.62</v>
      </c>
      <c r="E64" s="156">
        <v>36220</v>
      </c>
      <c r="F64">
        <v>5.23</v>
      </c>
    </row>
    <row r="65" spans="1:6">
      <c r="A65" s="156">
        <v>36251</v>
      </c>
      <c r="B65">
        <v>6.64</v>
      </c>
      <c r="E65" s="156">
        <v>36251</v>
      </c>
      <c r="F65">
        <v>5.18</v>
      </c>
    </row>
    <row r="66" spans="1:6">
      <c r="A66" s="156">
        <v>36281</v>
      </c>
      <c r="B66">
        <v>6.93</v>
      </c>
      <c r="E66" s="156">
        <v>36281</v>
      </c>
      <c r="F66">
        <v>5.54</v>
      </c>
    </row>
    <row r="67" spans="1:6">
      <c r="A67" s="156">
        <v>36312</v>
      </c>
      <c r="B67">
        <v>7.23</v>
      </c>
      <c r="E67" s="156">
        <v>36312</v>
      </c>
      <c r="F67">
        <v>5.9</v>
      </c>
    </row>
    <row r="68" spans="1:6">
      <c r="A68" s="156">
        <v>36342</v>
      </c>
      <c r="B68">
        <v>7.19</v>
      </c>
      <c r="E68" s="156">
        <v>36342</v>
      </c>
      <c r="F68">
        <v>5.79</v>
      </c>
    </row>
    <row r="69" spans="1:6">
      <c r="A69" s="156">
        <v>36373</v>
      </c>
      <c r="B69">
        <v>7.4</v>
      </c>
      <c r="E69" s="156">
        <v>36373</v>
      </c>
      <c r="F69">
        <v>5.94</v>
      </c>
    </row>
    <row r="70" spans="1:6">
      <c r="A70" s="156">
        <v>36404</v>
      </c>
      <c r="B70">
        <v>7.39</v>
      </c>
      <c r="E70" s="156">
        <v>36404</v>
      </c>
      <c r="F70">
        <v>5.92</v>
      </c>
    </row>
    <row r="71" spans="1:6">
      <c r="A71" s="156">
        <v>36434</v>
      </c>
      <c r="B71">
        <v>7.55</v>
      </c>
      <c r="E71" s="156">
        <v>36434</v>
      </c>
      <c r="F71">
        <v>6.11</v>
      </c>
    </row>
    <row r="72" spans="1:6">
      <c r="A72" s="156">
        <v>36465</v>
      </c>
      <c r="B72">
        <v>7.36</v>
      </c>
      <c r="E72" s="156">
        <v>36465</v>
      </c>
      <c r="F72">
        <v>6.03</v>
      </c>
    </row>
    <row r="73" spans="1:6">
      <c r="A73" s="156">
        <v>36495</v>
      </c>
      <c r="B73">
        <v>7.55</v>
      </c>
      <c r="E73" s="156">
        <v>36495</v>
      </c>
      <c r="F73">
        <v>6.28</v>
      </c>
    </row>
    <row r="74" spans="1:6">
      <c r="A74" s="156">
        <v>36526</v>
      </c>
      <c r="B74">
        <v>7.78</v>
      </c>
      <c r="C74" s="157">
        <f>AVERAGE(B74:B85)</f>
        <v>7.6224999999999996</v>
      </c>
      <c r="D74" s="157">
        <f>AVERAGE(F74:F85)</f>
        <v>6.0291666666666659</v>
      </c>
      <c r="E74" s="156">
        <v>36526</v>
      </c>
      <c r="F74">
        <v>6.66</v>
      </c>
    </row>
    <row r="75" spans="1:6">
      <c r="A75" s="156">
        <v>36557</v>
      </c>
      <c r="B75">
        <v>7.68</v>
      </c>
      <c r="E75" s="156">
        <v>36557</v>
      </c>
      <c r="F75">
        <v>6.52</v>
      </c>
    </row>
    <row r="76" spans="1:6">
      <c r="A76" s="156">
        <v>36586</v>
      </c>
      <c r="B76">
        <v>7.68</v>
      </c>
      <c r="E76" s="156">
        <v>36586</v>
      </c>
      <c r="F76">
        <v>6.26</v>
      </c>
    </row>
    <row r="77" spans="1:6">
      <c r="A77" s="156">
        <v>36617</v>
      </c>
      <c r="B77">
        <v>7.64</v>
      </c>
      <c r="E77" s="156">
        <v>36617</v>
      </c>
      <c r="F77">
        <v>5.99</v>
      </c>
    </row>
    <row r="78" spans="1:6">
      <c r="A78" s="156">
        <v>36647</v>
      </c>
      <c r="B78">
        <v>7.99</v>
      </c>
      <c r="E78" s="156">
        <v>36647</v>
      </c>
      <c r="F78">
        <v>6.44</v>
      </c>
    </row>
    <row r="79" spans="1:6">
      <c r="A79" s="156">
        <v>36678</v>
      </c>
      <c r="B79">
        <v>7.67</v>
      </c>
      <c r="E79" s="156">
        <v>36678</v>
      </c>
      <c r="F79">
        <v>6.1</v>
      </c>
    </row>
    <row r="80" spans="1:6">
      <c r="A80" s="156">
        <v>36708</v>
      </c>
      <c r="B80">
        <v>7.65</v>
      </c>
      <c r="E80" s="156">
        <v>36708</v>
      </c>
      <c r="F80">
        <v>6.05</v>
      </c>
    </row>
    <row r="81" spans="1:6">
      <c r="A81" s="156">
        <v>36739</v>
      </c>
      <c r="B81">
        <v>7.55</v>
      </c>
      <c r="E81" s="156">
        <v>36739</v>
      </c>
      <c r="F81">
        <v>5.83</v>
      </c>
    </row>
    <row r="82" spans="1:6">
      <c r="A82" s="156">
        <v>36770</v>
      </c>
      <c r="B82">
        <v>7.62</v>
      </c>
      <c r="E82" s="156">
        <v>36770</v>
      </c>
      <c r="F82">
        <v>5.8</v>
      </c>
    </row>
    <row r="83" spans="1:6">
      <c r="A83" s="156">
        <v>36800</v>
      </c>
      <c r="B83">
        <v>7.55</v>
      </c>
      <c r="E83" s="156">
        <v>36800</v>
      </c>
      <c r="F83">
        <v>5.74</v>
      </c>
    </row>
    <row r="84" spans="1:6">
      <c r="A84" s="156">
        <v>36831</v>
      </c>
      <c r="B84">
        <v>7.45</v>
      </c>
      <c r="E84" s="156">
        <v>36831</v>
      </c>
      <c r="F84">
        <v>5.72</v>
      </c>
    </row>
    <row r="85" spans="1:6">
      <c r="A85" s="156">
        <v>36861</v>
      </c>
      <c r="B85">
        <v>7.21</v>
      </c>
      <c r="E85" s="156">
        <v>36861</v>
      </c>
      <c r="F85">
        <v>5.24</v>
      </c>
    </row>
    <row r="86" spans="1:6">
      <c r="A86" s="156">
        <v>36892</v>
      </c>
      <c r="B86">
        <v>7.15</v>
      </c>
      <c r="C86" s="157">
        <f>AVERAGE(B86:B97)</f>
        <v>7.0824999999999996</v>
      </c>
      <c r="D86" s="157">
        <f>AVERAGE(F86:F97)</f>
        <v>5.017500000000001</v>
      </c>
      <c r="E86" s="156">
        <v>36892</v>
      </c>
      <c r="F86">
        <v>5.16</v>
      </c>
    </row>
    <row r="87" spans="1:6">
      <c r="A87" s="156">
        <v>36923</v>
      </c>
      <c r="B87">
        <v>7.1</v>
      </c>
      <c r="E87" s="156">
        <v>36923</v>
      </c>
      <c r="F87">
        <v>5.0999999999999996</v>
      </c>
    </row>
    <row r="88" spans="1:6">
      <c r="A88" s="156">
        <v>36951</v>
      </c>
      <c r="B88">
        <v>6.98</v>
      </c>
      <c r="E88" s="156">
        <v>36951</v>
      </c>
      <c r="F88">
        <v>4.8899999999999997</v>
      </c>
    </row>
    <row r="89" spans="1:6">
      <c r="A89" s="156">
        <v>36982</v>
      </c>
      <c r="B89">
        <v>7.2</v>
      </c>
      <c r="E89" s="156">
        <v>36982</v>
      </c>
      <c r="F89">
        <v>5.14</v>
      </c>
    </row>
    <row r="90" spans="1:6">
      <c r="A90" s="156">
        <v>37012</v>
      </c>
      <c r="B90">
        <v>7.29</v>
      </c>
      <c r="E90" s="156">
        <v>37012</v>
      </c>
      <c r="F90">
        <v>5.39</v>
      </c>
    </row>
    <row r="91" spans="1:6">
      <c r="A91" s="156">
        <v>37043</v>
      </c>
      <c r="B91">
        <v>7.18</v>
      </c>
      <c r="E91" s="156">
        <v>37043</v>
      </c>
      <c r="F91">
        <v>5.28</v>
      </c>
    </row>
    <row r="92" spans="1:6">
      <c r="A92" s="156">
        <v>37073</v>
      </c>
      <c r="B92">
        <v>7.13</v>
      </c>
      <c r="E92" s="156">
        <v>37073</v>
      </c>
      <c r="F92">
        <v>5.24</v>
      </c>
    </row>
    <row r="93" spans="1:6">
      <c r="A93" s="156">
        <v>37104</v>
      </c>
      <c r="B93">
        <v>7.02</v>
      </c>
      <c r="E93" s="156">
        <v>37104</v>
      </c>
      <c r="F93">
        <v>4.97</v>
      </c>
    </row>
    <row r="94" spans="1:6">
      <c r="A94" s="156">
        <v>37135</v>
      </c>
      <c r="B94">
        <v>7.17</v>
      </c>
      <c r="E94" s="156">
        <v>37135</v>
      </c>
      <c r="F94">
        <v>4.7300000000000004</v>
      </c>
    </row>
    <row r="95" spans="1:6">
      <c r="A95" s="156">
        <v>37165</v>
      </c>
      <c r="B95">
        <v>7.03</v>
      </c>
      <c r="E95" s="156">
        <v>37165</v>
      </c>
      <c r="F95">
        <v>4.57</v>
      </c>
    </row>
    <row r="96" spans="1:6">
      <c r="A96" s="156">
        <v>37196</v>
      </c>
      <c r="B96">
        <v>6.97</v>
      </c>
      <c r="E96" s="156">
        <v>37196</v>
      </c>
      <c r="F96">
        <v>4.6500000000000004</v>
      </c>
    </row>
    <row r="97" spans="1:6">
      <c r="A97" s="156">
        <v>37226</v>
      </c>
      <c r="B97">
        <v>6.77</v>
      </c>
      <c r="E97" s="156">
        <v>37226</v>
      </c>
      <c r="F97">
        <v>5.09</v>
      </c>
    </row>
    <row r="98" spans="1:6">
      <c r="A98" s="156">
        <v>37257</v>
      </c>
      <c r="B98">
        <v>6.55</v>
      </c>
      <c r="C98" s="157">
        <f>AVERAGE(B98:B109)</f>
        <v>6.4916666666666663</v>
      </c>
      <c r="D98" s="157">
        <f>AVERAGE(F98:F109)</f>
        <v>4.6108333333333329</v>
      </c>
      <c r="E98" s="156">
        <v>37257</v>
      </c>
      <c r="F98">
        <v>5.04</v>
      </c>
    </row>
    <row r="99" spans="1:6">
      <c r="A99" s="156">
        <v>37288</v>
      </c>
      <c r="B99">
        <v>6.51</v>
      </c>
      <c r="E99" s="156">
        <v>37288</v>
      </c>
      <c r="F99">
        <v>4.91</v>
      </c>
    </row>
    <row r="100" spans="1:6">
      <c r="A100" s="156">
        <v>37316</v>
      </c>
      <c r="B100">
        <v>6.81</v>
      </c>
      <c r="E100" s="156">
        <v>37316</v>
      </c>
      <c r="F100">
        <v>5.28</v>
      </c>
    </row>
    <row r="101" spans="1:6">
      <c r="A101" s="156">
        <v>37347</v>
      </c>
      <c r="B101">
        <v>6.76</v>
      </c>
      <c r="E101" s="156">
        <v>37347</v>
      </c>
      <c r="F101">
        <v>5.21</v>
      </c>
    </row>
    <row r="102" spans="1:6">
      <c r="A102" s="156">
        <v>37377</v>
      </c>
      <c r="B102">
        <v>6.75</v>
      </c>
      <c r="E102" s="156">
        <v>37377</v>
      </c>
      <c r="F102">
        <v>5.16</v>
      </c>
    </row>
    <row r="103" spans="1:6">
      <c r="A103" s="156">
        <v>37408</v>
      </c>
      <c r="B103">
        <v>6.63</v>
      </c>
      <c r="E103" s="156">
        <v>37408</v>
      </c>
      <c r="F103">
        <v>4.93</v>
      </c>
    </row>
    <row r="104" spans="1:6">
      <c r="A104" s="156">
        <v>37438</v>
      </c>
      <c r="B104">
        <v>6.53</v>
      </c>
      <c r="E104" s="156">
        <v>37438</v>
      </c>
      <c r="F104">
        <v>4.6500000000000004</v>
      </c>
    </row>
    <row r="105" spans="1:6">
      <c r="A105" s="156">
        <v>37469</v>
      </c>
      <c r="B105">
        <v>6.37</v>
      </c>
      <c r="E105" s="156">
        <v>37469</v>
      </c>
      <c r="F105">
        <v>4.26</v>
      </c>
    </row>
    <row r="106" spans="1:6">
      <c r="A106" s="156">
        <v>37500</v>
      </c>
      <c r="B106">
        <v>6.15</v>
      </c>
      <c r="E106" s="156">
        <v>37500</v>
      </c>
      <c r="F106">
        <v>3.87</v>
      </c>
    </row>
    <row r="107" spans="1:6">
      <c r="A107" s="156">
        <v>37530</v>
      </c>
      <c r="B107">
        <v>6.32</v>
      </c>
      <c r="E107" s="156">
        <v>37530</v>
      </c>
      <c r="F107">
        <v>3.94</v>
      </c>
    </row>
    <row r="108" spans="1:6">
      <c r="A108" s="156">
        <v>37561</v>
      </c>
      <c r="B108">
        <v>6.31</v>
      </c>
      <c r="E108" s="156">
        <v>37561</v>
      </c>
      <c r="F108">
        <v>4.05</v>
      </c>
    </row>
    <row r="109" spans="1:6">
      <c r="A109" s="156">
        <v>37591</v>
      </c>
      <c r="B109">
        <v>6.21</v>
      </c>
      <c r="E109" s="156">
        <v>37591</v>
      </c>
      <c r="F109">
        <v>4.03</v>
      </c>
    </row>
    <row r="110" spans="1:6">
      <c r="A110" s="156">
        <v>37622</v>
      </c>
      <c r="B110">
        <v>6.17</v>
      </c>
      <c r="C110" s="157">
        <f>AVERAGE(B110:B121)</f>
        <v>5.666666666666667</v>
      </c>
      <c r="D110" s="157">
        <f>AVERAGE(F110:F121)</f>
        <v>4.0149999999999997</v>
      </c>
      <c r="E110" s="156">
        <v>37622</v>
      </c>
      <c r="F110">
        <v>4.05</v>
      </c>
    </row>
    <row r="111" spans="1:6">
      <c r="A111" s="156">
        <v>37653</v>
      </c>
      <c r="B111">
        <v>5.95</v>
      </c>
      <c r="E111" s="156">
        <v>37653</v>
      </c>
      <c r="F111">
        <v>3.9</v>
      </c>
    </row>
    <row r="112" spans="1:6">
      <c r="A112" s="156">
        <v>37681</v>
      </c>
      <c r="B112">
        <v>5.89</v>
      </c>
      <c r="E112" s="156">
        <v>37681</v>
      </c>
      <c r="F112">
        <v>3.81</v>
      </c>
    </row>
    <row r="113" spans="1:6">
      <c r="A113" s="156">
        <v>37712</v>
      </c>
      <c r="B113">
        <v>5.74</v>
      </c>
      <c r="E113" s="156">
        <v>37712</v>
      </c>
      <c r="F113">
        <v>3.96</v>
      </c>
    </row>
    <row r="114" spans="1:6">
      <c r="A114" s="156">
        <v>37742</v>
      </c>
      <c r="B114">
        <v>5.22</v>
      </c>
      <c r="E114" s="156">
        <v>37742</v>
      </c>
      <c r="F114">
        <v>3.57</v>
      </c>
    </row>
    <row r="115" spans="1:6">
      <c r="A115" s="156">
        <v>37773</v>
      </c>
      <c r="B115">
        <v>4.97</v>
      </c>
      <c r="E115" s="156">
        <v>37773</v>
      </c>
      <c r="F115">
        <v>3.33</v>
      </c>
    </row>
    <row r="116" spans="1:6">
      <c r="A116" s="156">
        <v>37803</v>
      </c>
      <c r="B116">
        <v>5.49</v>
      </c>
      <c r="E116" s="156">
        <v>37803</v>
      </c>
      <c r="F116">
        <v>3.98</v>
      </c>
    </row>
    <row r="117" spans="1:6">
      <c r="A117" s="156">
        <v>37834</v>
      </c>
      <c r="B117">
        <v>5.88</v>
      </c>
      <c r="E117" s="156">
        <v>37834</v>
      </c>
      <c r="F117">
        <v>4.45</v>
      </c>
    </row>
    <row r="118" spans="1:6">
      <c r="A118" s="156">
        <v>37865</v>
      </c>
      <c r="B118">
        <v>5.72</v>
      </c>
      <c r="E118" s="156">
        <v>37865</v>
      </c>
      <c r="F118">
        <v>4.2699999999999996</v>
      </c>
    </row>
    <row r="119" spans="1:6">
      <c r="A119" s="156">
        <v>37895</v>
      </c>
      <c r="B119">
        <v>5.7</v>
      </c>
      <c r="E119" s="156">
        <v>37895</v>
      </c>
      <c r="F119">
        <v>4.29</v>
      </c>
    </row>
    <row r="120" spans="1:6">
      <c r="A120" s="156">
        <v>37926</v>
      </c>
      <c r="B120">
        <v>5.65</v>
      </c>
      <c r="E120" s="156">
        <v>37926</v>
      </c>
      <c r="F120">
        <v>4.3</v>
      </c>
    </row>
    <row r="121" spans="1:6">
      <c r="A121" s="156">
        <v>37956</v>
      </c>
      <c r="B121">
        <v>5.62</v>
      </c>
      <c r="E121" s="156">
        <v>37956</v>
      </c>
      <c r="F121">
        <v>4.2699999999999996</v>
      </c>
    </row>
    <row r="122" spans="1:6">
      <c r="A122" s="156">
        <v>37987</v>
      </c>
      <c r="B122">
        <v>5.54</v>
      </c>
      <c r="C122" s="157">
        <f>AVERAGE(B122:B133)</f>
        <v>5.628333333333333</v>
      </c>
      <c r="D122" s="157">
        <f>AVERAGE(F122:F133)</f>
        <v>4.2741666666666669</v>
      </c>
      <c r="E122" s="156">
        <v>37987</v>
      </c>
      <c r="F122">
        <v>4.1500000000000004</v>
      </c>
    </row>
    <row r="123" spans="1:6">
      <c r="A123" s="156">
        <v>38018</v>
      </c>
      <c r="B123">
        <v>5.5</v>
      </c>
      <c r="E123" s="156">
        <v>38018</v>
      </c>
      <c r="F123">
        <v>4.08</v>
      </c>
    </row>
    <row r="124" spans="1:6">
      <c r="A124" s="156">
        <v>38047</v>
      </c>
      <c r="B124">
        <v>5.33</v>
      </c>
      <c r="E124" s="156">
        <v>38047</v>
      </c>
      <c r="F124">
        <v>3.83</v>
      </c>
    </row>
    <row r="125" spans="1:6">
      <c r="A125" s="156">
        <v>38078</v>
      </c>
      <c r="B125">
        <v>5.73</v>
      </c>
      <c r="E125" s="156">
        <v>38078</v>
      </c>
      <c r="F125">
        <v>4.3499999999999996</v>
      </c>
    </row>
    <row r="126" spans="1:6">
      <c r="A126" s="156">
        <v>38108</v>
      </c>
      <c r="B126">
        <v>6.04</v>
      </c>
      <c r="E126" s="156">
        <v>38108</v>
      </c>
      <c r="F126">
        <v>4.72</v>
      </c>
    </row>
    <row r="127" spans="1:6">
      <c r="A127" s="156">
        <v>38139</v>
      </c>
      <c r="B127">
        <v>6.01</v>
      </c>
      <c r="E127" s="156">
        <v>38139</v>
      </c>
      <c r="F127">
        <v>4.7300000000000004</v>
      </c>
    </row>
    <row r="128" spans="1:6">
      <c r="A128" s="156">
        <v>38169</v>
      </c>
      <c r="B128">
        <v>5.82</v>
      </c>
      <c r="E128" s="156">
        <v>38169</v>
      </c>
      <c r="F128">
        <v>4.5</v>
      </c>
    </row>
    <row r="129" spans="1:6">
      <c r="A129" s="156">
        <v>38200</v>
      </c>
      <c r="B129">
        <v>5.65</v>
      </c>
      <c r="E129" s="156">
        <v>38200</v>
      </c>
      <c r="F129">
        <v>4.28</v>
      </c>
    </row>
    <row r="130" spans="1:6">
      <c r="A130" s="156">
        <v>38231</v>
      </c>
      <c r="B130">
        <v>5.46</v>
      </c>
      <c r="E130" s="156">
        <v>38231</v>
      </c>
      <c r="F130">
        <v>4.13</v>
      </c>
    </row>
    <row r="131" spans="1:6">
      <c r="A131" s="156">
        <v>38261</v>
      </c>
      <c r="B131">
        <v>5.47</v>
      </c>
      <c r="E131" s="156">
        <v>38261</v>
      </c>
      <c r="F131">
        <v>4.0999999999999996</v>
      </c>
    </row>
    <row r="132" spans="1:6">
      <c r="A132" s="156">
        <v>38292</v>
      </c>
      <c r="B132">
        <v>5.52</v>
      </c>
      <c r="E132" s="156">
        <v>38292</v>
      </c>
      <c r="F132">
        <v>4.1900000000000004</v>
      </c>
    </row>
    <row r="133" spans="1:6">
      <c r="A133" s="156">
        <v>38322</v>
      </c>
      <c r="B133">
        <v>5.47</v>
      </c>
      <c r="E133" s="156">
        <v>38322</v>
      </c>
      <c r="F133">
        <v>4.2300000000000004</v>
      </c>
    </row>
    <row r="134" spans="1:6">
      <c r="A134" s="156">
        <v>38353</v>
      </c>
      <c r="B134">
        <v>5.36</v>
      </c>
      <c r="C134" s="157">
        <f>AVERAGE(B134:B145)</f>
        <v>5.2350000000000003</v>
      </c>
      <c r="D134" s="157">
        <f>AVERAGE(F134:F145)</f>
        <v>4.29</v>
      </c>
      <c r="E134" s="156">
        <v>38353</v>
      </c>
      <c r="F134">
        <v>4.22</v>
      </c>
    </row>
    <row r="135" spans="1:6">
      <c r="A135" s="156">
        <v>38384</v>
      </c>
      <c r="B135">
        <v>5.2</v>
      </c>
      <c r="E135" s="156">
        <v>38384</v>
      </c>
      <c r="F135">
        <v>4.17</v>
      </c>
    </row>
    <row r="136" spans="1:6">
      <c r="A136" s="156">
        <v>38412</v>
      </c>
      <c r="B136">
        <v>5.4</v>
      </c>
      <c r="E136" s="156">
        <v>38412</v>
      </c>
      <c r="F136">
        <v>4.5</v>
      </c>
    </row>
    <row r="137" spans="1:6">
      <c r="A137" s="156">
        <v>38443</v>
      </c>
      <c r="B137">
        <v>5.33</v>
      </c>
      <c r="E137" s="156">
        <v>38443</v>
      </c>
      <c r="F137">
        <v>4.34</v>
      </c>
    </row>
    <row r="138" spans="1:6">
      <c r="A138" s="156">
        <v>38473</v>
      </c>
      <c r="B138">
        <v>5.15</v>
      </c>
      <c r="E138" s="156">
        <v>38473</v>
      </c>
      <c r="F138">
        <v>4.1399999999999997</v>
      </c>
    </row>
    <row r="139" spans="1:6">
      <c r="A139" s="156">
        <v>38504</v>
      </c>
      <c r="B139">
        <v>4.96</v>
      </c>
      <c r="E139" s="156">
        <v>38504</v>
      </c>
      <c r="F139">
        <v>4</v>
      </c>
    </row>
    <row r="140" spans="1:6">
      <c r="A140" s="156">
        <v>38534</v>
      </c>
      <c r="B140">
        <v>5.0599999999999996</v>
      </c>
      <c r="E140" s="156">
        <v>38534</v>
      </c>
      <c r="F140">
        <v>4.18</v>
      </c>
    </row>
    <row r="141" spans="1:6">
      <c r="A141" s="156">
        <v>38565</v>
      </c>
      <c r="B141">
        <v>5.09</v>
      </c>
      <c r="E141" s="156">
        <v>38565</v>
      </c>
      <c r="F141">
        <v>4.26</v>
      </c>
    </row>
    <row r="142" spans="1:6">
      <c r="A142" s="156">
        <v>38596</v>
      </c>
      <c r="B142">
        <v>5.13</v>
      </c>
      <c r="E142" s="156">
        <v>38596</v>
      </c>
      <c r="F142">
        <v>4.2</v>
      </c>
    </row>
    <row r="143" spans="1:6">
      <c r="A143" s="156">
        <v>38626</v>
      </c>
      <c r="B143">
        <v>5.35</v>
      </c>
      <c r="E143" s="156">
        <v>38626</v>
      </c>
      <c r="F143">
        <v>4.46</v>
      </c>
    </row>
    <row r="144" spans="1:6">
      <c r="A144" s="156">
        <v>38657</v>
      </c>
      <c r="B144">
        <v>5.42</v>
      </c>
      <c r="E144" s="156">
        <v>38657</v>
      </c>
      <c r="F144">
        <v>4.54</v>
      </c>
    </row>
    <row r="145" spans="1:6">
      <c r="A145" s="156">
        <v>38687</v>
      </c>
      <c r="B145">
        <v>5.37</v>
      </c>
      <c r="E145" s="156">
        <v>38687</v>
      </c>
      <c r="F145">
        <v>4.47</v>
      </c>
    </row>
    <row r="146" spans="1:6">
      <c r="A146" s="156">
        <v>38718</v>
      </c>
      <c r="B146">
        <v>5.29</v>
      </c>
      <c r="C146" s="157">
        <f>AVERAGE(B146:B157)</f>
        <v>5.5874999999999995</v>
      </c>
      <c r="D146" s="157">
        <f>AVERAGE(F146:F157)</f>
        <v>4.791666666666667</v>
      </c>
      <c r="E146" s="156">
        <v>38718</v>
      </c>
      <c r="F146">
        <v>4.42</v>
      </c>
    </row>
    <row r="147" spans="1:6">
      <c r="A147" s="156">
        <v>38749</v>
      </c>
      <c r="B147">
        <v>5.35</v>
      </c>
      <c r="E147" s="156">
        <v>38749</v>
      </c>
      <c r="F147">
        <v>4.57</v>
      </c>
    </row>
    <row r="148" spans="1:6">
      <c r="A148" s="156">
        <v>38777</v>
      </c>
      <c r="B148">
        <v>5.53</v>
      </c>
      <c r="E148" s="156">
        <v>38777</v>
      </c>
      <c r="F148">
        <v>4.72</v>
      </c>
    </row>
    <row r="149" spans="1:6">
      <c r="A149" s="156">
        <v>38808</v>
      </c>
      <c r="B149">
        <v>5.84</v>
      </c>
      <c r="E149" s="156">
        <v>38808</v>
      </c>
      <c r="F149">
        <v>4.99</v>
      </c>
    </row>
    <row r="150" spans="1:6">
      <c r="A150" s="156">
        <v>38838</v>
      </c>
      <c r="B150">
        <v>5.95</v>
      </c>
      <c r="E150" s="156">
        <v>38838</v>
      </c>
      <c r="F150">
        <v>5.1100000000000003</v>
      </c>
    </row>
    <row r="151" spans="1:6">
      <c r="A151" s="156">
        <v>38869</v>
      </c>
      <c r="B151">
        <v>5.89</v>
      </c>
      <c r="E151" s="156">
        <v>38869</v>
      </c>
      <c r="F151">
        <v>5.1100000000000003</v>
      </c>
    </row>
    <row r="152" spans="1:6">
      <c r="A152" s="156">
        <v>38899</v>
      </c>
      <c r="B152">
        <v>5.85</v>
      </c>
      <c r="E152" s="156">
        <v>38899</v>
      </c>
      <c r="F152">
        <v>5.09</v>
      </c>
    </row>
    <row r="153" spans="1:6">
      <c r="A153" s="156">
        <v>38930</v>
      </c>
      <c r="B153">
        <v>5.68</v>
      </c>
      <c r="E153" s="156">
        <v>38930</v>
      </c>
      <c r="F153">
        <v>4.88</v>
      </c>
    </row>
    <row r="154" spans="1:6">
      <c r="A154" s="156">
        <v>38961</v>
      </c>
      <c r="B154">
        <v>5.51</v>
      </c>
      <c r="E154" s="156">
        <v>38961</v>
      </c>
      <c r="F154">
        <v>4.72</v>
      </c>
    </row>
    <row r="155" spans="1:6">
      <c r="A155" s="156">
        <v>38991</v>
      </c>
      <c r="B155">
        <v>5.51</v>
      </c>
      <c r="E155" s="156">
        <v>38991</v>
      </c>
      <c r="F155">
        <v>4.7300000000000004</v>
      </c>
    </row>
    <row r="156" spans="1:6">
      <c r="A156" s="156">
        <v>39022</v>
      </c>
      <c r="B156">
        <v>5.33</v>
      </c>
      <c r="E156" s="156">
        <v>39022</v>
      </c>
      <c r="F156">
        <v>4.5999999999999996</v>
      </c>
    </row>
    <row r="157" spans="1:6">
      <c r="A157" s="156">
        <v>39052</v>
      </c>
      <c r="B157">
        <v>5.32</v>
      </c>
      <c r="E157" s="156">
        <v>39052</v>
      </c>
      <c r="F157">
        <v>4.5599999999999996</v>
      </c>
    </row>
    <row r="158" spans="1:6">
      <c r="A158" s="156">
        <v>39083</v>
      </c>
      <c r="B158">
        <v>5.4</v>
      </c>
      <c r="C158" s="157">
        <f>AVERAGE(B158:B169)</f>
        <v>5.5558333333333323</v>
      </c>
      <c r="D158" s="157">
        <f>AVERAGE(F158:F169)</f>
        <v>4.6291666666666664</v>
      </c>
      <c r="E158" s="156">
        <v>39083</v>
      </c>
      <c r="F158">
        <v>4.76</v>
      </c>
    </row>
    <row r="159" spans="1:6">
      <c r="A159" s="156">
        <v>39114</v>
      </c>
      <c r="B159">
        <v>5.39</v>
      </c>
      <c r="E159" s="156">
        <v>39114</v>
      </c>
      <c r="F159">
        <v>4.72</v>
      </c>
    </row>
    <row r="160" spans="1:6">
      <c r="A160" s="156">
        <v>39142</v>
      </c>
      <c r="B160">
        <v>5.3</v>
      </c>
      <c r="E160" s="156">
        <v>39142</v>
      </c>
      <c r="F160">
        <v>4.5599999999999996</v>
      </c>
    </row>
    <row r="161" spans="1:6">
      <c r="A161" s="156">
        <v>39173</v>
      </c>
      <c r="B161">
        <v>5.47</v>
      </c>
      <c r="E161" s="156">
        <v>39173</v>
      </c>
      <c r="F161">
        <v>4.6900000000000004</v>
      </c>
    </row>
    <row r="162" spans="1:6">
      <c r="A162" s="156">
        <v>39203</v>
      </c>
      <c r="B162">
        <v>5.47</v>
      </c>
      <c r="E162" s="156">
        <v>39203</v>
      </c>
      <c r="F162">
        <v>4.75</v>
      </c>
    </row>
    <row r="163" spans="1:6">
      <c r="A163" s="156">
        <v>39234</v>
      </c>
      <c r="B163">
        <v>5.79</v>
      </c>
      <c r="E163" s="156">
        <v>39234</v>
      </c>
      <c r="F163">
        <v>5.0999999999999996</v>
      </c>
    </row>
    <row r="164" spans="1:6">
      <c r="A164" s="156">
        <v>39264</v>
      </c>
      <c r="B164">
        <v>5.73</v>
      </c>
      <c r="E164" s="156">
        <v>39264</v>
      </c>
      <c r="F164">
        <v>5</v>
      </c>
    </row>
    <row r="165" spans="1:6">
      <c r="A165" s="156">
        <v>39295</v>
      </c>
      <c r="B165">
        <v>5.79</v>
      </c>
      <c r="E165" s="156">
        <v>39295</v>
      </c>
      <c r="F165">
        <v>4.67</v>
      </c>
    </row>
    <row r="166" spans="1:6">
      <c r="A166" s="156">
        <v>39326</v>
      </c>
      <c r="B166">
        <v>5.74</v>
      </c>
      <c r="E166" s="156">
        <v>39326</v>
      </c>
      <c r="F166">
        <v>4.5199999999999996</v>
      </c>
    </row>
    <row r="167" spans="1:6">
      <c r="A167" s="156">
        <v>39356</v>
      </c>
      <c r="B167">
        <v>5.66</v>
      </c>
      <c r="E167" s="156">
        <v>39356</v>
      </c>
      <c r="F167">
        <v>4.53</v>
      </c>
    </row>
    <row r="168" spans="1:6">
      <c r="A168" s="156">
        <v>39387</v>
      </c>
      <c r="B168">
        <v>5.44</v>
      </c>
      <c r="E168" s="156">
        <v>39387</v>
      </c>
      <c r="F168">
        <v>4.1500000000000004</v>
      </c>
    </row>
    <row r="169" spans="1:6">
      <c r="A169" s="156">
        <v>39417</v>
      </c>
      <c r="B169">
        <v>5.49</v>
      </c>
      <c r="E169" s="156">
        <v>39417</v>
      </c>
      <c r="F169">
        <v>4.0999999999999996</v>
      </c>
    </row>
    <row r="170" spans="1:6">
      <c r="A170" s="156">
        <v>39448</v>
      </c>
      <c r="B170">
        <v>5.33</v>
      </c>
      <c r="C170" s="157">
        <f>AVERAGE(B170:B181)</f>
        <v>5.6316666666666668</v>
      </c>
      <c r="D170" s="157">
        <f>AVERAGE(F170:F181)</f>
        <v>3.6666666666666665</v>
      </c>
      <c r="E170" s="156">
        <v>39448</v>
      </c>
      <c r="F170">
        <v>3.74</v>
      </c>
    </row>
    <row r="171" spans="1:6">
      <c r="A171" s="156">
        <v>39479</v>
      </c>
      <c r="B171">
        <v>5.53</v>
      </c>
      <c r="E171" s="156">
        <v>39479</v>
      </c>
      <c r="F171">
        <v>3.74</v>
      </c>
    </row>
    <row r="172" spans="1:6">
      <c r="A172" s="156">
        <v>39508</v>
      </c>
      <c r="B172">
        <v>5.51</v>
      </c>
      <c r="E172" s="156">
        <v>39508</v>
      </c>
      <c r="F172">
        <v>3.51</v>
      </c>
    </row>
    <row r="173" spans="1:6">
      <c r="A173" s="156">
        <v>39539</v>
      </c>
      <c r="B173">
        <v>5.55</v>
      </c>
      <c r="E173" s="156">
        <v>39539</v>
      </c>
      <c r="F173">
        <v>3.68</v>
      </c>
    </row>
    <row r="174" spans="1:6">
      <c r="A174" s="156">
        <v>39569</v>
      </c>
      <c r="B174">
        <v>5.57</v>
      </c>
      <c r="E174" s="156">
        <v>39569</v>
      </c>
      <c r="F174">
        <v>3.88</v>
      </c>
    </row>
    <row r="175" spans="1:6">
      <c r="A175" s="156">
        <v>39600</v>
      </c>
      <c r="B175">
        <v>5.68</v>
      </c>
      <c r="E175" s="156">
        <v>39600</v>
      </c>
      <c r="F175">
        <v>4.0999999999999996</v>
      </c>
    </row>
    <row r="176" spans="1:6">
      <c r="A176" s="156">
        <v>39630</v>
      </c>
      <c r="B176">
        <v>5.67</v>
      </c>
      <c r="E176" s="156">
        <v>39630</v>
      </c>
      <c r="F176">
        <v>4.01</v>
      </c>
    </row>
    <row r="177" spans="1:6">
      <c r="A177" s="156">
        <v>39661</v>
      </c>
      <c r="B177">
        <v>5.64</v>
      </c>
      <c r="E177" s="156">
        <v>39661</v>
      </c>
      <c r="F177">
        <v>3.89</v>
      </c>
    </row>
    <row r="178" spans="1:6">
      <c r="A178" s="156">
        <v>39692</v>
      </c>
      <c r="B178">
        <v>5.65</v>
      </c>
      <c r="E178" s="156">
        <v>39692</v>
      </c>
      <c r="F178">
        <v>3.69</v>
      </c>
    </row>
    <row r="179" spans="1:6">
      <c r="A179" s="156">
        <v>39722</v>
      </c>
      <c r="B179">
        <v>6.28</v>
      </c>
      <c r="E179" s="156">
        <v>39722</v>
      </c>
      <c r="F179">
        <v>3.81</v>
      </c>
    </row>
    <row r="180" spans="1:6">
      <c r="A180" s="156">
        <v>39753</v>
      </c>
      <c r="B180">
        <v>6.12</v>
      </c>
      <c r="E180" s="156">
        <v>39753</v>
      </c>
      <c r="F180">
        <v>3.53</v>
      </c>
    </row>
    <row r="181" spans="1:6">
      <c r="A181" s="156">
        <v>39783</v>
      </c>
      <c r="B181">
        <v>5.05</v>
      </c>
      <c r="E181" s="156">
        <v>39783</v>
      </c>
      <c r="F181">
        <v>2.42</v>
      </c>
    </row>
    <row r="182" spans="1:6">
      <c r="A182" s="156">
        <v>39814</v>
      </c>
      <c r="B182">
        <v>5.05</v>
      </c>
      <c r="C182" s="157">
        <f>AVERAGE(B182:B193)</f>
        <v>5.3133333333333326</v>
      </c>
      <c r="D182" s="157">
        <f>AVERAGE(F182:F193)</f>
        <v>3.2566666666666664</v>
      </c>
      <c r="E182" s="156">
        <v>39814</v>
      </c>
      <c r="F182">
        <v>2.52</v>
      </c>
    </row>
    <row r="183" spans="1:6">
      <c r="A183" s="156">
        <v>39845</v>
      </c>
      <c r="B183">
        <v>5.27</v>
      </c>
      <c r="E183" s="156">
        <v>39845</v>
      </c>
      <c r="F183">
        <v>2.87</v>
      </c>
    </row>
    <row r="184" spans="1:6">
      <c r="A184" s="156">
        <v>39873</v>
      </c>
      <c r="B184">
        <v>5.5</v>
      </c>
      <c r="E184" s="156">
        <v>39873</v>
      </c>
      <c r="F184">
        <v>2.82</v>
      </c>
    </row>
    <row r="185" spans="1:6">
      <c r="A185" s="156">
        <v>39904</v>
      </c>
      <c r="B185">
        <v>5.39</v>
      </c>
      <c r="E185" s="156">
        <v>39904</v>
      </c>
      <c r="F185">
        <v>2.93</v>
      </c>
    </row>
    <row r="186" spans="1:6">
      <c r="A186" s="156">
        <v>39934</v>
      </c>
      <c r="B186">
        <v>5.54</v>
      </c>
      <c r="E186" s="156">
        <v>39934</v>
      </c>
      <c r="F186">
        <v>3.29</v>
      </c>
    </row>
    <row r="187" spans="1:6">
      <c r="A187" s="156">
        <v>39965</v>
      </c>
      <c r="B187">
        <v>5.61</v>
      </c>
      <c r="E187" s="156">
        <v>39965</v>
      </c>
      <c r="F187">
        <v>3.72</v>
      </c>
    </row>
    <row r="188" spans="1:6">
      <c r="A188" s="156">
        <v>39995</v>
      </c>
      <c r="B188">
        <v>5.41</v>
      </c>
      <c r="E188" s="156">
        <v>39995</v>
      </c>
      <c r="F188">
        <v>3.56</v>
      </c>
    </row>
    <row r="189" spans="1:6">
      <c r="A189" s="156">
        <v>40026</v>
      </c>
      <c r="B189">
        <v>5.26</v>
      </c>
      <c r="E189" s="156">
        <v>40026</v>
      </c>
      <c r="F189">
        <v>3.59</v>
      </c>
    </row>
    <row r="190" spans="1:6">
      <c r="A190" s="156">
        <v>40057</v>
      </c>
      <c r="B190">
        <v>5.13</v>
      </c>
      <c r="E190" s="156">
        <v>40057</v>
      </c>
      <c r="F190">
        <v>3.4</v>
      </c>
    </row>
    <row r="191" spans="1:6">
      <c r="A191" s="156">
        <v>40087</v>
      </c>
      <c r="B191">
        <v>5.15</v>
      </c>
      <c r="E191" s="156">
        <v>40087</v>
      </c>
      <c r="F191">
        <v>3.39</v>
      </c>
    </row>
    <row r="192" spans="1:6">
      <c r="A192" s="156">
        <v>40118</v>
      </c>
      <c r="B192">
        <v>5.19</v>
      </c>
      <c r="E192" s="156">
        <v>40118</v>
      </c>
      <c r="F192">
        <v>3.4</v>
      </c>
    </row>
    <row r="193" spans="1:6">
      <c r="A193" s="156">
        <v>40148</v>
      </c>
      <c r="B193">
        <v>5.26</v>
      </c>
      <c r="E193" s="156">
        <v>40148</v>
      </c>
      <c r="F193">
        <v>3.59</v>
      </c>
    </row>
    <row r="194" spans="1:6">
      <c r="A194" s="156">
        <v>40179</v>
      </c>
      <c r="B194">
        <v>5.26</v>
      </c>
      <c r="C194" s="157">
        <f>AVERAGE(B194:B205)</f>
        <v>4.9433333333333325</v>
      </c>
      <c r="D194" s="157">
        <f>AVERAGE(F194:F205)</f>
        <v>3.2141666666666668</v>
      </c>
      <c r="E194" s="156">
        <v>40179</v>
      </c>
      <c r="F194">
        <v>3.73</v>
      </c>
    </row>
    <row r="195" spans="1:6">
      <c r="A195" s="156">
        <v>40210</v>
      </c>
      <c r="B195">
        <v>5.35</v>
      </c>
      <c r="E195" s="156">
        <v>40210</v>
      </c>
      <c r="F195">
        <v>3.69</v>
      </c>
    </row>
    <row r="196" spans="1:6">
      <c r="A196" s="156">
        <v>40238</v>
      </c>
      <c r="B196">
        <v>5.27</v>
      </c>
      <c r="E196" s="156">
        <v>40238</v>
      </c>
      <c r="F196">
        <v>3.73</v>
      </c>
    </row>
    <row r="197" spans="1:6">
      <c r="A197" s="156">
        <v>40269</v>
      </c>
      <c r="B197">
        <v>5.29</v>
      </c>
      <c r="E197" s="156">
        <v>40269</v>
      </c>
      <c r="F197">
        <v>3.85</v>
      </c>
    </row>
    <row r="198" spans="1:6">
      <c r="A198" s="156">
        <v>40299</v>
      </c>
      <c r="B198">
        <v>4.96</v>
      </c>
      <c r="E198" s="156">
        <v>40299</v>
      </c>
      <c r="F198">
        <v>3.42</v>
      </c>
    </row>
    <row r="199" spans="1:6">
      <c r="A199" s="156">
        <v>40330</v>
      </c>
      <c r="B199">
        <v>4.88</v>
      </c>
      <c r="E199" s="156">
        <v>40330</v>
      </c>
      <c r="F199">
        <v>3.2</v>
      </c>
    </row>
    <row r="200" spans="1:6">
      <c r="A200" s="156">
        <v>40360</v>
      </c>
      <c r="B200">
        <v>4.72</v>
      </c>
      <c r="E200" s="156">
        <v>40360</v>
      </c>
      <c r="F200">
        <v>3.01</v>
      </c>
    </row>
    <row r="201" spans="1:6">
      <c r="A201" s="156">
        <v>40391</v>
      </c>
      <c r="B201">
        <v>4.49</v>
      </c>
      <c r="E201" s="156">
        <v>40391</v>
      </c>
      <c r="F201">
        <v>2.7</v>
      </c>
    </row>
    <row r="202" spans="1:6">
      <c r="A202" s="156">
        <v>40422</v>
      </c>
      <c r="B202">
        <v>4.53</v>
      </c>
      <c r="E202" s="156">
        <v>40422</v>
      </c>
      <c r="F202">
        <v>2.65</v>
      </c>
    </row>
    <row r="203" spans="1:6">
      <c r="A203" s="156">
        <v>40452</v>
      </c>
      <c r="B203">
        <v>4.68</v>
      </c>
      <c r="E203" s="156">
        <v>40452</v>
      </c>
      <c r="F203">
        <v>2.54</v>
      </c>
    </row>
    <row r="204" spans="1:6">
      <c r="A204" s="156">
        <v>40483</v>
      </c>
      <c r="B204">
        <v>4.87</v>
      </c>
      <c r="E204" s="156">
        <v>40483</v>
      </c>
      <c r="F204">
        <v>2.76</v>
      </c>
    </row>
    <row r="205" spans="1:6">
      <c r="A205" s="156">
        <v>40513</v>
      </c>
      <c r="B205">
        <v>5.0199999999999996</v>
      </c>
      <c r="E205" s="156">
        <v>40513</v>
      </c>
      <c r="F205">
        <v>3.29</v>
      </c>
    </row>
    <row r="206" spans="1:6">
      <c r="A206" s="156">
        <v>40544</v>
      </c>
      <c r="B206">
        <v>5.04</v>
      </c>
      <c r="C206" s="157">
        <f>AVERAGE(B206:B217)</f>
        <v>4.6391666666666662</v>
      </c>
      <c r="D206" s="157">
        <f>AVERAGE(F206:F217)</f>
        <v>2.7858333333333327</v>
      </c>
      <c r="E206" s="156">
        <v>40544</v>
      </c>
      <c r="F206">
        <v>3.39</v>
      </c>
    </row>
    <row r="207" spans="1:6">
      <c r="A207" s="156">
        <v>40575</v>
      </c>
      <c r="B207">
        <v>5.22</v>
      </c>
      <c r="E207" s="156">
        <v>40575</v>
      </c>
      <c r="F207">
        <v>3.58</v>
      </c>
    </row>
    <row r="208" spans="1:6">
      <c r="A208" s="156">
        <v>40603</v>
      </c>
      <c r="B208">
        <v>5.13</v>
      </c>
      <c r="E208" s="156">
        <v>40603</v>
      </c>
      <c r="F208">
        <v>3.41</v>
      </c>
    </row>
    <row r="209" spans="1:6">
      <c r="A209" s="156">
        <v>40634</v>
      </c>
      <c r="B209">
        <v>5.16</v>
      </c>
      <c r="E209" s="156">
        <v>40634</v>
      </c>
      <c r="F209">
        <v>3.46</v>
      </c>
    </row>
    <row r="210" spans="1:6">
      <c r="A210" s="156">
        <v>40664</v>
      </c>
      <c r="B210">
        <v>4.96</v>
      </c>
      <c r="E210" s="156">
        <v>40664</v>
      </c>
      <c r="F210">
        <v>3.17</v>
      </c>
    </row>
    <row r="211" spans="1:6">
      <c r="A211" s="156">
        <v>40695</v>
      </c>
      <c r="B211">
        <v>4.99</v>
      </c>
      <c r="E211" s="156">
        <v>40695</v>
      </c>
      <c r="F211">
        <v>3</v>
      </c>
    </row>
    <row r="212" spans="1:6">
      <c r="A212" s="156">
        <v>40725</v>
      </c>
      <c r="B212">
        <v>4.93</v>
      </c>
      <c r="E212" s="156">
        <v>40725</v>
      </c>
      <c r="F212">
        <v>3</v>
      </c>
    </row>
    <row r="213" spans="1:6">
      <c r="A213" s="156">
        <v>40756</v>
      </c>
      <c r="B213">
        <v>4.37</v>
      </c>
      <c r="E213" s="156">
        <v>40756</v>
      </c>
      <c r="F213">
        <v>2.2999999999999998</v>
      </c>
    </row>
    <row r="214" spans="1:6">
      <c r="A214" s="156">
        <v>40787</v>
      </c>
      <c r="B214">
        <v>4.09</v>
      </c>
      <c r="E214" s="156">
        <v>40787</v>
      </c>
      <c r="F214">
        <v>1.98</v>
      </c>
    </row>
    <row r="215" spans="1:6">
      <c r="A215" s="156">
        <v>40817</v>
      </c>
      <c r="B215">
        <v>3.98</v>
      </c>
      <c r="E215" s="156">
        <v>40817</v>
      </c>
      <c r="F215">
        <v>2.15</v>
      </c>
    </row>
    <row r="216" spans="1:6">
      <c r="A216" s="156">
        <v>40848</v>
      </c>
      <c r="B216">
        <v>3.87</v>
      </c>
      <c r="E216" s="156">
        <v>40848</v>
      </c>
      <c r="F216">
        <v>2.0099999999999998</v>
      </c>
    </row>
    <row r="217" spans="1:6">
      <c r="A217" s="156">
        <v>40878</v>
      </c>
      <c r="B217">
        <v>3.93</v>
      </c>
      <c r="E217" s="156">
        <v>40878</v>
      </c>
      <c r="F217">
        <v>1.98</v>
      </c>
    </row>
    <row r="218" spans="1:6">
      <c r="A218" s="156">
        <v>40909</v>
      </c>
      <c r="B218">
        <v>3.85</v>
      </c>
      <c r="C218" s="157">
        <f>AVERAGE(B218:B229)</f>
        <v>3.6733333333333333</v>
      </c>
      <c r="D218" s="157">
        <f>AVERAGE(F218:F229)</f>
        <v>1.8025</v>
      </c>
      <c r="E218" s="156">
        <v>40909</v>
      </c>
      <c r="F218">
        <v>1.97</v>
      </c>
    </row>
    <row r="219" spans="1:6">
      <c r="A219" s="156">
        <v>40940</v>
      </c>
      <c r="B219">
        <v>3.85</v>
      </c>
      <c r="E219" s="156">
        <v>40940</v>
      </c>
      <c r="F219">
        <v>1.97</v>
      </c>
    </row>
    <row r="220" spans="1:6">
      <c r="A220" s="156">
        <v>40969</v>
      </c>
      <c r="B220">
        <v>3.99</v>
      </c>
      <c r="E220" s="156">
        <v>40969</v>
      </c>
      <c r="F220">
        <v>2.17</v>
      </c>
    </row>
    <row r="221" spans="1:6">
      <c r="A221" s="156">
        <v>41000</v>
      </c>
      <c r="B221">
        <v>3.96</v>
      </c>
      <c r="E221" s="156">
        <v>41000</v>
      </c>
      <c r="F221">
        <v>2.0499999999999998</v>
      </c>
    </row>
    <row r="222" spans="1:6">
      <c r="A222" s="156">
        <v>41030</v>
      </c>
      <c r="B222">
        <v>3.8</v>
      </c>
      <c r="E222" s="156">
        <v>41030</v>
      </c>
      <c r="F222">
        <v>1.8</v>
      </c>
    </row>
    <row r="223" spans="1:6">
      <c r="A223" s="156">
        <v>41061</v>
      </c>
      <c r="B223">
        <v>3.64</v>
      </c>
      <c r="E223" s="156">
        <v>41061</v>
      </c>
      <c r="F223">
        <v>1.62</v>
      </c>
    </row>
    <row r="224" spans="1:6">
      <c r="A224" s="156">
        <v>41091</v>
      </c>
      <c r="B224">
        <v>3.4</v>
      </c>
      <c r="E224" s="156">
        <v>41091</v>
      </c>
      <c r="F224">
        <v>1.53</v>
      </c>
    </row>
    <row r="225" spans="1:6">
      <c r="A225" s="156">
        <v>41122</v>
      </c>
      <c r="B225">
        <v>3.48</v>
      </c>
      <c r="E225" s="156">
        <v>41122</v>
      </c>
      <c r="F225">
        <v>1.68</v>
      </c>
    </row>
    <row r="226" spans="1:6">
      <c r="A226" s="156">
        <v>41153</v>
      </c>
      <c r="B226">
        <v>3.49</v>
      </c>
      <c r="E226" s="156">
        <v>41153</v>
      </c>
      <c r="F226">
        <v>1.72</v>
      </c>
    </row>
    <row r="227" spans="1:6">
      <c r="A227" s="156">
        <v>41183</v>
      </c>
      <c r="B227">
        <v>3.47</v>
      </c>
      <c r="E227" s="156">
        <v>41183</v>
      </c>
      <c r="F227">
        <v>1.75</v>
      </c>
    </row>
    <row r="228" spans="1:6">
      <c r="A228" s="156">
        <v>41214</v>
      </c>
      <c r="B228">
        <v>3.5</v>
      </c>
      <c r="E228" s="156">
        <v>41214</v>
      </c>
      <c r="F228">
        <v>1.65</v>
      </c>
    </row>
    <row r="229" spans="1:6">
      <c r="A229" s="156">
        <v>41244</v>
      </c>
      <c r="B229">
        <v>3.65</v>
      </c>
      <c r="E229" s="156">
        <v>41244</v>
      </c>
      <c r="F229">
        <v>1.72</v>
      </c>
    </row>
    <row r="230" spans="1:6">
      <c r="A230" s="156">
        <v>41275</v>
      </c>
      <c r="B230">
        <v>3.8</v>
      </c>
      <c r="C230" s="157">
        <f>AVERAGE(B230:B241)</f>
        <v>4.2350000000000003</v>
      </c>
      <c r="D230" s="157">
        <f>AVERAGE(F230:F241)</f>
        <v>2.3508333333333331</v>
      </c>
      <c r="E230" s="156">
        <v>41275</v>
      </c>
      <c r="F230">
        <v>1.91</v>
      </c>
    </row>
    <row r="231" spans="1:6">
      <c r="A231" s="156">
        <v>41306</v>
      </c>
      <c r="B231">
        <v>3.9</v>
      </c>
      <c r="E231" s="156">
        <v>41306</v>
      </c>
      <c r="F231">
        <v>1.98</v>
      </c>
    </row>
    <row r="232" spans="1:6">
      <c r="A232" s="156">
        <v>41334</v>
      </c>
      <c r="B232">
        <v>3.93</v>
      </c>
      <c r="E232" s="156">
        <v>41334</v>
      </c>
      <c r="F232">
        <v>1.96</v>
      </c>
    </row>
    <row r="233" spans="1:6">
      <c r="A233" s="156">
        <v>41365</v>
      </c>
      <c r="B233">
        <v>3.73</v>
      </c>
      <c r="E233" s="156">
        <v>41365</v>
      </c>
      <c r="F233">
        <v>1.76</v>
      </c>
    </row>
    <row r="234" spans="1:6">
      <c r="A234" s="156">
        <v>41395</v>
      </c>
      <c r="B234">
        <v>3.89</v>
      </c>
      <c r="E234" s="156">
        <v>41395</v>
      </c>
      <c r="F234">
        <v>1.93</v>
      </c>
    </row>
    <row r="235" spans="1:6">
      <c r="A235" s="156">
        <v>41426</v>
      </c>
      <c r="B235">
        <v>4.2699999999999996</v>
      </c>
      <c r="E235" s="156">
        <v>41426</v>
      </c>
      <c r="F235">
        <v>2.2999999999999998</v>
      </c>
    </row>
    <row r="236" spans="1:6">
      <c r="A236" s="156">
        <v>41456</v>
      </c>
      <c r="B236">
        <v>4.34</v>
      </c>
      <c r="E236" s="156">
        <v>41456</v>
      </c>
      <c r="F236">
        <v>2.58</v>
      </c>
    </row>
    <row r="237" spans="1:6">
      <c r="A237" s="156">
        <v>41487</v>
      </c>
      <c r="B237">
        <v>4.54</v>
      </c>
      <c r="E237" s="156">
        <v>41487</v>
      </c>
      <c r="F237">
        <v>2.74</v>
      </c>
    </row>
    <row r="238" spans="1:6">
      <c r="A238" s="156">
        <v>41518</v>
      </c>
      <c r="B238">
        <v>4.6399999999999997</v>
      </c>
      <c r="E238" s="156">
        <v>41518</v>
      </c>
      <c r="F238">
        <v>2.81</v>
      </c>
    </row>
    <row r="239" spans="1:6">
      <c r="A239" s="156">
        <v>41548</v>
      </c>
      <c r="B239">
        <v>4.53</v>
      </c>
      <c r="E239" s="156">
        <v>41548</v>
      </c>
      <c r="F239">
        <v>2.62</v>
      </c>
    </row>
    <row r="240" spans="1:6">
      <c r="A240" s="156">
        <v>41579</v>
      </c>
      <c r="B240">
        <v>4.63</v>
      </c>
      <c r="E240" s="156">
        <v>41579</v>
      </c>
      <c r="F240">
        <v>2.72</v>
      </c>
    </row>
    <row r="241" spans="1:6">
      <c r="A241" s="156">
        <v>41609</v>
      </c>
      <c r="B241">
        <v>4.62</v>
      </c>
      <c r="E241" s="156">
        <v>41609</v>
      </c>
      <c r="F241">
        <v>2.9</v>
      </c>
    </row>
    <row r="242" spans="1:6">
      <c r="A242" s="156">
        <v>41640</v>
      </c>
      <c r="B242">
        <v>4.49</v>
      </c>
      <c r="C242" s="157">
        <f>AVERAGE(B242:B253)</f>
        <v>4.1625000000000005</v>
      </c>
      <c r="D242" s="157">
        <f>AVERAGE(F242:F253)</f>
        <v>2.5408333333333335</v>
      </c>
      <c r="E242" s="156">
        <v>41640</v>
      </c>
      <c r="F242">
        <v>2.86</v>
      </c>
    </row>
    <row r="243" spans="1:6">
      <c r="A243" s="156">
        <v>41671</v>
      </c>
      <c r="B243">
        <v>4.45</v>
      </c>
      <c r="E243" s="156">
        <v>41671</v>
      </c>
      <c r="F243">
        <v>2.71</v>
      </c>
    </row>
    <row r="244" spans="1:6">
      <c r="A244" s="156">
        <v>41699</v>
      </c>
      <c r="B244">
        <v>4.38</v>
      </c>
      <c r="E244" s="156">
        <v>41699</v>
      </c>
      <c r="F244">
        <v>2.72</v>
      </c>
    </row>
    <row r="245" spans="1:6">
      <c r="A245" s="156">
        <v>41730</v>
      </c>
      <c r="B245">
        <v>4.24</v>
      </c>
      <c r="E245" s="156">
        <v>41730</v>
      </c>
      <c r="F245">
        <v>2.71</v>
      </c>
    </row>
    <row r="246" spans="1:6">
      <c r="A246" s="156">
        <v>41760</v>
      </c>
      <c r="B246">
        <v>4.16</v>
      </c>
      <c r="E246" s="156">
        <v>41760</v>
      </c>
      <c r="F246">
        <v>2.56</v>
      </c>
    </row>
    <row r="247" spans="1:6">
      <c r="A247" s="156">
        <v>41791</v>
      </c>
      <c r="B247">
        <v>4.25</v>
      </c>
      <c r="E247" s="156">
        <v>41791</v>
      </c>
      <c r="F247">
        <v>2.6</v>
      </c>
    </row>
    <row r="248" spans="1:6">
      <c r="A248" s="156">
        <v>41821</v>
      </c>
      <c r="B248">
        <v>4.16</v>
      </c>
      <c r="E248" s="156">
        <v>41821</v>
      </c>
      <c r="F248">
        <v>2.54</v>
      </c>
    </row>
    <row r="249" spans="1:6">
      <c r="A249" s="156">
        <v>41852</v>
      </c>
      <c r="B249">
        <v>4.08</v>
      </c>
      <c r="E249" s="156">
        <v>41852</v>
      </c>
      <c r="F249">
        <v>2.42</v>
      </c>
    </row>
    <row r="250" spans="1:6">
      <c r="A250" s="156">
        <v>41883</v>
      </c>
      <c r="B250">
        <v>4.1100000000000003</v>
      </c>
      <c r="E250" s="156">
        <v>41883</v>
      </c>
      <c r="F250">
        <v>2.5299999999999998</v>
      </c>
    </row>
    <row r="251" spans="1:6">
      <c r="A251" s="156">
        <v>41913</v>
      </c>
      <c r="B251">
        <v>3.92</v>
      </c>
      <c r="E251" s="156">
        <v>41913</v>
      </c>
      <c r="F251">
        <v>2.2999999999999998</v>
      </c>
    </row>
    <row r="252" spans="1:6">
      <c r="A252" s="156">
        <v>41944</v>
      </c>
      <c r="B252">
        <v>3.92</v>
      </c>
      <c r="E252" s="156">
        <v>41944</v>
      </c>
      <c r="F252">
        <v>2.33</v>
      </c>
    </row>
    <row r="253" spans="1:6">
      <c r="A253" s="156">
        <v>41974</v>
      </c>
      <c r="B253">
        <v>3.79</v>
      </c>
      <c r="E253" s="156">
        <v>41974</v>
      </c>
      <c r="F253">
        <v>2.21</v>
      </c>
    </row>
    <row r="254" spans="1:6">
      <c r="A254" s="156">
        <v>42005</v>
      </c>
      <c r="B254">
        <v>3.46</v>
      </c>
      <c r="C254" s="157">
        <f>AVERAGE(B254:B265)</f>
        <v>3.8866666666666672</v>
      </c>
      <c r="D254" s="157">
        <f>AVERAGE(F254:F265)</f>
        <v>2.1358333333333337</v>
      </c>
      <c r="E254" s="156">
        <v>42005</v>
      </c>
      <c r="F254">
        <v>1.88</v>
      </c>
    </row>
    <row r="255" spans="1:6">
      <c r="A255" s="156">
        <v>42036</v>
      </c>
      <c r="B255">
        <v>3.61</v>
      </c>
      <c r="E255" s="156">
        <v>42036</v>
      </c>
      <c r="F255">
        <v>1.98</v>
      </c>
    </row>
    <row r="256" spans="1:6">
      <c r="A256" s="156">
        <v>42064</v>
      </c>
      <c r="B256">
        <v>3.64</v>
      </c>
      <c r="E256" s="156">
        <v>42064</v>
      </c>
      <c r="F256">
        <v>2.04</v>
      </c>
    </row>
    <row r="257" spans="1:6">
      <c r="A257" s="156">
        <v>42095</v>
      </c>
      <c r="B257">
        <v>3.52</v>
      </c>
      <c r="E257" s="156">
        <v>42095</v>
      </c>
      <c r="F257">
        <v>1.94</v>
      </c>
    </row>
    <row r="258" spans="1:6">
      <c r="A258" s="156">
        <v>42125</v>
      </c>
      <c r="B258">
        <v>3.98</v>
      </c>
      <c r="E258" s="156">
        <v>42125</v>
      </c>
      <c r="F258">
        <v>2.2000000000000002</v>
      </c>
    </row>
    <row r="259" spans="1:6">
      <c r="A259" s="156">
        <v>42156</v>
      </c>
      <c r="B259">
        <v>4.1900000000000004</v>
      </c>
      <c r="E259" s="156">
        <v>42156</v>
      </c>
      <c r="F259">
        <v>2.36</v>
      </c>
    </row>
    <row r="260" spans="1:6">
      <c r="A260" s="156">
        <v>42186</v>
      </c>
      <c r="B260">
        <v>4.1500000000000004</v>
      </c>
      <c r="E260" s="156">
        <v>42186</v>
      </c>
      <c r="F260">
        <v>2.3199999999999998</v>
      </c>
    </row>
    <row r="261" spans="1:6">
      <c r="A261" s="156">
        <v>42217</v>
      </c>
      <c r="B261">
        <v>4.04</v>
      </c>
      <c r="E261" s="156">
        <v>42217</v>
      </c>
      <c r="F261">
        <v>2.17</v>
      </c>
    </row>
    <row r="262" spans="1:6">
      <c r="A262" s="156">
        <v>42248</v>
      </c>
      <c r="B262">
        <v>4.07</v>
      </c>
      <c r="E262" s="156">
        <v>42248</v>
      </c>
      <c r="F262">
        <v>2.17</v>
      </c>
    </row>
    <row r="263" spans="1:6">
      <c r="A263" s="156">
        <v>42278</v>
      </c>
      <c r="B263">
        <v>3.95</v>
      </c>
      <c r="E263" s="156">
        <v>42278</v>
      </c>
      <c r="F263">
        <v>2.0699999999999998</v>
      </c>
    </row>
    <row r="264" spans="1:6">
      <c r="A264" s="156">
        <v>42309</v>
      </c>
      <c r="B264">
        <v>4.0599999999999996</v>
      </c>
      <c r="E264" s="156">
        <v>42309</v>
      </c>
      <c r="F264">
        <v>2.2599999999999998</v>
      </c>
    </row>
    <row r="265" spans="1:6">
      <c r="A265" s="156">
        <v>42339</v>
      </c>
      <c r="B265">
        <v>3.97</v>
      </c>
      <c r="E265" s="156">
        <v>42339</v>
      </c>
      <c r="F265">
        <v>2.2400000000000002</v>
      </c>
    </row>
    <row r="266" spans="1:6">
      <c r="A266" s="156">
        <v>42370</v>
      </c>
      <c r="B266">
        <v>4</v>
      </c>
      <c r="C266" s="157">
        <f>AVERAGE(B266:B277)</f>
        <v>3.6658333333333335</v>
      </c>
      <c r="D266" s="157">
        <f>AVERAGE(F266:F277)</f>
        <v>1.8416666666666668</v>
      </c>
      <c r="E266" s="156">
        <v>42370</v>
      </c>
      <c r="F266">
        <v>2.09</v>
      </c>
    </row>
    <row r="267" spans="1:6">
      <c r="A267" s="156">
        <v>42401</v>
      </c>
      <c r="B267">
        <v>3.96</v>
      </c>
      <c r="E267" s="156">
        <v>42401</v>
      </c>
      <c r="F267">
        <v>1.78</v>
      </c>
    </row>
    <row r="268" spans="1:6">
      <c r="A268" s="156">
        <v>42430</v>
      </c>
      <c r="B268">
        <v>3.82</v>
      </c>
      <c r="E268" s="156">
        <v>42430</v>
      </c>
      <c r="F268">
        <v>1.89</v>
      </c>
    </row>
    <row r="269" spans="1:6">
      <c r="A269" s="156">
        <v>42461</v>
      </c>
      <c r="B269">
        <v>3.62</v>
      </c>
      <c r="E269" s="156">
        <v>42461</v>
      </c>
      <c r="F269">
        <v>1.81</v>
      </c>
    </row>
    <row r="270" spans="1:6">
      <c r="A270" s="156">
        <v>42491</v>
      </c>
      <c r="B270">
        <v>3.65</v>
      </c>
      <c r="E270" s="156">
        <v>42491</v>
      </c>
      <c r="F270">
        <v>1.81</v>
      </c>
    </row>
    <row r="271" spans="1:6">
      <c r="A271" s="156">
        <v>42522</v>
      </c>
      <c r="B271">
        <v>3.5</v>
      </c>
      <c r="E271" s="156">
        <v>42522</v>
      </c>
      <c r="F271">
        <v>1.64</v>
      </c>
    </row>
    <row r="272" spans="1:6">
      <c r="A272" s="156">
        <v>42552</v>
      </c>
      <c r="B272">
        <v>3.28</v>
      </c>
      <c r="E272" s="156">
        <v>42552</v>
      </c>
      <c r="F272">
        <v>1.5</v>
      </c>
    </row>
    <row r="273" spans="1:6">
      <c r="A273" s="156">
        <v>42583</v>
      </c>
      <c r="B273">
        <v>3.32</v>
      </c>
      <c r="E273" s="156">
        <v>42583</v>
      </c>
      <c r="F273">
        <v>1.56</v>
      </c>
    </row>
    <row r="274" spans="1:6">
      <c r="A274" s="156">
        <v>42614</v>
      </c>
      <c r="B274">
        <v>3.41</v>
      </c>
      <c r="E274" s="156">
        <v>42614</v>
      </c>
      <c r="F274">
        <v>1.63</v>
      </c>
    </row>
    <row r="275" spans="1:6">
      <c r="A275" s="156">
        <v>42644</v>
      </c>
      <c r="B275">
        <v>3.51</v>
      </c>
      <c r="E275" s="156">
        <v>42644</v>
      </c>
      <c r="F275">
        <v>1.76</v>
      </c>
    </row>
    <row r="276" spans="1:6">
      <c r="A276" s="156">
        <v>42675</v>
      </c>
      <c r="B276">
        <v>3.86</v>
      </c>
      <c r="E276" s="156">
        <v>42675</v>
      </c>
      <c r="F276">
        <v>2.14</v>
      </c>
    </row>
    <row r="277" spans="1:6">
      <c r="A277" s="156">
        <v>42705</v>
      </c>
      <c r="B277">
        <v>4.0599999999999996</v>
      </c>
      <c r="E277" s="156">
        <v>42705</v>
      </c>
      <c r="F277">
        <v>2.4900000000000002</v>
      </c>
    </row>
    <row r="278" spans="1:6">
      <c r="A278" s="156">
        <v>42736</v>
      </c>
      <c r="B278">
        <v>3.92</v>
      </c>
      <c r="C278" s="157">
        <f>AVERAGE(B278:B289)</f>
        <v>3.7433333333333336</v>
      </c>
      <c r="D278" s="157">
        <f>AVERAGE(F278:F289)</f>
        <v>2.3299999999999996</v>
      </c>
      <c r="E278" s="156">
        <v>42736</v>
      </c>
      <c r="F278">
        <v>2.4300000000000002</v>
      </c>
    </row>
    <row r="279" spans="1:6">
      <c r="A279" s="156">
        <v>42767</v>
      </c>
      <c r="B279">
        <v>3.95</v>
      </c>
      <c r="E279" s="156">
        <v>42767</v>
      </c>
      <c r="F279">
        <v>2.42</v>
      </c>
    </row>
    <row r="280" spans="1:6">
      <c r="A280" s="156">
        <v>42795</v>
      </c>
      <c r="B280">
        <v>4.01</v>
      </c>
      <c r="E280" s="156">
        <v>42795</v>
      </c>
      <c r="F280">
        <v>2.48</v>
      </c>
    </row>
    <row r="281" spans="1:6">
      <c r="A281" s="156">
        <v>42826</v>
      </c>
      <c r="B281">
        <v>3.87</v>
      </c>
      <c r="E281" s="156">
        <v>42826</v>
      </c>
      <c r="F281">
        <v>2.2999999999999998</v>
      </c>
    </row>
    <row r="282" spans="1:6">
      <c r="A282" s="156">
        <v>42856</v>
      </c>
      <c r="B282">
        <v>3.85</v>
      </c>
      <c r="E282" s="156">
        <v>42856</v>
      </c>
      <c r="F282">
        <v>2.2999999999999998</v>
      </c>
    </row>
    <row r="283" spans="1:6">
      <c r="A283" s="156">
        <v>42887</v>
      </c>
      <c r="B283">
        <v>3.68</v>
      </c>
      <c r="E283" s="156">
        <v>42887</v>
      </c>
      <c r="F283">
        <v>2.19</v>
      </c>
    </row>
    <row r="284" spans="1:6">
      <c r="A284" s="156">
        <v>42917</v>
      </c>
      <c r="B284">
        <v>3.7</v>
      </c>
      <c r="E284" s="156">
        <v>42917</v>
      </c>
      <c r="F284">
        <v>2.3199999999999998</v>
      </c>
    </row>
    <row r="285" spans="1:6">
      <c r="A285" s="156">
        <v>42948</v>
      </c>
      <c r="B285">
        <v>3.63</v>
      </c>
      <c r="E285" s="156">
        <v>42948</v>
      </c>
      <c r="F285">
        <v>2.21</v>
      </c>
    </row>
    <row r="286" spans="1:6">
      <c r="A286" s="156">
        <v>42979</v>
      </c>
      <c r="B286">
        <v>3.63</v>
      </c>
      <c r="E286" s="156">
        <v>42979</v>
      </c>
      <c r="F286">
        <v>2.2000000000000002</v>
      </c>
    </row>
    <row r="287" spans="1:6">
      <c r="A287" s="156">
        <v>43009</v>
      </c>
      <c r="B287">
        <v>3.6</v>
      </c>
      <c r="E287" s="156">
        <v>43009</v>
      </c>
      <c r="F287">
        <v>2.36</v>
      </c>
    </row>
    <row r="288" spans="1:6">
      <c r="A288" s="156">
        <v>43040</v>
      </c>
      <c r="B288">
        <v>3.57</v>
      </c>
      <c r="E288" s="156">
        <v>43040</v>
      </c>
      <c r="F288">
        <v>2.35</v>
      </c>
    </row>
    <row r="289" spans="1:6">
      <c r="A289" s="156">
        <v>43070</v>
      </c>
      <c r="B289">
        <v>3.51</v>
      </c>
      <c r="E289" s="156">
        <v>43070</v>
      </c>
      <c r="F289">
        <v>2.4</v>
      </c>
    </row>
    <row r="290" spans="1:6">
      <c r="A290" s="156">
        <v>43101</v>
      </c>
      <c r="B290">
        <v>3.55</v>
      </c>
      <c r="C290" s="157">
        <f>AVERAGE(B290:B301)</f>
        <v>3.9299999999999997</v>
      </c>
      <c r="D290" s="157">
        <f>AVERAGE(F290:F301)</f>
        <v>2.9099999999999997</v>
      </c>
      <c r="E290" s="156">
        <v>43101</v>
      </c>
      <c r="F290">
        <v>2.58</v>
      </c>
    </row>
    <row r="291" spans="1:6">
      <c r="A291" s="156">
        <v>43132</v>
      </c>
      <c r="B291">
        <v>3.82</v>
      </c>
      <c r="E291" s="156">
        <v>43132</v>
      </c>
      <c r="F291">
        <v>2.86</v>
      </c>
    </row>
    <row r="292" spans="1:6">
      <c r="A292" s="156">
        <v>43160</v>
      </c>
      <c r="B292">
        <v>3.87</v>
      </c>
      <c r="E292" s="156">
        <v>43160</v>
      </c>
      <c r="F292">
        <v>2.84</v>
      </c>
    </row>
    <row r="293" spans="1:6">
      <c r="A293" s="156">
        <v>43191</v>
      </c>
      <c r="B293">
        <v>3.85</v>
      </c>
      <c r="E293" s="156">
        <v>43191</v>
      </c>
      <c r="F293">
        <v>2.87</v>
      </c>
    </row>
    <row r="294" spans="1:6">
      <c r="A294" s="156">
        <v>43221</v>
      </c>
      <c r="B294">
        <v>4</v>
      </c>
      <c r="E294" s="156">
        <v>43221</v>
      </c>
      <c r="F294">
        <v>2.98</v>
      </c>
    </row>
    <row r="295" spans="1:6">
      <c r="A295" s="156">
        <v>43252</v>
      </c>
      <c r="B295">
        <v>3.96</v>
      </c>
      <c r="E295" s="156">
        <v>43252</v>
      </c>
      <c r="F295">
        <v>2.91</v>
      </c>
    </row>
    <row r="296" spans="1:6">
      <c r="A296" s="156">
        <v>43282</v>
      </c>
      <c r="B296">
        <v>3.87</v>
      </c>
      <c r="E296" s="156">
        <v>43282</v>
      </c>
      <c r="F296">
        <v>2.89</v>
      </c>
    </row>
    <row r="297" spans="1:6">
      <c r="A297" s="156">
        <v>43313</v>
      </c>
      <c r="B297">
        <v>3.88</v>
      </c>
      <c r="E297" s="156">
        <v>43313</v>
      </c>
      <c r="F297">
        <v>2.89</v>
      </c>
    </row>
    <row r="298" spans="1:6">
      <c r="A298" s="156">
        <v>43344</v>
      </c>
      <c r="B298">
        <v>3.98</v>
      </c>
      <c r="E298" s="156">
        <v>43344</v>
      </c>
      <c r="F298">
        <v>3</v>
      </c>
    </row>
    <row r="299" spans="1:6">
      <c r="A299" s="156">
        <v>43374</v>
      </c>
      <c r="B299">
        <v>4.1399999999999997</v>
      </c>
      <c r="E299" s="156">
        <v>43374</v>
      </c>
      <c r="F299">
        <v>3.15</v>
      </c>
    </row>
    <row r="300" spans="1:6">
      <c r="A300" s="156">
        <v>43405</v>
      </c>
      <c r="B300">
        <v>4.22</v>
      </c>
      <c r="E300" s="156">
        <v>43405</v>
      </c>
      <c r="F300">
        <v>3.12</v>
      </c>
    </row>
    <row r="301" spans="1:6">
      <c r="A301" s="156">
        <v>43435</v>
      </c>
      <c r="B301">
        <v>4.0199999999999996</v>
      </c>
      <c r="E301" s="156">
        <v>43435</v>
      </c>
      <c r="F301">
        <v>2.83</v>
      </c>
    </row>
    <row r="302" spans="1:6">
      <c r="A302" s="156">
        <v>43466</v>
      </c>
      <c r="B302">
        <v>3.93</v>
      </c>
      <c r="C302" s="157">
        <f>AVERAGE(B302:B313)</f>
        <v>3.5675000000000003</v>
      </c>
      <c r="D302" s="157">
        <f>AVERAGE(F302:F313)</f>
        <v>2.17</v>
      </c>
      <c r="E302" s="156">
        <v>43466</v>
      </c>
      <c r="F302">
        <v>2.71</v>
      </c>
    </row>
    <row r="303" spans="1:6">
      <c r="A303" s="156">
        <v>43497</v>
      </c>
      <c r="B303">
        <v>3.79</v>
      </c>
      <c r="E303" s="156">
        <v>43497</v>
      </c>
      <c r="F303">
        <v>2.68</v>
      </c>
    </row>
    <row r="304" spans="1:6">
      <c r="A304" s="156">
        <v>43525</v>
      </c>
      <c r="B304">
        <v>3.77</v>
      </c>
      <c r="E304" s="156">
        <v>43525</v>
      </c>
      <c r="F304">
        <v>2.57</v>
      </c>
    </row>
    <row r="305" spans="1:6">
      <c r="A305" s="156">
        <v>43556</v>
      </c>
      <c r="B305">
        <v>3.69</v>
      </c>
      <c r="E305" s="156">
        <v>43556</v>
      </c>
      <c r="F305">
        <v>2.5299999999999998</v>
      </c>
    </row>
    <row r="306" spans="1:6">
      <c r="A306" s="156">
        <v>43586</v>
      </c>
      <c r="B306">
        <v>3.67</v>
      </c>
      <c r="E306" s="156">
        <v>43586</v>
      </c>
      <c r="F306">
        <v>2.4</v>
      </c>
    </row>
    <row r="307" spans="1:6">
      <c r="A307" s="156">
        <v>43617</v>
      </c>
      <c r="B307">
        <v>3.42</v>
      </c>
      <c r="E307" s="156">
        <v>43617</v>
      </c>
      <c r="F307">
        <v>2.0699999999999998</v>
      </c>
    </row>
    <row r="308" spans="1:6">
      <c r="A308" s="156">
        <v>43647</v>
      </c>
      <c r="B308">
        <v>3.29</v>
      </c>
      <c r="E308" s="156">
        <v>43647</v>
      </c>
      <c r="F308">
        <v>2.06</v>
      </c>
    </row>
    <row r="309" spans="1:6">
      <c r="A309" s="156">
        <v>43678</v>
      </c>
      <c r="B309">
        <v>2.98</v>
      </c>
      <c r="E309" s="156">
        <v>43678</v>
      </c>
      <c r="F309">
        <v>1.63</v>
      </c>
    </row>
    <row r="310" spans="1:6">
      <c r="E310" s="156">
        <v>43709</v>
      </c>
      <c r="F310">
        <v>1.7</v>
      </c>
    </row>
    <row r="311" spans="1:6">
      <c r="E311" s="156">
        <v>43739</v>
      </c>
      <c r="F311">
        <v>1.71</v>
      </c>
    </row>
    <row r="312" spans="1:6">
      <c r="E312" s="156">
        <v>43770</v>
      </c>
      <c r="F312">
        <v>1.81</v>
      </c>
    </row>
  </sheetData>
  <pageMargins left="0.75" right="0.75" top="1" bottom="1" header="0.5" footer="0.5"/>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A16" zoomScale="200" zoomScaleNormal="200" zoomScalePageLayoutView="200" workbookViewId="0">
      <selection activeCell="A46" sqref="A46"/>
    </sheetView>
  </sheetViews>
  <sheetFormatPr baseColWidth="10" defaultRowHeight="15" x14ac:dyDescent="0"/>
  <sheetData>
    <row r="1" spans="1:12">
      <c r="A1" t="s">
        <v>196</v>
      </c>
    </row>
    <row r="2" spans="1:12">
      <c r="A2" t="s">
        <v>205</v>
      </c>
    </row>
    <row r="3" spans="1:12" ht="85">
      <c r="A3" s="74" t="s">
        <v>211</v>
      </c>
      <c r="B3" s="74" t="s">
        <v>203</v>
      </c>
      <c r="C3" s="74" t="s">
        <v>197</v>
      </c>
      <c r="D3" s="74" t="s">
        <v>198</v>
      </c>
      <c r="E3" s="74" t="s">
        <v>199</v>
      </c>
      <c r="F3" s="74" t="s">
        <v>200</v>
      </c>
      <c r="G3" s="74" t="s">
        <v>201</v>
      </c>
      <c r="H3" s="74" t="s">
        <v>202</v>
      </c>
      <c r="I3" s="74" t="s">
        <v>233</v>
      </c>
      <c r="J3" s="74" t="s">
        <v>204</v>
      </c>
      <c r="K3" s="74" t="s">
        <v>232</v>
      </c>
      <c r="L3" s="74" t="s">
        <v>206</v>
      </c>
    </row>
    <row r="4" spans="1:12">
      <c r="A4" s="75">
        <v>0</v>
      </c>
      <c r="B4" s="75">
        <v>60</v>
      </c>
      <c r="C4" s="75"/>
      <c r="D4" s="75"/>
      <c r="E4" s="75"/>
      <c r="F4" s="75"/>
      <c r="G4" s="75"/>
      <c r="H4" s="75"/>
    </row>
    <row r="5" spans="1:12">
      <c r="A5" s="75">
        <v>60</v>
      </c>
      <c r="B5" s="75">
        <v>70</v>
      </c>
      <c r="C5" s="75">
        <v>3972</v>
      </c>
      <c r="D5" s="75">
        <v>266678</v>
      </c>
      <c r="E5" s="75">
        <v>10345</v>
      </c>
      <c r="F5" s="75">
        <v>669810</v>
      </c>
      <c r="G5" s="75">
        <f>C5+E5</f>
        <v>14317</v>
      </c>
      <c r="H5" s="75">
        <f t="shared" ref="H5:H19" si="0">D5+F5</f>
        <v>936488</v>
      </c>
      <c r="I5" s="75">
        <f>J5+K5</f>
        <v>391</v>
      </c>
      <c r="J5" s="75">
        <v>391</v>
      </c>
      <c r="L5" s="75">
        <v>622</v>
      </c>
    </row>
    <row r="6" spans="1:12">
      <c r="A6" s="75">
        <v>70</v>
      </c>
      <c r="B6" s="75">
        <v>80</v>
      </c>
      <c r="C6" s="75">
        <v>8793</v>
      </c>
      <c r="D6" s="75">
        <v>659909</v>
      </c>
      <c r="E6" s="75">
        <v>7145</v>
      </c>
      <c r="F6" s="75">
        <v>535889</v>
      </c>
      <c r="G6" s="75">
        <f t="shared" ref="G6:G19" si="1">C6+E6</f>
        <v>15938</v>
      </c>
      <c r="H6" s="75">
        <f t="shared" si="0"/>
        <v>1195798</v>
      </c>
      <c r="I6" s="75">
        <f t="shared" ref="I6:I19" si="2">J6+K6</f>
        <v>4053</v>
      </c>
      <c r="J6" s="75">
        <v>4051</v>
      </c>
      <c r="K6" s="75">
        <v>2</v>
      </c>
      <c r="L6" s="75">
        <v>4090</v>
      </c>
    </row>
    <row r="7" spans="1:12">
      <c r="A7" s="75">
        <v>80</v>
      </c>
      <c r="B7" s="75">
        <v>90</v>
      </c>
      <c r="C7" s="75">
        <v>8673</v>
      </c>
      <c r="D7" s="75">
        <v>735941</v>
      </c>
      <c r="E7" s="75">
        <v>6793</v>
      </c>
      <c r="F7" s="75">
        <v>576221</v>
      </c>
      <c r="G7" s="75">
        <f t="shared" si="1"/>
        <v>15466</v>
      </c>
      <c r="H7" s="75">
        <f t="shared" si="0"/>
        <v>1312162</v>
      </c>
      <c r="I7" s="75">
        <f t="shared" si="2"/>
        <v>11453</v>
      </c>
      <c r="J7" s="75">
        <v>11441</v>
      </c>
      <c r="K7" s="75">
        <v>12</v>
      </c>
      <c r="L7" s="75">
        <v>11751</v>
      </c>
    </row>
    <row r="8" spans="1:12">
      <c r="A8" s="75">
        <v>90</v>
      </c>
      <c r="B8" s="75">
        <v>100</v>
      </c>
      <c r="C8" s="75">
        <v>7424</v>
      </c>
      <c r="D8" s="75">
        <v>704913</v>
      </c>
      <c r="E8" s="75">
        <v>5823</v>
      </c>
      <c r="F8" s="75">
        <v>552387</v>
      </c>
      <c r="G8" s="75">
        <f t="shared" si="1"/>
        <v>13247</v>
      </c>
      <c r="H8" s="75">
        <f t="shared" si="0"/>
        <v>1257300</v>
      </c>
      <c r="I8" s="75">
        <f t="shared" si="2"/>
        <v>17878</v>
      </c>
      <c r="J8" s="75">
        <v>17853</v>
      </c>
      <c r="K8" s="75">
        <v>25</v>
      </c>
      <c r="L8" s="75">
        <v>18711</v>
      </c>
    </row>
    <row r="9" spans="1:12">
      <c r="A9" s="75">
        <v>100</v>
      </c>
      <c r="B9" s="75">
        <v>120</v>
      </c>
      <c r="C9" s="75">
        <v>11653</v>
      </c>
      <c r="D9" s="75">
        <v>1273616</v>
      </c>
      <c r="E9" s="75">
        <v>10777</v>
      </c>
      <c r="F9" s="75">
        <v>1187619</v>
      </c>
      <c r="G9" s="75">
        <f t="shared" si="1"/>
        <v>22430</v>
      </c>
      <c r="H9" s="75">
        <f t="shared" si="0"/>
        <v>2461235</v>
      </c>
      <c r="I9" s="75">
        <f t="shared" si="2"/>
        <v>52656</v>
      </c>
      <c r="J9" s="75">
        <v>52339</v>
      </c>
      <c r="K9" s="75">
        <v>317</v>
      </c>
      <c r="L9" s="75">
        <v>56048</v>
      </c>
    </row>
    <row r="10" spans="1:12">
      <c r="A10" s="75">
        <v>120</v>
      </c>
      <c r="B10" s="75">
        <v>150</v>
      </c>
      <c r="C10" s="75">
        <v>20098</v>
      </c>
      <c r="D10" s="75">
        <v>2721623</v>
      </c>
      <c r="E10" s="75">
        <v>9455</v>
      </c>
      <c r="F10" s="75">
        <v>1234131</v>
      </c>
      <c r="G10" s="75">
        <f t="shared" si="1"/>
        <v>29553</v>
      </c>
      <c r="H10" s="75">
        <f t="shared" si="0"/>
        <v>3955754</v>
      </c>
      <c r="I10" s="75">
        <f t="shared" si="2"/>
        <v>117807</v>
      </c>
      <c r="J10" s="75">
        <v>115472</v>
      </c>
      <c r="K10" s="75">
        <v>2335</v>
      </c>
      <c r="L10" s="75">
        <v>234082</v>
      </c>
    </row>
    <row r="11" spans="1:12">
      <c r="A11" s="75">
        <v>150</v>
      </c>
      <c r="B11" s="75">
        <v>200</v>
      </c>
      <c r="C11" s="75">
        <v>24754</v>
      </c>
      <c r="D11" s="75">
        <v>4278292</v>
      </c>
      <c r="E11" s="75">
        <v>5489</v>
      </c>
      <c r="F11" s="75">
        <v>938824</v>
      </c>
      <c r="G11" s="75">
        <f t="shared" si="1"/>
        <v>30243</v>
      </c>
      <c r="H11" s="75">
        <f t="shared" si="0"/>
        <v>5217116</v>
      </c>
      <c r="I11" s="75">
        <f t="shared" si="2"/>
        <v>274897</v>
      </c>
      <c r="J11" s="75">
        <v>266969</v>
      </c>
      <c r="K11" s="75">
        <v>7928</v>
      </c>
      <c r="L11" s="75">
        <v>400140</v>
      </c>
    </row>
    <row r="12" spans="1:12">
      <c r="A12" s="75">
        <v>200</v>
      </c>
      <c r="B12" s="75">
        <v>300</v>
      </c>
      <c r="C12" s="75">
        <v>23826</v>
      </c>
      <c r="D12" s="75">
        <v>5781297</v>
      </c>
      <c r="E12" s="75">
        <v>3955</v>
      </c>
      <c r="F12" s="75">
        <v>945528</v>
      </c>
      <c r="G12" s="75">
        <f t="shared" si="1"/>
        <v>27781</v>
      </c>
      <c r="H12" s="75">
        <f t="shared" si="0"/>
        <v>6726825</v>
      </c>
      <c r="I12" s="75">
        <f t="shared" si="2"/>
        <v>573489</v>
      </c>
      <c r="J12" s="75">
        <v>549239</v>
      </c>
      <c r="K12" s="75">
        <v>24250</v>
      </c>
      <c r="L12" s="75">
        <v>703289</v>
      </c>
    </row>
    <row r="13" spans="1:12">
      <c r="A13" s="75">
        <v>300</v>
      </c>
      <c r="B13" s="75">
        <v>500</v>
      </c>
      <c r="C13" s="75">
        <v>16424</v>
      </c>
      <c r="D13" s="75">
        <v>6267939</v>
      </c>
      <c r="E13" s="75">
        <v>1483</v>
      </c>
      <c r="F13" s="75">
        <v>522779</v>
      </c>
      <c r="G13" s="75">
        <f t="shared" si="1"/>
        <v>17907</v>
      </c>
      <c r="H13" s="75">
        <f t="shared" si="0"/>
        <v>6790718</v>
      </c>
      <c r="I13" s="75">
        <f t="shared" si="2"/>
        <v>843870</v>
      </c>
      <c r="J13" s="75">
        <v>792116</v>
      </c>
      <c r="K13" s="75">
        <v>51754</v>
      </c>
      <c r="L13" s="75">
        <v>966757</v>
      </c>
    </row>
    <row r="14" spans="1:12">
      <c r="A14" s="75">
        <v>500</v>
      </c>
      <c r="B14" s="75">
        <v>1000</v>
      </c>
      <c r="C14" s="75">
        <v>9078</v>
      </c>
      <c r="D14" s="75">
        <v>6169599</v>
      </c>
      <c r="E14" s="75">
        <v>263</v>
      </c>
      <c r="F14" s="75">
        <v>175419</v>
      </c>
      <c r="G14" s="75">
        <f t="shared" si="1"/>
        <v>9341</v>
      </c>
      <c r="H14" s="75">
        <f t="shared" si="0"/>
        <v>6345018</v>
      </c>
      <c r="I14" s="75">
        <f t="shared" si="2"/>
        <v>1042104</v>
      </c>
      <c r="J14" s="75">
        <v>954793</v>
      </c>
      <c r="K14" s="75">
        <v>87311</v>
      </c>
      <c r="L14" s="75">
        <v>1119424</v>
      </c>
    </row>
    <row r="15" spans="1:12">
      <c r="A15" s="75">
        <v>1000</v>
      </c>
      <c r="B15" s="75">
        <v>2000</v>
      </c>
      <c r="C15" s="75">
        <v>3004</v>
      </c>
      <c r="D15" s="75">
        <v>4049348</v>
      </c>
      <c r="E15" s="75">
        <v>40</v>
      </c>
      <c r="F15" s="75">
        <f>E15*1400</f>
        <v>56000</v>
      </c>
      <c r="G15" s="75">
        <f t="shared" si="1"/>
        <v>3044</v>
      </c>
      <c r="H15" s="75">
        <f t="shared" si="0"/>
        <v>4105348</v>
      </c>
      <c r="I15" s="75">
        <f t="shared" si="2"/>
        <v>814328</v>
      </c>
      <c r="J15" s="75">
        <v>723773</v>
      </c>
      <c r="K15">
        <v>90555</v>
      </c>
      <c r="L15" s="75">
        <v>846019</v>
      </c>
    </row>
    <row r="16" spans="1:12">
      <c r="A16" s="75">
        <v>2000</v>
      </c>
      <c r="B16" s="75">
        <v>3000</v>
      </c>
      <c r="C16" s="75">
        <v>681</v>
      </c>
      <c r="D16" s="75">
        <v>1643977</v>
      </c>
      <c r="E16" s="75">
        <v>35</v>
      </c>
      <c r="F16" s="75">
        <f>E16*2300</f>
        <v>80500</v>
      </c>
      <c r="G16" s="75">
        <f t="shared" si="1"/>
        <v>716</v>
      </c>
      <c r="H16" s="75">
        <f t="shared" si="0"/>
        <v>1724477</v>
      </c>
      <c r="I16" s="75">
        <f t="shared" si="2"/>
        <v>381507</v>
      </c>
      <c r="J16" s="75">
        <v>331087</v>
      </c>
      <c r="K16">
        <v>50420</v>
      </c>
      <c r="L16" s="75">
        <v>389587</v>
      </c>
    </row>
    <row r="17" spans="1:12">
      <c r="A17" s="75">
        <v>3000</v>
      </c>
      <c r="B17" s="75">
        <v>5000</v>
      </c>
      <c r="C17" s="75">
        <v>432</v>
      </c>
      <c r="D17" s="75">
        <v>1634021</v>
      </c>
      <c r="E17" s="75">
        <v>20</v>
      </c>
      <c r="F17" s="75">
        <f>E17*3600</f>
        <v>72000</v>
      </c>
      <c r="G17" s="75">
        <f t="shared" si="1"/>
        <v>452</v>
      </c>
      <c r="H17" s="75">
        <f t="shared" si="0"/>
        <v>1706021</v>
      </c>
      <c r="I17" s="75">
        <f t="shared" si="2"/>
        <v>408917</v>
      </c>
      <c r="J17" s="75">
        <v>349823</v>
      </c>
      <c r="K17">
        <v>59094</v>
      </c>
      <c r="L17" s="75">
        <v>420191</v>
      </c>
    </row>
    <row r="18" spans="1:12">
      <c r="A18" s="75">
        <v>5000</v>
      </c>
      <c r="B18" s="75">
        <v>10000</v>
      </c>
      <c r="C18" s="75">
        <v>213</v>
      </c>
      <c r="D18" s="75">
        <v>1435343</v>
      </c>
      <c r="E18" s="75">
        <v>7</v>
      </c>
      <c r="F18" s="75">
        <f>E18*7000</f>
        <v>49000</v>
      </c>
      <c r="G18" s="75">
        <f t="shared" si="1"/>
        <v>220</v>
      </c>
      <c r="H18" s="75">
        <f t="shared" si="0"/>
        <v>1484343</v>
      </c>
      <c r="I18" s="75">
        <f t="shared" si="2"/>
        <v>399241</v>
      </c>
      <c r="J18" s="75">
        <v>335633</v>
      </c>
      <c r="K18">
        <v>63608</v>
      </c>
      <c r="L18" s="75">
        <v>404206</v>
      </c>
    </row>
    <row r="19" spans="1:12">
      <c r="A19" s="75">
        <v>10000</v>
      </c>
      <c r="B19" s="75"/>
      <c r="C19" s="75">
        <v>90</v>
      </c>
      <c r="D19" s="75">
        <v>2955884</v>
      </c>
      <c r="E19" s="75">
        <v>2</v>
      </c>
      <c r="F19" s="75">
        <f>E19*15000</f>
        <v>30000</v>
      </c>
      <c r="G19" s="75">
        <f t="shared" si="1"/>
        <v>92</v>
      </c>
      <c r="H19" s="75">
        <f t="shared" si="0"/>
        <v>2985884</v>
      </c>
      <c r="I19" s="75">
        <f t="shared" si="2"/>
        <v>587308</v>
      </c>
      <c r="J19" s="75">
        <v>474130</v>
      </c>
      <c r="K19">
        <v>113178</v>
      </c>
      <c r="L19" s="75">
        <v>597095</v>
      </c>
    </row>
    <row r="21" spans="1:12">
      <c r="H21" s="76">
        <f>SUM(H5:H19)</f>
        <v>48204487</v>
      </c>
      <c r="I21" s="76">
        <f>SUM(I5:I19)</f>
        <v>5529899</v>
      </c>
      <c r="J21" s="76">
        <f>SUM(J5:J19)</f>
        <v>4979110</v>
      </c>
      <c r="K21" s="76">
        <f>SUM(K5:K19)</f>
        <v>550789</v>
      </c>
      <c r="L21" s="76">
        <f>SUM(L5:L19)</f>
        <v>6172012</v>
      </c>
    </row>
    <row r="23" spans="1:12">
      <c r="F23" t="s">
        <v>209</v>
      </c>
      <c r="G23" s="76">
        <f>(G15*0.9^1.5+SUM(G16:G19))</f>
        <v>4079.0127633391876</v>
      </c>
      <c r="H23" s="76">
        <f>(H15*0.9+SUM(H16:H19))*0.001</f>
        <v>11595.538199999999</v>
      </c>
      <c r="I23" s="76">
        <f>(I15*0.9+SUM(I16:I19))*0.001</f>
        <v>2509.8682000000003</v>
      </c>
      <c r="J23" s="76">
        <f>(J15*0.9+SUM(J16:J19))*0.001</f>
        <v>2142.0687000000003</v>
      </c>
    </row>
    <row r="24" spans="1:12">
      <c r="F24" s="77" t="s">
        <v>212</v>
      </c>
      <c r="G24" s="77"/>
    </row>
    <row r="25" spans="1:12">
      <c r="F25" s="77" t="s">
        <v>227</v>
      </c>
      <c r="G25" s="77"/>
    </row>
    <row r="26" spans="1:12">
      <c r="F26" s="77"/>
      <c r="G26" s="77"/>
      <c r="I26" t="s">
        <v>235</v>
      </c>
      <c r="J26" t="s">
        <v>234</v>
      </c>
    </row>
    <row r="27" spans="1:12">
      <c r="F27" s="77" t="s">
        <v>210</v>
      </c>
      <c r="G27" s="79">
        <f>7.45%</f>
        <v>7.4499999999999997E-2</v>
      </c>
      <c r="H27" s="76">
        <f>G27*H28</f>
        <v>347531.40143007191</v>
      </c>
      <c r="I27" s="44">
        <f>I$23/$H$27</f>
        <v>7.2219896955268955E-3</v>
      </c>
      <c r="J27" s="44">
        <f>J$23/$H$27</f>
        <v>6.1636695020522167E-3</v>
      </c>
    </row>
    <row r="28" spans="1:12">
      <c r="F28" s="77" t="s">
        <v>229</v>
      </c>
      <c r="G28" s="78">
        <v>143608.93439999997</v>
      </c>
      <c r="H28" s="78">
        <f>1000*14135.9121997182*0.33</f>
        <v>4664851.0259070061</v>
      </c>
    </row>
    <row r="29" spans="1:12">
      <c r="F29" s="77"/>
      <c r="G29" s="78"/>
      <c r="H29" s="78"/>
    </row>
    <row r="30" spans="1:12">
      <c r="F30" s="77" t="s">
        <v>230</v>
      </c>
      <c r="G30" s="44">
        <f>DataFig2!C66</f>
        <v>6.5538259069448657E-2</v>
      </c>
      <c r="H30" s="76">
        <f>1000*[2]TB1!$B$73</f>
        <v>4503268.0290218676</v>
      </c>
      <c r="I30" s="44">
        <f>I$23/($H$30*$G$30)</f>
        <v>8.5040972678530839E-3</v>
      </c>
      <c r="J30" s="44">
        <f>J$23/($H$30*$G$30)</f>
        <v>7.2578952867818338E-3</v>
      </c>
    </row>
    <row r="31" spans="1:12">
      <c r="G31" t="s">
        <v>207</v>
      </c>
      <c r="H31" t="s">
        <v>208</v>
      </c>
    </row>
    <row r="32" spans="1:12">
      <c r="F32" t="s">
        <v>213</v>
      </c>
      <c r="G32" s="45">
        <f>G28/G23</f>
        <v>35.206787213491801</v>
      </c>
      <c r="H32" s="45">
        <f>H27/H23</f>
        <v>29.971131605609468</v>
      </c>
    </row>
    <row r="34" spans="1:8">
      <c r="F34" t="s">
        <v>231</v>
      </c>
    </row>
    <row r="36" spans="1:8">
      <c r="A36" t="s">
        <v>214</v>
      </c>
    </row>
    <row r="37" spans="1:8">
      <c r="B37" t="s">
        <v>215</v>
      </c>
      <c r="C37" t="s">
        <v>216</v>
      </c>
      <c r="D37" t="s">
        <v>217</v>
      </c>
      <c r="E37" t="s">
        <v>218</v>
      </c>
      <c r="F37" t="s">
        <v>220</v>
      </c>
      <c r="G37" t="s">
        <v>221</v>
      </c>
      <c r="H37" t="s">
        <v>222</v>
      </c>
    </row>
    <row r="38" spans="1:8">
      <c r="A38" t="s">
        <v>219</v>
      </c>
      <c r="B38" s="80">
        <v>12711</v>
      </c>
      <c r="C38" s="80">
        <v>192153429</v>
      </c>
      <c r="D38" s="80">
        <v>2378473</v>
      </c>
      <c r="E38" s="80">
        <v>94158412</v>
      </c>
      <c r="F38" s="80">
        <v>2220880</v>
      </c>
      <c r="G38" s="80">
        <v>19939525</v>
      </c>
      <c r="H38" s="76">
        <f>G38+D38</f>
        <v>22317998</v>
      </c>
    </row>
    <row r="39" spans="1:8">
      <c r="A39" t="s">
        <v>223</v>
      </c>
      <c r="B39" s="44">
        <v>0.19600000000000001</v>
      </c>
    </row>
    <row r="40" spans="1:8">
      <c r="A40" t="s">
        <v>224</v>
      </c>
      <c r="B40">
        <v>75573</v>
      </c>
    </row>
    <row r="41" spans="1:8">
      <c r="A41" t="s">
        <v>225</v>
      </c>
      <c r="B41">
        <f>B40*B39</f>
        <v>14812.308000000001</v>
      </c>
    </row>
    <row r="42" spans="1:8">
      <c r="A42" t="s">
        <v>226</v>
      </c>
      <c r="B42" s="44">
        <f>0.000001*G38/B41</f>
        <v>1.3461457188170809E-3</v>
      </c>
    </row>
    <row r="43" spans="1:8">
      <c r="A43" t="s">
        <v>228</v>
      </c>
      <c r="B43" s="44">
        <f>0.000001*H38/B41</f>
        <v>1.5067198170602447E-3</v>
      </c>
    </row>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42"/>
  <sheetViews>
    <sheetView workbookViewId="0">
      <pane xSplit="1" ySplit="4" topLeftCell="B5" activePane="bottomRight" state="frozen"/>
      <selection activeCell="E6" sqref="E6"/>
      <selection pane="topRight" activeCell="E6" sqref="E6"/>
      <selection pane="bottomLeft" activeCell="E6" sqref="E6"/>
      <selection pane="bottomRight" activeCell="J3" sqref="J3"/>
    </sheetView>
  </sheetViews>
  <sheetFormatPr baseColWidth="10" defaultColWidth="8.7109375" defaultRowHeight="15" x14ac:dyDescent="0"/>
  <cols>
    <col min="1" max="1" width="33.7109375" style="1" customWidth="1"/>
    <col min="2" max="2" width="9.28515625" style="1" customWidth="1"/>
    <col min="3" max="5" width="14" style="1" customWidth="1"/>
    <col min="6" max="6" width="4.7109375" style="1" customWidth="1"/>
    <col min="7" max="9" width="14" style="1" customWidth="1"/>
    <col min="10" max="12" width="8.7109375" style="1"/>
    <col min="13" max="13" width="9" style="1" bestFit="1" customWidth="1"/>
    <col min="14" max="16384" width="8.7109375" style="1"/>
  </cols>
  <sheetData>
    <row r="1" spans="1:17" ht="18">
      <c r="A1" s="20"/>
      <c r="B1" s="20"/>
      <c r="C1" s="20"/>
      <c r="D1" s="20"/>
      <c r="E1" s="20"/>
      <c r="F1" s="20"/>
      <c r="G1" s="20"/>
      <c r="H1" s="20"/>
      <c r="I1" s="20"/>
    </row>
    <row r="2" spans="1:17" ht="33" customHeight="1">
      <c r="A2" s="166" t="s">
        <v>127</v>
      </c>
      <c r="B2" s="166"/>
      <c r="C2" s="166"/>
      <c r="D2" s="166"/>
      <c r="E2" s="166"/>
      <c r="F2" s="166"/>
      <c r="G2" s="166"/>
      <c r="H2" s="166"/>
      <c r="I2" s="162"/>
      <c r="J2" s="1" t="s">
        <v>443</v>
      </c>
    </row>
    <row r="3" spans="1:17" ht="10" customHeight="1" thickBot="1">
      <c r="A3" s="21"/>
      <c r="B3" s="21"/>
      <c r="C3" s="21"/>
      <c r="D3" s="21"/>
      <c r="E3" s="21"/>
      <c r="F3" s="21"/>
      <c r="G3" s="21"/>
      <c r="H3" s="21"/>
      <c r="I3" s="21"/>
    </row>
    <row r="4" spans="1:17" s="10" customFormat="1" ht="103" customHeight="1" thickTop="1">
      <c r="A4" s="22"/>
      <c r="B4" s="22"/>
      <c r="C4" s="22" t="s">
        <v>118</v>
      </c>
      <c r="D4" s="22" t="s">
        <v>119</v>
      </c>
      <c r="E4" s="22" t="s">
        <v>120</v>
      </c>
      <c r="F4" s="54"/>
      <c r="G4" s="22" t="s">
        <v>112</v>
      </c>
      <c r="H4" s="22" t="s">
        <v>98</v>
      </c>
      <c r="I4" s="136"/>
      <c r="J4" s="10" t="s">
        <v>110</v>
      </c>
      <c r="K4" s="10" t="s">
        <v>109</v>
      </c>
      <c r="L4" s="56" t="s">
        <v>102</v>
      </c>
      <c r="M4" s="56" t="s">
        <v>103</v>
      </c>
      <c r="N4" s="56" t="s">
        <v>104</v>
      </c>
      <c r="O4" s="56" t="s">
        <v>114</v>
      </c>
      <c r="P4" s="10" t="s">
        <v>113</v>
      </c>
    </row>
    <row r="5" spans="1:17" s="10" customFormat="1" ht="17" customHeight="1">
      <c r="A5" s="26"/>
      <c r="B5" s="26"/>
      <c r="C5" s="48"/>
      <c r="D5" s="49"/>
      <c r="E5" s="49"/>
      <c r="F5" s="49"/>
      <c r="G5" s="49"/>
      <c r="H5" s="49"/>
      <c r="I5" s="49"/>
    </row>
    <row r="6" spans="1:17" s="10" customFormat="1" ht="28" customHeight="1">
      <c r="A6" s="26" t="s">
        <v>101</v>
      </c>
      <c r="B6" s="26"/>
      <c r="C6" s="48"/>
      <c r="D6" s="49"/>
      <c r="E6" s="49"/>
      <c r="F6" s="49"/>
      <c r="G6" s="49"/>
      <c r="H6" s="49"/>
      <c r="I6" s="49"/>
      <c r="J6" s="10">
        <f>17.638*1.05</f>
        <v>18.519900000000003</v>
      </c>
      <c r="K6" s="10">
        <f>Table1!C5*1.055</f>
        <v>93.538912032438091</v>
      </c>
      <c r="L6" s="10">
        <f>DataFig2!T$106</f>
        <v>0.38641812381382179</v>
      </c>
      <c r="M6" s="10">
        <f>DataFig2!B106</f>
        <v>0.19610738356232638</v>
      </c>
      <c r="N6" s="10">
        <v>9.9897095575360098E-2</v>
      </c>
      <c r="O6" s="10">
        <v>0.8347</v>
      </c>
      <c r="P6" s="10">
        <v>9.7199999999999995E-2</v>
      </c>
    </row>
    <row r="7" spans="1:17" s="10" customFormat="1" ht="28" customHeight="1">
      <c r="A7" s="55" t="s">
        <v>115</v>
      </c>
      <c r="B7" s="26"/>
      <c r="C7" s="47">
        <f>L7</f>
        <v>5.875</v>
      </c>
      <c r="D7" s="47">
        <f>M7</f>
        <v>30.82</v>
      </c>
      <c r="E7" s="47">
        <f>N7</f>
        <v>171.8</v>
      </c>
      <c r="F7" s="49"/>
      <c r="G7" s="58">
        <v>10</v>
      </c>
      <c r="H7" s="58">
        <v>50</v>
      </c>
      <c r="I7" s="58"/>
      <c r="J7" s="10" t="s">
        <v>128</v>
      </c>
      <c r="K7" s="10">
        <f>10154/93891</f>
        <v>0.10814668072552215</v>
      </c>
      <c r="L7" s="10">
        <v>5.875</v>
      </c>
      <c r="M7" s="10">
        <v>30.82</v>
      </c>
      <c r="N7" s="10">
        <v>171.8</v>
      </c>
      <c r="O7" s="10">
        <v>21.3</v>
      </c>
      <c r="P7" s="10">
        <v>10.885</v>
      </c>
    </row>
    <row r="8" spans="1:17" s="10" customFormat="1" ht="25" customHeight="1">
      <c r="A8" s="55" t="s">
        <v>121</v>
      </c>
      <c r="B8" s="26"/>
      <c r="C8" s="58">
        <f>C9*$K$6</f>
        <v>25.910488094022114</v>
      </c>
      <c r="D8" s="58">
        <f>D9*$K$6</f>
        <v>12.972893422876977</v>
      </c>
      <c r="E8" s="58">
        <f>E9*$K$6</f>
        <v>6.3480065457334707</v>
      </c>
      <c r="F8" s="25"/>
      <c r="G8" s="58">
        <f>O7</f>
        <v>21.3</v>
      </c>
      <c r="H8" s="58">
        <f>P7</f>
        <v>10.885</v>
      </c>
      <c r="I8" s="58"/>
      <c r="J8" s="10" t="s">
        <v>129</v>
      </c>
      <c r="K8" s="10">
        <v>174.2</v>
      </c>
      <c r="L8" s="10">
        <v>1.395</v>
      </c>
      <c r="M8" s="10">
        <v>1.4139999999999999</v>
      </c>
      <c r="N8" s="10">
        <v>1.472</v>
      </c>
      <c r="O8" s="10">
        <v>1.4039999999999999</v>
      </c>
      <c r="P8" s="10">
        <v>1.4108000000000001</v>
      </c>
      <c r="Q8" s="10" t="s">
        <v>122</v>
      </c>
    </row>
    <row r="9" spans="1:17" s="10" customFormat="1" ht="28" customHeight="1">
      <c r="A9" s="55" t="s">
        <v>116</v>
      </c>
      <c r="B9" s="26"/>
      <c r="C9" s="57">
        <f>L6/L8</f>
        <v>0.27700223929306222</v>
      </c>
      <c r="D9" s="57">
        <f>M6/M8</f>
        <v>0.13868980449952362</v>
      </c>
      <c r="E9" s="57">
        <f>N6/N8</f>
        <v>6.7864874711521805E-2</v>
      </c>
      <c r="F9" s="25"/>
      <c r="G9" s="57">
        <f>G8/$K$6</f>
        <v>0.22771271909398982</v>
      </c>
      <c r="H9" s="57">
        <f>H8/$K$6</f>
        <v>0.11636868297361874</v>
      </c>
      <c r="I9" s="57"/>
      <c r="J9" s="10" t="s">
        <v>130</v>
      </c>
      <c r="K9" s="61">
        <f>K6*1000000/K8</f>
        <v>536962.75563971349</v>
      </c>
    </row>
    <row r="10" spans="1:17" ht="28" customHeight="1">
      <c r="A10" s="55" t="s">
        <v>117</v>
      </c>
      <c r="B10" s="27"/>
      <c r="C10" s="25">
        <f>C8/$J$6</f>
        <v>1.3990619870529597</v>
      </c>
      <c r="D10" s="25">
        <f>D8/$J$6</f>
        <v>0.70048398872979734</v>
      </c>
      <c r="E10" s="25">
        <f>E8/$J$6</f>
        <v>0.34276678306759051</v>
      </c>
      <c r="F10" s="25"/>
      <c r="G10" s="25">
        <f>G8/$J$6</f>
        <v>1.1501142014805694</v>
      </c>
      <c r="H10" s="25">
        <f>H8/$J$6</f>
        <v>0.58774615413690123</v>
      </c>
      <c r="I10" s="25"/>
    </row>
    <row r="11" spans="1:17" ht="28" customHeight="1">
      <c r="A11" s="26" t="s">
        <v>95</v>
      </c>
      <c r="B11" s="28"/>
      <c r="C11" s="47"/>
      <c r="D11" s="25"/>
      <c r="E11" s="25"/>
      <c r="F11" s="25"/>
      <c r="G11" s="25"/>
      <c r="H11" s="25"/>
      <c r="I11" s="25"/>
      <c r="K11" s="1" t="s">
        <v>133</v>
      </c>
      <c r="L11" s="10">
        <f>DataFig2!V$106</f>
        <v>0.35131406952937738</v>
      </c>
      <c r="M11" s="1">
        <f>DataFig2!E106</f>
        <v>0.17829205914066676</v>
      </c>
      <c r="N11" s="1">
        <f>M11*N6/M6</f>
        <v>9.0821969824722765E-2</v>
      </c>
    </row>
    <row r="12" spans="1:17" ht="28" customHeight="1">
      <c r="A12" s="55" t="s">
        <v>115</v>
      </c>
      <c r="B12" s="28"/>
      <c r="C12" s="47">
        <f>C7*C13/C8</f>
        <v>5.3412871480104878</v>
      </c>
      <c r="D12" s="47">
        <f>D7*D13/D8</f>
        <v>28.020165089648213</v>
      </c>
      <c r="E12" s="47">
        <f>E7*E13/E8</f>
        <v>156.19287353671521</v>
      </c>
      <c r="F12" s="25"/>
      <c r="G12" s="58">
        <v>10</v>
      </c>
      <c r="H12" s="58">
        <v>50</v>
      </c>
      <c r="I12" s="58"/>
      <c r="K12" s="1" t="s">
        <v>134</v>
      </c>
      <c r="L12" s="10"/>
    </row>
    <row r="13" spans="1:17" ht="28" customHeight="1">
      <c r="A13" s="55" t="s">
        <v>121</v>
      </c>
      <c r="B13" s="28"/>
      <c r="C13" s="58">
        <f>C14*$K$6</f>
        <v>23.556656520047504</v>
      </c>
      <c r="D13" s="58">
        <f>D14*$K$6</f>
        <v>11.794374282914482</v>
      </c>
      <c r="E13" s="58">
        <f>E14*$K$6</f>
        <v>5.7713235367170448</v>
      </c>
      <c r="F13" s="25"/>
      <c r="G13" s="58">
        <f>0.95*C13*G8/C8</f>
        <v>18.396756670636975</v>
      </c>
      <c r="H13" s="58">
        <f>0.95*D13*H8/D8</f>
        <v>9.4013472469428834</v>
      </c>
      <c r="I13" s="58"/>
      <c r="K13" s="1" t="s">
        <v>135</v>
      </c>
      <c r="L13" s="10">
        <f>L8</f>
        <v>1.395</v>
      </c>
      <c r="M13" s="10">
        <f>M8</f>
        <v>1.4139999999999999</v>
      </c>
      <c r="N13" s="10">
        <f>N8</f>
        <v>1.472</v>
      </c>
    </row>
    <row r="14" spans="1:17" ht="28" customHeight="1">
      <c r="A14" s="55" t="s">
        <v>116</v>
      </c>
      <c r="B14" s="28"/>
      <c r="C14" s="57">
        <f>L11/L13</f>
        <v>0.25183804267338877</v>
      </c>
      <c r="D14" s="57">
        <f>M11/M13</f>
        <v>0.12609056516313066</v>
      </c>
      <c r="E14" s="57">
        <f>N11/N13</f>
        <v>6.1699707761360578E-2</v>
      </c>
      <c r="F14" s="25"/>
      <c r="G14" s="57">
        <f>G13/$K$6</f>
        <v>0.19667490535123197</v>
      </c>
      <c r="H14" s="57">
        <f>H13/$K$6</f>
        <v>0.10050734012902157</v>
      </c>
      <c r="I14" s="57"/>
      <c r="L14" s="13"/>
    </row>
    <row r="15" spans="1:17" ht="28" customHeight="1">
      <c r="A15" s="55" t="s">
        <v>117</v>
      </c>
      <c r="B15" s="28"/>
      <c r="C15" s="25">
        <f>C13/$J$6</f>
        <v>1.2719645635261259</v>
      </c>
      <c r="D15" s="25">
        <f>D13/$J$6</f>
        <v>0.63684870236418556</v>
      </c>
      <c r="E15" s="25">
        <f>E13/$J$6</f>
        <v>0.31162822351724595</v>
      </c>
      <c r="F15" s="25"/>
      <c r="G15" s="25">
        <f>G13/$J$6</f>
        <v>0.99335075624798042</v>
      </c>
      <c r="H15" s="25">
        <f>H13/$J$6</f>
        <v>0.50763488177273541</v>
      </c>
      <c r="I15" s="25"/>
      <c r="L15" s="13"/>
    </row>
    <row r="16" spans="1:17" ht="28" customHeight="1">
      <c r="A16" s="46" t="s">
        <v>96</v>
      </c>
      <c r="B16" s="28"/>
      <c r="C16" s="47"/>
      <c r="D16" s="25"/>
      <c r="E16" s="25"/>
      <c r="F16" s="25"/>
      <c r="G16" s="25"/>
      <c r="H16" s="25"/>
      <c r="I16" s="25"/>
      <c r="K16" s="1" t="s">
        <v>133</v>
      </c>
      <c r="L16" s="1">
        <v>0.45100000000000001</v>
      </c>
      <c r="M16" s="1">
        <v>0.1938</v>
      </c>
      <c r="N16" s="1">
        <v>9.01E-2</v>
      </c>
      <c r="O16" s="1">
        <v>1.492</v>
      </c>
      <c r="P16" s="1">
        <v>9.0899999999999995E-2</v>
      </c>
      <c r="Q16" s="1" t="s">
        <v>142</v>
      </c>
    </row>
    <row r="17" spans="1:17" ht="28" customHeight="1">
      <c r="A17" s="55" t="s">
        <v>115</v>
      </c>
      <c r="B17" s="28"/>
      <c r="C17" s="47">
        <v>9.0399999999999991</v>
      </c>
      <c r="D17" s="47">
        <v>40.590000000000003</v>
      </c>
      <c r="E17" s="47">
        <v>172.29</v>
      </c>
      <c r="F17" s="25"/>
      <c r="G17" s="58">
        <v>10</v>
      </c>
      <c r="H17" s="58">
        <v>50</v>
      </c>
      <c r="I17" s="58"/>
      <c r="K17" s="1" t="s">
        <v>134</v>
      </c>
    </row>
    <row r="18" spans="1:17" ht="28" customHeight="1">
      <c r="A18" s="55" t="s">
        <v>121</v>
      </c>
      <c r="B18" s="28"/>
      <c r="C18" s="58">
        <v>27.456</v>
      </c>
      <c r="D18" s="58">
        <v>11.45</v>
      </c>
      <c r="E18" s="58">
        <v>5.54</v>
      </c>
      <c r="F18" s="25"/>
      <c r="G18" s="58">
        <v>24.768999999999998</v>
      </c>
      <c r="H18" s="58">
        <v>9.6549999999999994</v>
      </c>
      <c r="I18" s="58"/>
      <c r="K18" s="1" t="s">
        <v>135</v>
      </c>
      <c r="L18" s="10">
        <v>1.5740000000000001</v>
      </c>
      <c r="M18" s="10">
        <v>1.6178999999999999</v>
      </c>
      <c r="N18" s="1">
        <v>1.5468</v>
      </c>
      <c r="O18" s="10">
        <v>1.5760000000000001</v>
      </c>
      <c r="P18" s="10">
        <v>1.4450000000000001</v>
      </c>
      <c r="Q18" s="1" t="s">
        <v>123</v>
      </c>
    </row>
    <row r="19" spans="1:17" ht="28" customHeight="1">
      <c r="A19" s="55" t="s">
        <v>116</v>
      </c>
      <c r="B19" s="28"/>
      <c r="C19" s="57">
        <f>C18/$K$6</f>
        <v>0.29352490213354859</v>
      </c>
      <c r="D19" s="57">
        <f>D18/$K$6</f>
        <v>0.12240894993550157</v>
      </c>
      <c r="E19" s="57">
        <f>E18/$K$6</f>
        <v>5.9226688440408619E-2</v>
      </c>
      <c r="F19" s="25"/>
      <c r="G19" s="57">
        <f>G18/$K$6</f>
        <v>0.2647988891661518</v>
      </c>
      <c r="H19" s="57">
        <f>H18/$K$6</f>
        <v>0.10321907525128975</v>
      </c>
      <c r="I19" s="57"/>
      <c r="L19" s="13"/>
      <c r="O19" s="1">
        <f>27.4/10</f>
        <v>2.7399999999999998</v>
      </c>
      <c r="P19" s="1">
        <f>162/50</f>
        <v>3.24</v>
      </c>
    </row>
    <row r="20" spans="1:17" ht="28" customHeight="1">
      <c r="A20" s="55" t="s">
        <v>117</v>
      </c>
      <c r="B20" s="28"/>
      <c r="C20" s="25">
        <f>C18/$J$6</f>
        <v>1.4825134045000241</v>
      </c>
      <c r="D20" s="25">
        <f>D18/$J$6</f>
        <v>0.61825387826068157</v>
      </c>
      <c r="E20" s="25">
        <f>E18/$J$6</f>
        <v>0.29913768432874904</v>
      </c>
      <c r="F20" s="25"/>
      <c r="G20" s="25">
        <f>G18/$J$6</f>
        <v>1.3374262280033906</v>
      </c>
      <c r="H20" s="25">
        <f>H18/$J$6</f>
        <v>0.52133110869929089</v>
      </c>
      <c r="I20" s="25"/>
      <c r="L20" s="13"/>
    </row>
    <row r="21" spans="1:17" ht="28" customHeight="1">
      <c r="A21" s="46" t="s">
        <v>97</v>
      </c>
      <c r="B21" s="28"/>
      <c r="C21" s="47"/>
      <c r="D21" s="25"/>
      <c r="E21" s="25"/>
      <c r="F21" s="25"/>
      <c r="G21" s="25"/>
      <c r="H21" s="25"/>
      <c r="I21" s="25"/>
      <c r="K21" s="1" t="s">
        <v>133</v>
      </c>
      <c r="L21" s="13"/>
      <c r="M21" s="1">
        <f>AVERAGE(DataFig2!J$99:J$102)</f>
        <v>0.15953615622029482</v>
      </c>
      <c r="N21" s="1">
        <f>AVERAGE(DataFig2!Y$99:Y$102)</f>
        <v>7.7399585284584196E-2</v>
      </c>
    </row>
    <row r="22" spans="1:17" ht="28" customHeight="1">
      <c r="A22" s="55" t="s">
        <v>115</v>
      </c>
      <c r="B22" s="28"/>
      <c r="C22" s="47"/>
      <c r="D22" s="58">
        <f>M24</f>
        <v>25.46686382276723</v>
      </c>
      <c r="E22" s="58">
        <f>N24</f>
        <v>123.55347810055954</v>
      </c>
      <c r="F22" s="25"/>
      <c r="G22" s="58">
        <v>10</v>
      </c>
      <c r="H22" s="58">
        <v>50</v>
      </c>
      <c r="I22" s="58"/>
      <c r="K22" s="1" t="s">
        <v>134</v>
      </c>
      <c r="L22" s="13"/>
      <c r="M22" s="1">
        <f>M21/M23</f>
        <v>0.10635743748019655</v>
      </c>
      <c r="N22" s="1">
        <f>N21/N23</f>
        <v>5.1599723523056133E-2</v>
      </c>
    </row>
    <row r="23" spans="1:17" ht="28" customHeight="1">
      <c r="A23" s="55" t="s">
        <v>121</v>
      </c>
      <c r="B23" s="28"/>
      <c r="C23" s="47"/>
      <c r="D23" s="58">
        <f>D24*$K$6</f>
        <v>8.8726553558521033</v>
      </c>
      <c r="E23" s="58">
        <f>E24*$K$6</f>
        <v>4.3046031770234947</v>
      </c>
      <c r="F23" s="25"/>
      <c r="G23" s="58">
        <f>G22*(O25-1)*O26*$K$8</f>
        <v>14.159285717421573</v>
      </c>
      <c r="H23" s="58">
        <f>H22*(P25-1)*P26*$K$8</f>
        <v>6.7666795098555523</v>
      </c>
      <c r="I23" s="58"/>
      <c r="K23" s="1" t="s">
        <v>137</v>
      </c>
      <c r="L23" s="13"/>
      <c r="M23" s="10">
        <v>1.5</v>
      </c>
      <c r="N23" s="10">
        <v>1.5</v>
      </c>
      <c r="O23" s="1">
        <f>M23</f>
        <v>1.5</v>
      </c>
      <c r="P23" s="1">
        <f>N23</f>
        <v>1.5</v>
      </c>
    </row>
    <row r="24" spans="1:17" ht="28" customHeight="1">
      <c r="A24" s="55" t="s">
        <v>116</v>
      </c>
      <c r="B24" s="28"/>
      <c r="C24" s="47"/>
      <c r="D24" s="57">
        <f>(1-$K$7)*M21/M23</f>
        <v>9.4855233646241044E-2</v>
      </c>
      <c r="E24" s="57">
        <f>(1-$K$7)*N21/N23</f>
        <v>4.6019384697682963E-2</v>
      </c>
      <c r="F24" s="25"/>
      <c r="G24" s="57">
        <f>G23/$K$6</f>
        <v>0.15137321366867423</v>
      </c>
      <c r="H24" s="57">
        <f>H23/$K$6</f>
        <v>7.2340797672619445E-2</v>
      </c>
      <c r="I24" s="57"/>
      <c r="K24" s="13" t="s">
        <v>131</v>
      </c>
      <c r="L24" s="13"/>
      <c r="M24" s="63">
        <f>0.000001*$K$9*(1-$K$7)*M21/(M26*M25)</f>
        <v>25.46686382276723</v>
      </c>
      <c r="N24" s="63">
        <f>0.000001*$K$9*(1-$K$7)*N21/(N26*N25)</f>
        <v>123.55347810055954</v>
      </c>
      <c r="O24" s="13">
        <f>G22</f>
        <v>10</v>
      </c>
      <c r="P24" s="13">
        <f>H22</f>
        <v>50</v>
      </c>
    </row>
    <row r="25" spans="1:17" ht="28" customHeight="1">
      <c r="A25" s="55" t="s">
        <v>117</v>
      </c>
      <c r="B25" s="28"/>
      <c r="C25" s="47"/>
      <c r="D25" s="25">
        <f>D23/$J$6</f>
        <v>0.4790876492773774</v>
      </c>
      <c r="E25" s="25">
        <f>E23/$J$6</f>
        <v>0.23243123218934736</v>
      </c>
      <c r="F25" s="25"/>
      <c r="G25" s="25">
        <f>G23/$J$6</f>
        <v>0.76454439372899263</v>
      </c>
      <c r="H25" s="25">
        <f>H23/$J$6</f>
        <v>0.36537343667382388</v>
      </c>
      <c r="I25" s="25"/>
      <c r="K25" s="13" t="s">
        <v>132</v>
      </c>
      <c r="L25" s="13"/>
      <c r="M25" s="62">
        <f>M23/(M23-1)</f>
        <v>3</v>
      </c>
      <c r="N25" s="62">
        <f>N23/(N23-1)</f>
        <v>3</v>
      </c>
      <c r="O25" s="62">
        <f>O23/(O23-1)</f>
        <v>3</v>
      </c>
      <c r="P25" s="62">
        <f>P23/(P23-1)</f>
        <v>3</v>
      </c>
    </row>
    <row r="26" spans="1:17" ht="28" customHeight="1">
      <c r="A26" s="55"/>
      <c r="B26" s="28"/>
      <c r="C26" s="47"/>
      <c r="D26" s="25"/>
      <c r="E26" s="25"/>
      <c r="F26" s="25"/>
      <c r="G26" s="25"/>
      <c r="H26" s="25"/>
      <c r="I26" s="25"/>
      <c r="K26" s="1" t="s">
        <v>136</v>
      </c>
      <c r="L26" s="13"/>
      <c r="M26" s="64">
        <v>1E-3</v>
      </c>
      <c r="N26" s="64">
        <v>1E-4</v>
      </c>
      <c r="O26" s="64">
        <f>M26*(M24/O24)^O23</f>
        <v>4.064088897078523E-3</v>
      </c>
      <c r="P26" s="64">
        <f>N26*(N24/P24)^P23</f>
        <v>3.8844314063464708E-4</v>
      </c>
    </row>
    <row r="27" spans="1:17" ht="28" customHeight="1">
      <c r="A27" s="46" t="s">
        <v>126</v>
      </c>
      <c r="B27" s="28"/>
      <c r="C27" s="47"/>
      <c r="D27" s="25"/>
      <c r="E27" s="25"/>
      <c r="F27" s="25"/>
      <c r="G27" s="25"/>
      <c r="H27" s="25"/>
      <c r="I27" s="25"/>
      <c r="L27" s="13"/>
    </row>
    <row r="28" spans="1:17" ht="28" customHeight="1">
      <c r="A28" s="28" t="s">
        <v>99</v>
      </c>
      <c r="B28" s="28"/>
      <c r="C28" s="57">
        <f t="shared" ref="C28:E29" si="0">1-0.5*((1-$K28)+(1-$K28)^(1/L$8))</f>
        <v>0.12998540753151477</v>
      </c>
      <c r="D28" s="57">
        <f t="shared" si="0"/>
        <v>0.12928822232642578</v>
      </c>
      <c r="E28" s="57">
        <f t="shared" si="0"/>
        <v>0.12726514442685666</v>
      </c>
      <c r="F28" s="57"/>
      <c r="G28" s="57">
        <f>1-0.5*((1-$K28)+(1-$K28)^(O$8))</f>
        <v>0.17700815249959689</v>
      </c>
      <c r="H28" s="57">
        <f>1-0.5*((1-$K28)+(1-$K28)^(P$8))</f>
        <v>0.177447741774722</v>
      </c>
      <c r="I28" s="57"/>
      <c r="K28" s="59">
        <v>0.15</v>
      </c>
      <c r="L28" s="13"/>
    </row>
    <row r="29" spans="1:17" ht="28" customHeight="1">
      <c r="A29" s="28" t="s">
        <v>100</v>
      </c>
      <c r="B29" s="28"/>
      <c r="C29" s="57">
        <f t="shared" si="0"/>
        <v>0.44578691325631126</v>
      </c>
      <c r="D29" s="57">
        <f t="shared" si="0"/>
        <v>0.44374900818578622</v>
      </c>
      <c r="E29" s="57">
        <f t="shared" si="0"/>
        <v>0.43777625314332647</v>
      </c>
      <c r="F29" s="57"/>
      <c r="G29" s="57">
        <f>1-0.5*((1-$K29)+(1-$K29)^(O$8))</f>
        <v>0.5610600089604717</v>
      </c>
      <c r="H29" s="57">
        <f>1-0.5*((1-$K29)+(1-$K29)^(P$8))</f>
        <v>0.56194846340485094</v>
      </c>
      <c r="I29" s="57"/>
      <c r="K29" s="59">
        <v>0.5</v>
      </c>
      <c r="L29" s="13"/>
    </row>
    <row r="30" spans="1:17" ht="28" customHeight="1">
      <c r="A30" s="28" t="s">
        <v>163</v>
      </c>
      <c r="B30" s="28"/>
      <c r="C30" s="57"/>
      <c r="D30" s="57">
        <f>1-D23/D8</f>
        <v>0.31606195575416751</v>
      </c>
      <c r="E30" s="57">
        <f>1-E23/E8</f>
        <v>0.32189685911451338</v>
      </c>
      <c r="F30" s="57"/>
      <c r="G30" s="57">
        <f>1-G23/G8</f>
        <v>0.33524480199898721</v>
      </c>
      <c r="H30" s="57">
        <f>1-H23/H8</f>
        <v>0.37834823060582889</v>
      </c>
      <c r="I30" s="57"/>
      <c r="K30" s="59"/>
      <c r="L30" s="13"/>
    </row>
    <row r="31" spans="1:17" ht="7.5" customHeight="1" thickBot="1">
      <c r="A31" s="23"/>
      <c r="B31" s="23"/>
      <c r="C31" s="23"/>
      <c r="D31" s="23"/>
      <c r="E31" s="23"/>
      <c r="F31" s="23"/>
      <c r="G31" s="23"/>
      <c r="H31" s="23"/>
      <c r="I31" s="132"/>
    </row>
    <row r="32" spans="1:17" ht="19" thickTop="1">
      <c r="A32" s="24"/>
      <c r="B32" s="24"/>
      <c r="C32" s="24"/>
      <c r="D32" s="24"/>
      <c r="E32" s="24"/>
      <c r="F32" s="24"/>
      <c r="G32" s="24"/>
      <c r="H32" s="24"/>
      <c r="I32" s="24"/>
    </row>
    <row r="33" spans="1:9" ht="21" customHeight="1">
      <c r="A33" s="167" t="s">
        <v>164</v>
      </c>
      <c r="B33" s="167"/>
      <c r="C33" s="167"/>
      <c r="D33" s="167"/>
      <c r="E33" s="167"/>
      <c r="F33" s="167"/>
      <c r="G33" s="167"/>
      <c r="H33" s="167"/>
      <c r="I33" s="163"/>
    </row>
    <row r="34" spans="1:9" ht="21" customHeight="1">
      <c r="A34" s="167"/>
      <c r="B34" s="167"/>
      <c r="C34" s="167"/>
      <c r="D34" s="167"/>
      <c r="E34" s="167"/>
      <c r="F34" s="167"/>
      <c r="G34" s="167"/>
      <c r="H34" s="167"/>
      <c r="I34" s="163"/>
    </row>
    <row r="35" spans="1:9" ht="21" customHeight="1">
      <c r="A35" s="167"/>
      <c r="B35" s="167"/>
      <c r="C35" s="167"/>
      <c r="D35" s="167"/>
      <c r="E35" s="167"/>
      <c r="F35" s="167"/>
      <c r="G35" s="167"/>
      <c r="H35" s="167"/>
      <c r="I35" s="163"/>
    </row>
    <row r="36" spans="1:9" ht="185" customHeight="1">
      <c r="A36" s="167"/>
      <c r="B36" s="167"/>
      <c r="C36" s="167"/>
      <c r="D36" s="167"/>
      <c r="E36" s="167"/>
      <c r="F36" s="167"/>
      <c r="G36" s="167"/>
      <c r="H36" s="167"/>
      <c r="I36" s="163"/>
    </row>
    <row r="37" spans="1:9">
      <c r="A37" s="3"/>
      <c r="B37" s="3"/>
      <c r="C37" s="3"/>
      <c r="D37" s="3"/>
      <c r="E37" s="3"/>
      <c r="F37" s="3"/>
      <c r="G37" s="3"/>
      <c r="H37" s="3"/>
      <c r="I37" s="3"/>
    </row>
    <row r="38" spans="1:9">
      <c r="A38" s="3"/>
      <c r="B38" s="3"/>
      <c r="C38" s="3"/>
      <c r="D38" s="3"/>
      <c r="E38" s="3"/>
      <c r="F38" s="3"/>
      <c r="G38" s="3"/>
      <c r="H38" s="3"/>
      <c r="I38" s="3"/>
    </row>
    <row r="39" spans="1:9">
      <c r="A39" s="3"/>
      <c r="B39" s="3"/>
      <c r="C39" s="3"/>
      <c r="D39" s="3"/>
      <c r="E39" s="3"/>
      <c r="F39" s="3"/>
      <c r="G39" s="3"/>
      <c r="H39" s="3"/>
      <c r="I39" s="3"/>
    </row>
    <row r="40" spans="1:9">
      <c r="A40" s="3"/>
      <c r="B40" s="3"/>
      <c r="C40" s="3"/>
      <c r="D40" s="3"/>
      <c r="E40" s="3"/>
      <c r="F40" s="3"/>
      <c r="G40" s="3"/>
      <c r="H40" s="3"/>
      <c r="I40" s="3"/>
    </row>
    <row r="41" spans="1:9">
      <c r="A41" s="3"/>
      <c r="B41" s="3"/>
      <c r="C41" s="3"/>
      <c r="D41" s="3"/>
      <c r="E41" s="3"/>
      <c r="F41" s="3"/>
      <c r="G41" s="3"/>
      <c r="H41" s="3"/>
      <c r="I41" s="3"/>
    </row>
    <row r="42" spans="1:9">
      <c r="A42" s="2"/>
      <c r="B42" s="2"/>
      <c r="C42" s="2"/>
      <c r="D42" s="2"/>
      <c r="E42" s="2"/>
      <c r="F42" s="2"/>
      <c r="G42" s="2"/>
      <c r="H42" s="2"/>
      <c r="I42" s="2"/>
    </row>
  </sheetData>
  <mergeCells count="2">
    <mergeCell ref="A2:H2"/>
    <mergeCell ref="A33:H36"/>
  </mergeCells>
  <phoneticPr fontId="41" type="noConversion"/>
  <pageMargins left="0.75" right="0.75" top="1" bottom="1" header="0.5" footer="0.5"/>
  <pageSetup scale="30"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25"/>
  <sheetViews>
    <sheetView workbookViewId="0">
      <pane xSplit="1" ySplit="4" topLeftCell="B5" activePane="bottomRight" state="frozen"/>
      <selection activeCell="E6" sqref="E6"/>
      <selection pane="topRight" activeCell="E6" sqref="E6"/>
      <selection pane="bottomLeft" activeCell="E6" sqref="E6"/>
      <selection pane="bottomRight" activeCell="E6" sqref="E6"/>
    </sheetView>
  </sheetViews>
  <sheetFormatPr baseColWidth="10" defaultColWidth="8.7109375" defaultRowHeight="15" x14ac:dyDescent="0"/>
  <cols>
    <col min="1" max="1" width="35.140625" style="1" customWidth="1"/>
    <col min="2" max="5" width="20.5703125" style="1" customWidth="1"/>
    <col min="6" max="16384" width="8.7109375" style="1"/>
  </cols>
  <sheetData>
    <row r="1" spans="1:8" ht="18">
      <c r="A1" s="20"/>
      <c r="B1" s="20"/>
      <c r="C1" s="20"/>
      <c r="D1" s="20"/>
      <c r="E1" s="20"/>
    </row>
    <row r="2" spans="1:8" ht="33" customHeight="1">
      <c r="A2" s="164" t="s">
        <v>315</v>
      </c>
      <c r="B2" s="164"/>
      <c r="C2" s="164"/>
      <c r="D2" s="164"/>
      <c r="E2" s="164"/>
    </row>
    <row r="3" spans="1:8" ht="10" customHeight="1" thickBot="1">
      <c r="A3" s="125"/>
      <c r="B3" s="125"/>
      <c r="C3" s="125"/>
      <c r="D3" s="125"/>
      <c r="E3" s="125"/>
    </row>
    <row r="4" spans="1:8" s="10" customFormat="1" ht="103" customHeight="1" thickTop="1">
      <c r="A4" s="126"/>
      <c r="B4" s="126" t="s">
        <v>316</v>
      </c>
      <c r="C4" s="126" t="s">
        <v>317</v>
      </c>
      <c r="D4" s="126" t="s">
        <v>318</v>
      </c>
      <c r="E4" s="126" t="s">
        <v>319</v>
      </c>
    </row>
    <row r="5" spans="1:8" s="10" customFormat="1" ht="28" customHeight="1">
      <c r="A5" s="26"/>
      <c r="B5" s="127" t="s">
        <v>320</v>
      </c>
      <c r="C5" s="127" t="s">
        <v>321</v>
      </c>
      <c r="D5" s="127" t="s">
        <v>322</v>
      </c>
      <c r="E5" s="127" t="s">
        <v>323</v>
      </c>
    </row>
    <row r="6" spans="1:8" s="10" customFormat="1" ht="28" customHeight="1">
      <c r="A6" s="55" t="s">
        <v>324</v>
      </c>
      <c r="B6" s="128">
        <v>2007</v>
      </c>
      <c r="C6" s="128">
        <v>2016</v>
      </c>
      <c r="D6" s="128">
        <v>2016</v>
      </c>
      <c r="E6" s="128">
        <v>2014</v>
      </c>
    </row>
    <row r="7" spans="1:8" s="10" customFormat="1" ht="28" customHeight="1">
      <c r="A7" s="55" t="s">
        <v>325</v>
      </c>
      <c r="B7" s="129">
        <f>100*3.13</f>
        <v>313</v>
      </c>
      <c r="C7" s="129">
        <v>951</v>
      </c>
      <c r="D7" s="129">
        <v>365</v>
      </c>
      <c r="E7" s="129">
        <v>5725</v>
      </c>
    </row>
    <row r="8" spans="1:8" ht="28" customHeight="1">
      <c r="A8" s="55" t="s">
        <v>326</v>
      </c>
      <c r="B8" s="47">
        <f>B9*B7</f>
        <v>9.3899999999999988</v>
      </c>
      <c r="C8" s="47">
        <v>30.5</v>
      </c>
      <c r="D8" s="47">
        <v>11.6</v>
      </c>
      <c r="E8" s="129">
        <f>317/2</f>
        <v>158.5</v>
      </c>
    </row>
    <row r="9" spans="1:8" ht="28" customHeight="1">
      <c r="A9" s="28" t="s">
        <v>327</v>
      </c>
      <c r="B9" s="57">
        <v>0.03</v>
      </c>
      <c r="C9" s="57">
        <f>C8/C7</f>
        <v>3.207150368033649E-2</v>
      </c>
      <c r="D9" s="57">
        <f>D8/D7</f>
        <v>3.1780821917808219E-2</v>
      </c>
      <c r="E9" s="57">
        <f>E8/E7</f>
        <v>2.7685589519650656E-2</v>
      </c>
      <c r="H9" s="13"/>
    </row>
    <row r="10" spans="1:8" ht="28" customHeight="1">
      <c r="A10" s="28" t="s">
        <v>328</v>
      </c>
      <c r="B10" s="57">
        <v>5.8999999999999997E-2</v>
      </c>
      <c r="C10" s="57">
        <v>6.3658335046439862E-2</v>
      </c>
      <c r="D10" s="57">
        <v>6.3658335046439862E-2</v>
      </c>
      <c r="E10" s="57">
        <v>6.7699999999999996E-2</v>
      </c>
      <c r="H10" s="13"/>
    </row>
    <row r="11" spans="1:8" ht="28" customHeight="1">
      <c r="A11" s="46" t="s">
        <v>329</v>
      </c>
      <c r="B11" s="49">
        <f>B9/B10</f>
        <v>0.50847457627118642</v>
      </c>
      <c r="C11" s="49">
        <f>C9/C10</f>
        <v>0.50380682524825338</v>
      </c>
      <c r="D11" s="49">
        <f>D9/D10</f>
        <v>0.49924054555658043</v>
      </c>
      <c r="E11" s="49">
        <f>E9/E10</f>
        <v>0.40894519231389448</v>
      </c>
      <c r="H11" s="13"/>
    </row>
    <row r="12" spans="1:8" ht="16" customHeight="1">
      <c r="A12" s="46"/>
      <c r="B12" s="129"/>
      <c r="C12" s="129"/>
      <c r="D12" s="129"/>
      <c r="E12" s="129"/>
      <c r="H12" s="13"/>
    </row>
    <row r="13" spans="1:8" ht="28" customHeight="1">
      <c r="A13" s="28" t="s">
        <v>330</v>
      </c>
      <c r="B13" s="129">
        <v>116</v>
      </c>
      <c r="C13" s="129">
        <v>86</v>
      </c>
      <c r="D13" s="129">
        <v>465</v>
      </c>
      <c r="E13" s="129">
        <v>400</v>
      </c>
      <c r="H13" s="13"/>
    </row>
    <row r="14" spans="1:8" ht="7.5" customHeight="1" thickBot="1">
      <c r="A14" s="23"/>
      <c r="B14" s="23"/>
      <c r="C14" s="23"/>
      <c r="D14" s="23"/>
      <c r="E14" s="23"/>
    </row>
    <row r="15" spans="1:8" ht="19" thickTop="1">
      <c r="A15" s="24"/>
      <c r="B15" s="24"/>
      <c r="C15" s="24"/>
      <c r="D15" s="24"/>
      <c r="E15" s="24"/>
    </row>
    <row r="16" spans="1:8" ht="21" customHeight="1">
      <c r="A16" s="167" t="s">
        <v>331</v>
      </c>
      <c r="B16" s="167"/>
      <c r="C16" s="167"/>
      <c r="D16" s="167"/>
      <c r="E16" s="167"/>
    </row>
    <row r="17" spans="1:5" ht="21" customHeight="1">
      <c r="A17" s="167"/>
      <c r="B17" s="167"/>
      <c r="C17" s="167"/>
      <c r="D17" s="167"/>
      <c r="E17" s="167"/>
    </row>
    <row r="18" spans="1:5" ht="21" customHeight="1">
      <c r="A18" s="167"/>
      <c r="B18" s="167"/>
      <c r="C18" s="167"/>
      <c r="D18" s="167"/>
      <c r="E18" s="167"/>
    </row>
    <row r="19" spans="1:5" ht="159" customHeight="1">
      <c r="A19" s="167"/>
      <c r="B19" s="167"/>
      <c r="C19" s="167"/>
      <c r="D19" s="167"/>
      <c r="E19" s="167"/>
    </row>
    <row r="20" spans="1:5">
      <c r="A20" s="3" t="s">
        <v>332</v>
      </c>
      <c r="B20" s="3"/>
      <c r="C20" s="3"/>
      <c r="D20" s="3"/>
      <c r="E20" s="3"/>
    </row>
    <row r="21" spans="1:5">
      <c r="A21" s="3"/>
      <c r="B21" s="3"/>
      <c r="C21" s="3"/>
      <c r="D21" s="3"/>
      <c r="E21" s="3"/>
    </row>
    <row r="22" spans="1:5">
      <c r="A22" s="3"/>
      <c r="B22" s="3"/>
      <c r="C22" s="3"/>
      <c r="D22" s="3"/>
      <c r="E22" s="3"/>
    </row>
    <row r="23" spans="1:5">
      <c r="A23" s="3"/>
      <c r="B23" s="3"/>
      <c r="C23" s="3"/>
      <c r="D23" s="3"/>
      <c r="E23" s="3"/>
    </row>
    <row r="24" spans="1:5">
      <c r="A24" s="3"/>
      <c r="B24" s="3"/>
      <c r="C24" s="3"/>
      <c r="D24" s="3"/>
      <c r="E24" s="3"/>
    </row>
    <row r="25" spans="1:5">
      <c r="A25" s="2"/>
      <c r="B25" s="2"/>
      <c r="C25" s="2"/>
      <c r="D25" s="2"/>
      <c r="E25" s="2"/>
    </row>
  </sheetData>
  <mergeCells count="2">
    <mergeCell ref="A2:E2"/>
    <mergeCell ref="A16:E19"/>
  </mergeCells>
  <phoneticPr fontId="41" type="noConversion"/>
  <pageMargins left="0.75" right="0.75" top="1" bottom="1" header="0.5" footer="0.5"/>
  <pageSetup scale="61"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32"/>
  <sheetViews>
    <sheetView zoomScale="115" zoomScaleNormal="115" zoomScalePageLayoutView="115" workbookViewId="0">
      <pane xSplit="1" ySplit="4" topLeftCell="B5" activePane="bottomRight" state="frozen"/>
      <selection activeCell="E6" sqref="E6"/>
      <selection pane="topRight" activeCell="E6" sqref="E6"/>
      <selection pane="bottomLeft" activeCell="E6" sqref="E6"/>
      <selection pane="bottomRight" activeCell="F23" sqref="F23"/>
    </sheetView>
  </sheetViews>
  <sheetFormatPr baseColWidth="10" defaultColWidth="8.7109375" defaultRowHeight="15" x14ac:dyDescent="0"/>
  <cols>
    <col min="1" max="1" width="25" style="1" customWidth="1"/>
    <col min="2" max="2" width="28.85546875" style="1" customWidth="1"/>
    <col min="3" max="3" width="16.140625" style="1" customWidth="1"/>
    <col min="4" max="5" width="18.7109375" style="1" customWidth="1"/>
    <col min="6" max="6" width="15.5703125" style="1" customWidth="1"/>
    <col min="7" max="8" width="8.7109375" style="1"/>
    <col min="9" max="9" width="15.5703125" style="1" customWidth="1"/>
    <col min="10" max="16384" width="8.7109375" style="1"/>
  </cols>
  <sheetData>
    <row r="1" spans="1:11" ht="18">
      <c r="A1" s="20"/>
      <c r="B1" s="20"/>
      <c r="C1" s="20"/>
      <c r="D1" s="20"/>
      <c r="E1" s="20"/>
      <c r="F1" s="20"/>
      <c r="I1" s="20"/>
    </row>
    <row r="2" spans="1:11" ht="33" customHeight="1">
      <c r="A2" s="168" t="s">
        <v>275</v>
      </c>
      <c r="B2" s="168"/>
      <c r="C2" s="168"/>
      <c r="D2" s="168"/>
      <c r="E2" s="168"/>
      <c r="F2" s="169"/>
      <c r="I2" s="135"/>
    </row>
    <row r="3" spans="1:11" ht="10" customHeight="1" thickBot="1">
      <c r="A3" s="21"/>
      <c r="B3" s="21"/>
      <c r="C3" s="21"/>
      <c r="D3" s="21"/>
      <c r="E3" s="21"/>
      <c r="F3" s="21"/>
      <c r="I3" s="21"/>
    </row>
    <row r="4" spans="1:11" s="10" customFormat="1" ht="124" customHeight="1" thickTop="1">
      <c r="A4" s="22"/>
      <c r="B4" s="22"/>
      <c r="C4" s="22" t="s">
        <v>276</v>
      </c>
      <c r="D4" s="22" t="s">
        <v>341</v>
      </c>
      <c r="E4" s="22" t="s">
        <v>342</v>
      </c>
      <c r="F4" s="22" t="s">
        <v>277</v>
      </c>
      <c r="H4" s="56"/>
      <c r="I4" s="136"/>
      <c r="J4" s="56"/>
      <c r="K4" s="56"/>
    </row>
    <row r="5" spans="1:11" s="10" customFormat="1" ht="17" customHeight="1">
      <c r="A5" s="26"/>
      <c r="B5" s="26"/>
      <c r="C5" s="48"/>
      <c r="D5" s="49"/>
      <c r="E5" s="49"/>
      <c r="F5" s="49"/>
      <c r="I5" s="49"/>
    </row>
    <row r="6" spans="1:11" s="10" customFormat="1" ht="28" customHeight="1">
      <c r="A6" s="26" t="s">
        <v>245</v>
      </c>
      <c r="B6" s="26" t="s">
        <v>247</v>
      </c>
      <c r="C6" s="48"/>
      <c r="D6" s="49"/>
      <c r="E6" s="49"/>
      <c r="F6" s="49"/>
      <c r="I6" s="49"/>
    </row>
    <row r="7" spans="1:11" s="10" customFormat="1" ht="28" customHeight="1">
      <c r="A7" s="55" t="s">
        <v>258</v>
      </c>
      <c r="B7" s="55" t="s">
        <v>251</v>
      </c>
      <c r="C7" s="47">
        <f>datatable4!B2</f>
        <v>160</v>
      </c>
      <c r="D7" s="47">
        <f>datatable4!K2</f>
        <v>86.800003051757812</v>
      </c>
      <c r="E7" s="47">
        <f>datatable4!N2</f>
        <v>43</v>
      </c>
      <c r="F7" s="47">
        <f>datatable4!L2</f>
        <v>24.100000381469727</v>
      </c>
      <c r="I7" s="47"/>
    </row>
    <row r="8" spans="1:11" s="10" customFormat="1" ht="25" customHeight="1">
      <c r="A8" s="55" t="s">
        <v>259</v>
      </c>
      <c r="B8" s="55" t="s">
        <v>252</v>
      </c>
      <c r="C8" s="47">
        <f>datatable4!B3</f>
        <v>97</v>
      </c>
      <c r="D8" s="47">
        <f>datatable4!K3</f>
        <v>36.400001525878906</v>
      </c>
      <c r="E8" s="47">
        <f>datatable4!N3</f>
        <v>9.8999996185302734</v>
      </c>
      <c r="F8" s="47">
        <f>datatable4!L3</f>
        <v>4.3000001907348633</v>
      </c>
      <c r="I8" s="47"/>
    </row>
    <row r="9" spans="1:11" s="10" customFormat="1" ht="28" customHeight="1">
      <c r="A9" s="55" t="s">
        <v>260</v>
      </c>
      <c r="B9" s="55" t="s">
        <v>248</v>
      </c>
      <c r="C9" s="47">
        <f>datatable4!B4</f>
        <v>88.3</v>
      </c>
      <c r="D9" s="47">
        <f>datatable4!K4</f>
        <v>29.600000381469727</v>
      </c>
      <c r="E9" s="47">
        <f>datatable4!N4</f>
        <v>8.1999998092651367</v>
      </c>
      <c r="F9" s="47">
        <f>datatable4!L4</f>
        <v>3.2000000476837158</v>
      </c>
      <c r="G9" s="61"/>
      <c r="I9" s="47"/>
    </row>
    <row r="10" spans="1:11" ht="28" customHeight="1">
      <c r="A10" s="55" t="s">
        <v>261</v>
      </c>
      <c r="B10" s="27" t="s">
        <v>253</v>
      </c>
      <c r="C10" s="47">
        <f>datatable4!B5</f>
        <v>61</v>
      </c>
      <c r="D10" s="47">
        <f>datatable4!K5</f>
        <v>44.200000762939453</v>
      </c>
      <c r="E10" s="47">
        <f>datatable4!N5</f>
        <v>28.600000381469727</v>
      </c>
      <c r="F10" s="47">
        <f>datatable4!L5</f>
        <v>21.299999237060547</v>
      </c>
      <c r="I10" s="47"/>
    </row>
    <row r="11" spans="1:11" ht="28" customHeight="1">
      <c r="A11" s="55" t="s">
        <v>262</v>
      </c>
      <c r="B11" s="28" t="s">
        <v>263</v>
      </c>
      <c r="C11" s="47">
        <f>datatable4!B6</f>
        <v>58.4</v>
      </c>
      <c r="D11" s="47">
        <f>datatable4!K6</f>
        <v>23.5</v>
      </c>
      <c r="E11" s="47">
        <f>datatable4!N6</f>
        <v>8.5</v>
      </c>
      <c r="F11" s="47">
        <f>datatable4!L6</f>
        <v>4</v>
      </c>
      <c r="H11" s="10"/>
      <c r="I11" s="47"/>
    </row>
    <row r="12" spans="1:11" ht="28" customHeight="1">
      <c r="A12" s="55" t="s">
        <v>265</v>
      </c>
      <c r="B12" s="28" t="s">
        <v>254</v>
      </c>
      <c r="C12" s="47">
        <f>datatable4!B7</f>
        <v>53.8</v>
      </c>
      <c r="D12" s="47">
        <f>datatable4!K7</f>
        <v>35.299999237060547</v>
      </c>
      <c r="E12" s="47">
        <f>datatable4!N7</f>
        <v>19.5</v>
      </c>
      <c r="F12" s="47">
        <f>datatable4!L7</f>
        <v>13.300000190734863</v>
      </c>
      <c r="H12" s="10"/>
      <c r="I12" s="47"/>
    </row>
    <row r="13" spans="1:11" ht="28" customHeight="1">
      <c r="A13" s="55" t="s">
        <v>266</v>
      </c>
      <c r="B13" s="28" t="s">
        <v>255</v>
      </c>
      <c r="C13" s="47">
        <f>datatable4!B8</f>
        <v>53.5</v>
      </c>
      <c r="D13" s="47">
        <f>datatable4!K8</f>
        <v>18.899999618530273</v>
      </c>
      <c r="E13" s="47">
        <f>datatable4!N8</f>
        <v>8</v>
      </c>
      <c r="F13" s="47">
        <f>datatable4!L8</f>
        <v>3.5999999046325684</v>
      </c>
      <c r="H13" s="10"/>
      <c r="I13" s="47"/>
      <c r="J13" s="10"/>
    </row>
    <row r="14" spans="1:11" ht="28" customHeight="1">
      <c r="A14" s="55" t="s">
        <v>267</v>
      </c>
      <c r="B14" s="28" t="s">
        <v>249</v>
      </c>
      <c r="C14" s="47">
        <f>datatable4!B9</f>
        <v>53.5</v>
      </c>
      <c r="D14" s="47">
        <f>datatable4!K9</f>
        <v>18.899999618530273</v>
      </c>
      <c r="E14" s="47">
        <f>datatable4!N9</f>
        <v>8</v>
      </c>
      <c r="F14" s="47">
        <f>datatable4!L9</f>
        <v>3.5999999046325684</v>
      </c>
      <c r="H14" s="13"/>
      <c r="I14" s="47"/>
    </row>
    <row r="15" spans="1:11" ht="28" customHeight="1">
      <c r="A15" s="55" t="s">
        <v>268</v>
      </c>
      <c r="B15" s="28" t="s">
        <v>254</v>
      </c>
      <c r="C15" s="47">
        <f>datatable4!B10</f>
        <v>52.4</v>
      </c>
      <c r="D15" s="47">
        <f>datatable4!K10</f>
        <v>34.400001525878906</v>
      </c>
      <c r="E15" s="47">
        <f>datatable4!N10</f>
        <v>19</v>
      </c>
      <c r="F15" s="47">
        <f>datatable4!L10</f>
        <v>13</v>
      </c>
      <c r="H15" s="13"/>
      <c r="I15" s="47"/>
    </row>
    <row r="16" spans="1:11" ht="28" customHeight="1">
      <c r="A16" s="55" t="s">
        <v>269</v>
      </c>
      <c r="B16" s="28" t="s">
        <v>256</v>
      </c>
      <c r="C16" s="47">
        <f>datatable4!B11</f>
        <v>51.8</v>
      </c>
      <c r="D16" s="47">
        <f>datatable4!K11</f>
        <v>24.200000762939453</v>
      </c>
      <c r="E16" s="47">
        <f>datatable4!N11</f>
        <v>11.300000190734863</v>
      </c>
      <c r="F16" s="47">
        <f>datatable4!L11</f>
        <v>5.8000001907348633</v>
      </c>
      <c r="I16" s="47"/>
    </row>
    <row r="17" spans="1:12" ht="28" customHeight="1">
      <c r="A17" s="55" t="s">
        <v>270</v>
      </c>
      <c r="B17" s="28" t="s">
        <v>257</v>
      </c>
      <c r="C17" s="47">
        <f>datatable4!B12</f>
        <v>45.2</v>
      </c>
      <c r="D17" s="47">
        <f>datatable4!K12</f>
        <v>15.100000381469727</v>
      </c>
      <c r="E17" s="47">
        <f>datatable4!N12</f>
        <v>5</v>
      </c>
      <c r="F17" s="47">
        <f>datatable4!L12</f>
        <v>2</v>
      </c>
      <c r="I17" s="47"/>
    </row>
    <row r="18" spans="1:12" ht="28" customHeight="1">
      <c r="A18" s="55" t="s">
        <v>274</v>
      </c>
      <c r="B18" s="28" t="s">
        <v>257</v>
      </c>
      <c r="C18" s="47">
        <f>datatable4!B13</f>
        <v>44.9</v>
      </c>
      <c r="D18" s="47">
        <f>datatable4!K13</f>
        <v>15</v>
      </c>
      <c r="E18" s="47">
        <f>datatable4!N13</f>
        <v>5</v>
      </c>
      <c r="F18" s="47">
        <f>datatable4!L13</f>
        <v>2</v>
      </c>
      <c r="H18" s="10"/>
      <c r="I18" s="47"/>
      <c r="K18" s="10"/>
      <c r="L18" s="10"/>
    </row>
    <row r="19" spans="1:12" ht="28" customHeight="1">
      <c r="A19" s="55" t="s">
        <v>271</v>
      </c>
      <c r="B19" s="28" t="s">
        <v>257</v>
      </c>
      <c r="C19" s="47">
        <f>datatable4!B14</f>
        <v>44.9</v>
      </c>
      <c r="D19" s="47">
        <f>datatable4!K14</f>
        <v>15</v>
      </c>
      <c r="E19" s="47">
        <f>datatable4!N14</f>
        <v>4.9000000953674316</v>
      </c>
      <c r="F19" s="47">
        <f>datatable4!L14</f>
        <v>2</v>
      </c>
      <c r="H19" s="13"/>
      <c r="I19" s="47"/>
    </row>
    <row r="20" spans="1:12" ht="28" customHeight="1">
      <c r="A20" s="55" t="s">
        <v>272</v>
      </c>
      <c r="B20" s="28" t="s">
        <v>250</v>
      </c>
      <c r="C20" s="47">
        <f>datatable4!B15</f>
        <v>42.3</v>
      </c>
      <c r="D20" s="47">
        <f>datatable4!K15</f>
        <v>18.200000762939453</v>
      </c>
      <c r="E20" s="47">
        <f>datatable4!N15</f>
        <v>7.5</v>
      </c>
      <c r="F20" s="47">
        <f>datatable4!L15</f>
        <v>3.5</v>
      </c>
      <c r="H20" s="13"/>
      <c r="I20" s="47"/>
    </row>
    <row r="21" spans="1:12" ht="28" customHeight="1">
      <c r="A21" s="55" t="s">
        <v>273</v>
      </c>
      <c r="B21" s="28" t="s">
        <v>264</v>
      </c>
      <c r="C21" s="47">
        <f>datatable4!B16</f>
        <v>35.5</v>
      </c>
      <c r="D21" s="47">
        <f>datatable4!K16</f>
        <v>18.399999618530273</v>
      </c>
      <c r="E21" s="47">
        <f>datatable4!N16</f>
        <v>9.3000001907348633</v>
      </c>
      <c r="F21" s="47">
        <f>datatable4!L16</f>
        <v>5.5999999046325684</v>
      </c>
      <c r="H21" s="13"/>
      <c r="I21" s="47"/>
    </row>
    <row r="22" spans="1:12" ht="13" customHeight="1">
      <c r="A22" s="55"/>
      <c r="B22" s="28"/>
      <c r="C22" s="47"/>
      <c r="D22" s="58"/>
      <c r="E22" s="58"/>
      <c r="F22" s="58"/>
      <c r="H22" s="13"/>
      <c r="I22" s="58"/>
    </row>
    <row r="23" spans="1:12" ht="28" customHeight="1">
      <c r="A23" s="55" t="s">
        <v>246</v>
      </c>
      <c r="B23" s="28"/>
      <c r="C23" s="129">
        <f>SUM(C7:C21)</f>
        <v>942.49999999999989</v>
      </c>
      <c r="D23" s="129">
        <f>SUM(D7:D21)</f>
        <v>433.9000072479248</v>
      </c>
      <c r="E23" s="129">
        <f>SUM(E7:E21)</f>
        <v>195.70000028610229</v>
      </c>
      <c r="F23" s="129">
        <f>SUM(F7:F21)</f>
        <v>111.29999995231628</v>
      </c>
      <c r="H23" s="13"/>
      <c r="I23" s="47"/>
      <c r="J23" s="10"/>
    </row>
    <row r="24" spans="1:12" ht="7.5" customHeight="1" thickBot="1">
      <c r="A24" s="23"/>
      <c r="B24" s="23"/>
      <c r="C24" s="23"/>
      <c r="D24" s="23"/>
      <c r="E24" s="23"/>
      <c r="F24" s="23"/>
      <c r="I24" s="132"/>
    </row>
    <row r="25" spans="1:12" ht="19" thickTop="1">
      <c r="A25" s="24"/>
      <c r="B25" s="24"/>
      <c r="C25" s="24"/>
      <c r="D25" s="24"/>
      <c r="E25" s="24"/>
      <c r="F25" s="24"/>
      <c r="I25" s="55"/>
    </row>
    <row r="26" spans="1:12" ht="128" customHeight="1">
      <c r="A26" s="167" t="s">
        <v>406</v>
      </c>
      <c r="B26" s="167"/>
      <c r="C26" s="167"/>
      <c r="D26" s="167"/>
      <c r="E26" s="167"/>
      <c r="F26" s="169"/>
      <c r="I26" s="135"/>
    </row>
    <row r="27" spans="1:12">
      <c r="A27" s="3"/>
      <c r="B27" s="3"/>
      <c r="C27" s="3"/>
      <c r="D27" s="3"/>
      <c r="E27" s="3"/>
      <c r="F27" s="3"/>
      <c r="I27" s="3"/>
    </row>
    <row r="28" spans="1:12">
      <c r="A28" s="3"/>
      <c r="B28" s="3"/>
      <c r="C28" s="3"/>
      <c r="D28" s="3"/>
      <c r="E28" s="3"/>
      <c r="F28" s="3"/>
      <c r="I28" s="3"/>
    </row>
    <row r="29" spans="1:12">
      <c r="A29" s="3"/>
      <c r="B29" s="3"/>
      <c r="C29" s="3"/>
      <c r="D29" s="3"/>
      <c r="E29" s="3"/>
      <c r="F29" s="3"/>
      <c r="I29" s="3"/>
    </row>
    <row r="30" spans="1:12">
      <c r="A30" s="3"/>
      <c r="B30" s="3"/>
      <c r="C30" s="3"/>
      <c r="D30" s="3"/>
      <c r="E30" s="3"/>
      <c r="F30" s="3"/>
      <c r="I30" s="3"/>
    </row>
    <row r="31" spans="1:12">
      <c r="A31" s="3"/>
      <c r="B31" s="3"/>
      <c r="C31" s="3"/>
      <c r="D31" s="3"/>
      <c r="E31" s="3"/>
      <c r="F31" s="3"/>
      <c r="I31" s="3"/>
    </row>
    <row r="32" spans="1:12">
      <c r="A32" s="2"/>
      <c r="B32" s="2"/>
      <c r="C32" s="2"/>
      <c r="D32" s="2"/>
      <c r="E32" s="2"/>
      <c r="F32" s="2"/>
      <c r="I32" s="2"/>
    </row>
  </sheetData>
  <mergeCells count="2">
    <mergeCell ref="A2:F2"/>
    <mergeCell ref="A26:F26"/>
  </mergeCells>
  <phoneticPr fontId="41" type="noConversion"/>
  <pageMargins left="0.75" right="0.75" top="1" bottom="1" header="0.5" footer="0.5"/>
  <pageSetup scale="58"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workbookViewId="0">
      <selection activeCell="B2" sqref="B2"/>
    </sheetView>
  </sheetViews>
  <sheetFormatPr baseColWidth="10" defaultColWidth="7.5703125" defaultRowHeight="14" x14ac:dyDescent="0"/>
  <cols>
    <col min="1" max="5" width="7.5703125" style="97"/>
    <col min="6" max="6" width="9.42578125" style="97" customWidth="1"/>
    <col min="7" max="16384" width="7.5703125" style="97"/>
  </cols>
  <sheetData>
    <row r="1" spans="1:20" ht="15">
      <c r="A1" t="s">
        <v>45</v>
      </c>
      <c r="B1" t="s">
        <v>241</v>
      </c>
      <c r="C1" t="s">
        <v>242</v>
      </c>
      <c r="D1" t="s">
        <v>243</v>
      </c>
      <c r="E1" t="s">
        <v>244</v>
      </c>
      <c r="F1" t="s">
        <v>333</v>
      </c>
      <c r="G1" s="97" t="s">
        <v>278</v>
      </c>
      <c r="I1" t="s">
        <v>45</v>
      </c>
      <c r="J1" t="s">
        <v>241</v>
      </c>
      <c r="K1" t="s">
        <v>242</v>
      </c>
      <c r="L1" t="s">
        <v>243</v>
      </c>
      <c r="M1" t="s">
        <v>244</v>
      </c>
      <c r="N1" t="s">
        <v>333</v>
      </c>
      <c r="O1"/>
      <c r="P1"/>
      <c r="Q1"/>
      <c r="R1"/>
      <c r="S1"/>
      <c r="T1"/>
    </row>
    <row r="2" spans="1:20" ht="15">
      <c r="A2" t="s">
        <v>46</v>
      </c>
      <c r="B2">
        <v>160</v>
      </c>
      <c r="C2">
        <v>86.800003051757812</v>
      </c>
      <c r="D2">
        <v>24.100000381469727</v>
      </c>
      <c r="E2">
        <v>1.1000000238418579</v>
      </c>
      <c r="F2">
        <v>43</v>
      </c>
      <c r="I2" t="s">
        <v>46</v>
      </c>
      <c r="J2">
        <v>160</v>
      </c>
      <c r="K2">
        <v>86.800003051757812</v>
      </c>
      <c r="L2">
        <v>24.100000381469727</v>
      </c>
      <c r="M2">
        <v>1.0640000104904175</v>
      </c>
      <c r="N2">
        <v>43</v>
      </c>
      <c r="O2"/>
      <c r="P2"/>
      <c r="Q2"/>
      <c r="R2"/>
      <c r="S2"/>
      <c r="T2"/>
    </row>
    <row r="3" spans="1:20" ht="15">
      <c r="A3" t="s">
        <v>47</v>
      </c>
      <c r="B3">
        <v>97</v>
      </c>
      <c r="C3">
        <v>36.400001525878906</v>
      </c>
      <c r="D3">
        <v>4.3000001907348633</v>
      </c>
      <c r="E3">
        <v>0.40000000596046448</v>
      </c>
      <c r="F3">
        <v>9.8999996185302734</v>
      </c>
      <c r="I3" t="s">
        <v>47</v>
      </c>
      <c r="J3">
        <v>97</v>
      </c>
      <c r="K3">
        <v>36.400001525878906</v>
      </c>
      <c r="L3">
        <v>4.3000001907348633</v>
      </c>
      <c r="M3">
        <v>0.3919999897480011</v>
      </c>
      <c r="N3">
        <v>9.8999996185302734</v>
      </c>
      <c r="O3"/>
      <c r="P3"/>
      <c r="Q3"/>
      <c r="R3"/>
      <c r="S3"/>
      <c r="T3"/>
    </row>
    <row r="4" spans="1:20" ht="15">
      <c r="A4" t="s">
        <v>48</v>
      </c>
      <c r="B4">
        <v>88.3</v>
      </c>
      <c r="C4">
        <v>29.600000381469727</v>
      </c>
      <c r="D4">
        <v>3.2000000476837158</v>
      </c>
      <c r="E4">
        <v>0.89999997615814209</v>
      </c>
      <c r="F4">
        <v>8.1999998092651367</v>
      </c>
      <c r="I4" t="s">
        <v>48</v>
      </c>
      <c r="J4">
        <v>88.3</v>
      </c>
      <c r="K4">
        <v>29.600000381469727</v>
      </c>
      <c r="L4">
        <v>3.2000000476837158</v>
      </c>
      <c r="M4">
        <v>0.86799997091293335</v>
      </c>
      <c r="N4">
        <v>8.1999998092651367</v>
      </c>
      <c r="O4"/>
      <c r="P4"/>
      <c r="Q4"/>
      <c r="R4"/>
      <c r="S4"/>
      <c r="T4"/>
    </row>
    <row r="5" spans="1:20" ht="15">
      <c r="A5" t="s">
        <v>49</v>
      </c>
      <c r="B5">
        <v>61</v>
      </c>
      <c r="C5">
        <v>44.200000762939453</v>
      </c>
      <c r="D5">
        <v>21.299999237060547</v>
      </c>
      <c r="E5">
        <v>0.80000001192092896</v>
      </c>
      <c r="F5">
        <v>28.600000381469727</v>
      </c>
      <c r="I5" t="s">
        <v>49</v>
      </c>
      <c r="J5">
        <v>61</v>
      </c>
      <c r="K5">
        <v>44.200000762939453</v>
      </c>
      <c r="L5">
        <v>21.299999237060547</v>
      </c>
      <c r="M5">
        <v>0.78799998760223389</v>
      </c>
      <c r="N5">
        <v>28.600000381469727</v>
      </c>
      <c r="O5"/>
      <c r="P5"/>
      <c r="Q5"/>
      <c r="R5"/>
      <c r="S5"/>
      <c r="T5"/>
    </row>
    <row r="6" spans="1:20" ht="15">
      <c r="A6" t="s">
        <v>50</v>
      </c>
      <c r="B6">
        <v>58.4</v>
      </c>
      <c r="C6">
        <v>23.5</v>
      </c>
      <c r="D6">
        <v>4</v>
      </c>
      <c r="E6">
        <v>0.5</v>
      </c>
      <c r="F6">
        <v>8.5</v>
      </c>
      <c r="I6" t="s">
        <v>50</v>
      </c>
      <c r="J6">
        <v>58.4</v>
      </c>
      <c r="K6">
        <v>23.5</v>
      </c>
      <c r="L6">
        <v>4</v>
      </c>
      <c r="M6">
        <v>0.47699999809265137</v>
      </c>
      <c r="N6">
        <v>8.5</v>
      </c>
      <c r="O6"/>
      <c r="P6"/>
      <c r="Q6"/>
      <c r="R6"/>
      <c r="S6"/>
      <c r="T6"/>
    </row>
    <row r="7" spans="1:20" ht="15">
      <c r="A7" t="s">
        <v>51</v>
      </c>
      <c r="B7">
        <v>53.8</v>
      </c>
      <c r="C7">
        <v>35.299999237060547</v>
      </c>
      <c r="D7">
        <v>13.300000190734863</v>
      </c>
      <c r="E7">
        <v>1</v>
      </c>
      <c r="F7">
        <v>19.5</v>
      </c>
      <c r="I7" t="s">
        <v>51</v>
      </c>
      <c r="J7">
        <v>53.8</v>
      </c>
      <c r="K7">
        <v>35.299999237060547</v>
      </c>
      <c r="L7">
        <v>13.300000190734863</v>
      </c>
      <c r="M7">
        <v>0.99199998378753662</v>
      </c>
      <c r="N7">
        <v>19.5</v>
      </c>
      <c r="O7"/>
      <c r="P7"/>
      <c r="Q7"/>
      <c r="R7"/>
      <c r="S7"/>
      <c r="T7"/>
    </row>
    <row r="8" spans="1:20" ht="15">
      <c r="A8" t="s">
        <v>52</v>
      </c>
      <c r="B8">
        <v>53.5</v>
      </c>
      <c r="C8">
        <v>18.899999618530273</v>
      </c>
      <c r="D8">
        <v>3.5999999046325684</v>
      </c>
      <c r="E8">
        <v>0.89999997615814209</v>
      </c>
      <c r="F8">
        <v>8</v>
      </c>
      <c r="I8" t="s">
        <v>52</v>
      </c>
      <c r="J8">
        <v>53.5</v>
      </c>
      <c r="K8">
        <v>18.899999618530273</v>
      </c>
      <c r="L8">
        <v>3.5999999046325684</v>
      </c>
      <c r="M8">
        <v>0.9309999942779541</v>
      </c>
      <c r="N8">
        <v>8</v>
      </c>
      <c r="O8"/>
      <c r="P8"/>
      <c r="Q8"/>
      <c r="R8"/>
      <c r="S8"/>
      <c r="T8"/>
    </row>
    <row r="9" spans="1:20" ht="15">
      <c r="A9" t="s">
        <v>53</v>
      </c>
      <c r="B9">
        <v>53.5</v>
      </c>
      <c r="C9">
        <v>18.899999618530273</v>
      </c>
      <c r="D9">
        <v>3.5999999046325684</v>
      </c>
      <c r="E9">
        <v>0.89999997615814209</v>
      </c>
      <c r="F9">
        <v>8</v>
      </c>
      <c r="I9" t="s">
        <v>53</v>
      </c>
      <c r="J9">
        <v>53.5</v>
      </c>
      <c r="K9">
        <v>18.899999618530273</v>
      </c>
      <c r="L9">
        <v>3.5999999046325684</v>
      </c>
      <c r="M9">
        <v>0.9309999942779541</v>
      </c>
      <c r="N9">
        <v>8</v>
      </c>
      <c r="O9"/>
      <c r="P9"/>
      <c r="Q9"/>
      <c r="R9"/>
      <c r="S9"/>
      <c r="T9"/>
    </row>
    <row r="10" spans="1:20" ht="15">
      <c r="A10" t="s">
        <v>54</v>
      </c>
      <c r="B10">
        <v>52.4</v>
      </c>
      <c r="C10">
        <v>34.400001525878906</v>
      </c>
      <c r="D10">
        <v>13</v>
      </c>
      <c r="E10">
        <v>1</v>
      </c>
      <c r="F10">
        <v>19</v>
      </c>
      <c r="I10" t="s">
        <v>54</v>
      </c>
      <c r="J10">
        <v>52.4</v>
      </c>
      <c r="K10">
        <v>34.400001525878906</v>
      </c>
      <c r="L10">
        <v>13</v>
      </c>
      <c r="M10">
        <v>0.99199998378753662</v>
      </c>
      <c r="N10">
        <v>19</v>
      </c>
      <c r="O10"/>
      <c r="P10"/>
      <c r="Q10"/>
      <c r="R10"/>
      <c r="S10"/>
      <c r="T10"/>
    </row>
    <row r="11" spans="1:20" ht="15">
      <c r="A11" t="s">
        <v>55</v>
      </c>
      <c r="B11">
        <v>51.8</v>
      </c>
      <c r="C11">
        <v>24.200000762939453</v>
      </c>
      <c r="D11">
        <v>5.8000001907348633</v>
      </c>
      <c r="E11">
        <v>1</v>
      </c>
      <c r="F11">
        <v>11.300000190734863</v>
      </c>
      <c r="I11" t="s">
        <v>55</v>
      </c>
      <c r="J11">
        <v>51.8</v>
      </c>
      <c r="K11">
        <v>24.200000762939453</v>
      </c>
      <c r="L11">
        <v>5.8000001907348633</v>
      </c>
      <c r="M11">
        <v>0.95300000905990601</v>
      </c>
      <c r="N11">
        <v>11.300000190734863</v>
      </c>
      <c r="O11"/>
      <c r="P11"/>
      <c r="Q11"/>
      <c r="R11"/>
      <c r="S11"/>
      <c r="T11"/>
    </row>
    <row r="12" spans="1:20" ht="15">
      <c r="A12" t="s">
        <v>56</v>
      </c>
      <c r="B12">
        <v>45.2</v>
      </c>
      <c r="C12">
        <v>18.5</v>
      </c>
      <c r="D12">
        <v>3</v>
      </c>
      <c r="E12">
        <v>0.80000001192092896</v>
      </c>
      <c r="F12">
        <v>6.6999998092651367</v>
      </c>
      <c r="I12" t="s">
        <v>56</v>
      </c>
      <c r="J12">
        <v>45.2</v>
      </c>
      <c r="K12">
        <v>15.100000381469727</v>
      </c>
      <c r="L12">
        <v>2</v>
      </c>
      <c r="M12">
        <v>0.70300000905990601</v>
      </c>
      <c r="N12">
        <v>5</v>
      </c>
      <c r="O12"/>
      <c r="P12"/>
      <c r="Q12"/>
      <c r="R12"/>
      <c r="S12"/>
      <c r="T12"/>
    </row>
    <row r="13" spans="1:20" ht="15">
      <c r="A13" t="s">
        <v>57</v>
      </c>
      <c r="B13">
        <v>44.9</v>
      </c>
      <c r="C13">
        <v>18.399999618530273</v>
      </c>
      <c r="D13">
        <v>3</v>
      </c>
      <c r="E13">
        <v>0.80000001192092896</v>
      </c>
      <c r="F13">
        <v>6.6999998092651367</v>
      </c>
      <c r="I13" t="s">
        <v>57</v>
      </c>
      <c r="J13">
        <v>44.9</v>
      </c>
      <c r="K13">
        <v>15</v>
      </c>
      <c r="L13">
        <v>2</v>
      </c>
      <c r="M13">
        <v>0.69900000095367432</v>
      </c>
      <c r="N13">
        <v>5</v>
      </c>
      <c r="O13"/>
      <c r="P13"/>
      <c r="Q13"/>
      <c r="R13"/>
      <c r="S13"/>
      <c r="T13"/>
    </row>
    <row r="14" spans="1:20" ht="15">
      <c r="A14" t="s">
        <v>58</v>
      </c>
      <c r="B14">
        <v>44.9</v>
      </c>
      <c r="C14">
        <v>18.399999618530273</v>
      </c>
      <c r="D14">
        <v>3</v>
      </c>
      <c r="E14">
        <v>0.80000001192092896</v>
      </c>
      <c r="F14">
        <v>6.6999998092651367</v>
      </c>
      <c r="I14" t="s">
        <v>58</v>
      </c>
      <c r="J14">
        <v>44.9</v>
      </c>
      <c r="K14">
        <v>15</v>
      </c>
      <c r="L14">
        <v>2</v>
      </c>
      <c r="M14">
        <v>0.69900000095367432</v>
      </c>
      <c r="N14">
        <v>4.9000000953674316</v>
      </c>
      <c r="O14"/>
      <c r="P14"/>
      <c r="Q14"/>
      <c r="R14"/>
      <c r="S14"/>
      <c r="T14"/>
    </row>
    <row r="15" spans="1:20" ht="15">
      <c r="A15" t="s">
        <v>59</v>
      </c>
      <c r="B15">
        <v>42.3</v>
      </c>
      <c r="C15">
        <v>18.200000762939453</v>
      </c>
      <c r="D15">
        <v>3.5</v>
      </c>
      <c r="E15">
        <v>0.69999998807907104</v>
      </c>
      <c r="F15">
        <v>7.5</v>
      </c>
      <c r="I15" t="s">
        <v>59</v>
      </c>
      <c r="J15">
        <v>42.3</v>
      </c>
      <c r="K15">
        <v>18.200000762939453</v>
      </c>
      <c r="L15">
        <v>3.5</v>
      </c>
      <c r="M15">
        <v>0.65600001811981201</v>
      </c>
      <c r="N15">
        <v>7.5</v>
      </c>
      <c r="O15"/>
      <c r="P15"/>
      <c r="Q15"/>
      <c r="R15"/>
      <c r="S15"/>
      <c r="T15"/>
    </row>
    <row r="16" spans="1:20" ht="15">
      <c r="A16" t="s">
        <v>60</v>
      </c>
      <c r="B16">
        <v>35.5</v>
      </c>
      <c r="C16">
        <v>18.399999618530273</v>
      </c>
      <c r="D16">
        <v>5.5999999046325684</v>
      </c>
      <c r="E16">
        <v>0.80000001192092896</v>
      </c>
      <c r="F16">
        <v>9.3000001907348633</v>
      </c>
      <c r="I16" t="s">
        <v>60</v>
      </c>
      <c r="J16">
        <v>35.5</v>
      </c>
      <c r="K16">
        <v>18.399999618530273</v>
      </c>
      <c r="L16">
        <v>5.5999999046325684</v>
      </c>
      <c r="M16">
        <v>0.75199997425079346</v>
      </c>
      <c r="N16">
        <v>9.3000001907348633</v>
      </c>
      <c r="O16"/>
      <c r="P16"/>
      <c r="Q16"/>
      <c r="R16"/>
      <c r="S16"/>
      <c r="T16"/>
    </row>
    <row r="17" spans="1:20" ht="15">
      <c r="A17" t="s">
        <v>61</v>
      </c>
      <c r="B17">
        <v>33.799999999999997</v>
      </c>
      <c r="C17">
        <v>12.300000190734863</v>
      </c>
      <c r="D17">
        <v>2.7000000476837158</v>
      </c>
      <c r="E17">
        <v>1</v>
      </c>
      <c r="F17">
        <v>5.5999999046325684</v>
      </c>
      <c r="I17" t="s">
        <v>61</v>
      </c>
      <c r="J17">
        <v>33.799999999999997</v>
      </c>
      <c r="K17">
        <v>12.300000190734863</v>
      </c>
      <c r="L17">
        <v>2.7000000476837158</v>
      </c>
      <c r="M17">
        <v>0.99199998378753662</v>
      </c>
      <c r="N17">
        <v>5.5999999046325684</v>
      </c>
      <c r="O17"/>
      <c r="P17"/>
      <c r="Q17"/>
      <c r="R17"/>
      <c r="S17"/>
      <c r="T17"/>
    </row>
    <row r="18" spans="1:20" ht="15">
      <c r="A18" t="s">
        <v>62</v>
      </c>
      <c r="B18">
        <v>27.6</v>
      </c>
      <c r="C18">
        <v>12.600000381469727</v>
      </c>
      <c r="D18">
        <v>3.0999999046325684</v>
      </c>
      <c r="E18">
        <v>0.5</v>
      </c>
      <c r="F18">
        <v>5.6999998092651367</v>
      </c>
      <c r="I18" t="s">
        <v>62</v>
      </c>
      <c r="J18">
        <v>27.6</v>
      </c>
      <c r="K18">
        <v>12.600000381469727</v>
      </c>
      <c r="L18">
        <v>3.0999999046325684</v>
      </c>
      <c r="M18">
        <v>0.54600000381469727</v>
      </c>
      <c r="N18">
        <v>5.6999998092651367</v>
      </c>
      <c r="O18"/>
      <c r="P18"/>
      <c r="Q18"/>
      <c r="R18"/>
      <c r="S18"/>
      <c r="T18"/>
    </row>
    <row r="19" spans="1:20" ht="15">
      <c r="A19" t="s">
        <v>63</v>
      </c>
      <c r="B19">
        <v>24</v>
      </c>
      <c r="C19">
        <v>8.6999998092651367</v>
      </c>
      <c r="D19">
        <v>1.6000000238418579</v>
      </c>
      <c r="E19">
        <v>0.69999998807907104</v>
      </c>
      <c r="F19">
        <v>3.7000000476837158</v>
      </c>
      <c r="I19" t="s">
        <v>63</v>
      </c>
      <c r="J19">
        <v>24</v>
      </c>
      <c r="K19">
        <v>8.3000001907348633</v>
      </c>
      <c r="L19">
        <v>1.5</v>
      </c>
      <c r="M19">
        <v>0.73199999332427979</v>
      </c>
      <c r="N19">
        <v>3.4000000953674316</v>
      </c>
      <c r="O19"/>
      <c r="P19"/>
      <c r="Q19"/>
      <c r="R19"/>
      <c r="S19"/>
      <c r="T19"/>
    </row>
    <row r="20" spans="1:20" ht="15">
      <c r="A20" t="s">
        <v>64</v>
      </c>
      <c r="B20">
        <v>24</v>
      </c>
      <c r="C20">
        <v>9.3999996185302734</v>
      </c>
      <c r="D20">
        <v>1.7999999523162842</v>
      </c>
      <c r="E20">
        <v>0.69999998807907104</v>
      </c>
      <c r="F20">
        <v>4</v>
      </c>
      <c r="I20" t="s">
        <v>64</v>
      </c>
      <c r="J20">
        <v>24</v>
      </c>
      <c r="K20">
        <v>8.3000001907348633</v>
      </c>
      <c r="L20">
        <v>1.5</v>
      </c>
      <c r="M20">
        <v>0.73199999332427979</v>
      </c>
      <c r="N20">
        <v>3.4000000953674316</v>
      </c>
      <c r="O20"/>
      <c r="P20"/>
      <c r="Q20"/>
      <c r="R20"/>
      <c r="S20"/>
      <c r="T20"/>
    </row>
    <row r="21" spans="1:20" ht="15">
      <c r="A21" t="s">
        <v>65</v>
      </c>
      <c r="B21">
        <v>20.5</v>
      </c>
      <c r="C21">
        <v>16.600000381469727</v>
      </c>
      <c r="D21">
        <v>10.199999809265137</v>
      </c>
      <c r="E21">
        <v>0.80000001192092896</v>
      </c>
      <c r="F21">
        <v>12.5</v>
      </c>
      <c r="I21" t="s">
        <v>65</v>
      </c>
      <c r="J21">
        <v>20.5</v>
      </c>
      <c r="K21">
        <v>8.5</v>
      </c>
      <c r="L21">
        <v>3.0999999046325684</v>
      </c>
      <c r="M21">
        <v>0.83799999952316284</v>
      </c>
      <c r="N21">
        <v>4.8000001907348633</v>
      </c>
      <c r="O21"/>
      <c r="P21"/>
      <c r="Q21"/>
      <c r="R21"/>
      <c r="S21"/>
      <c r="T21"/>
    </row>
    <row r="22" spans="1:20" ht="15">
      <c r="O22"/>
      <c r="P22"/>
      <c r="Q22"/>
      <c r="R22"/>
      <c r="S22"/>
      <c r="T22"/>
    </row>
    <row r="23" spans="1:20" ht="15">
      <c r="O23"/>
      <c r="P23"/>
      <c r="Q23"/>
      <c r="R23"/>
      <c r="S23"/>
      <c r="T23"/>
    </row>
    <row r="24" spans="1:20" ht="15">
      <c r="A24" s="97" t="s">
        <v>334</v>
      </c>
      <c r="O24"/>
      <c r="P24"/>
      <c r="Q24"/>
      <c r="R24"/>
      <c r="S24"/>
      <c r="T24"/>
    </row>
    <row r="25" spans="1:20" ht="15">
      <c r="A25" s="97" t="s">
        <v>335</v>
      </c>
      <c r="O25"/>
      <c r="P25"/>
      <c r="Q25"/>
      <c r="R25"/>
      <c r="S25"/>
      <c r="T25"/>
    </row>
    <row r="26" spans="1:20" ht="15">
      <c r="A26" s="97" t="s">
        <v>339</v>
      </c>
      <c r="O26"/>
      <c r="P26"/>
      <c r="Q26"/>
      <c r="R26"/>
      <c r="S26"/>
      <c r="T26"/>
    </row>
    <row r="27" spans="1:20" ht="15">
      <c r="A27" s="97" t="s">
        <v>338</v>
      </c>
      <c r="O27"/>
      <c r="P27"/>
      <c r="Q27"/>
      <c r="R27"/>
      <c r="S27"/>
      <c r="T27"/>
    </row>
    <row r="28" spans="1:20" ht="15">
      <c r="A28" s="97" t="s">
        <v>337</v>
      </c>
      <c r="O28"/>
      <c r="P28"/>
      <c r="Q28"/>
      <c r="R28"/>
      <c r="S28"/>
      <c r="T28"/>
    </row>
    <row r="29" spans="1:20" ht="15">
      <c r="A29" s="97" t="s">
        <v>336</v>
      </c>
      <c r="O29"/>
      <c r="P29"/>
      <c r="Q29"/>
      <c r="R29"/>
      <c r="S29"/>
      <c r="T29"/>
    </row>
    <row r="30" spans="1:20" ht="15">
      <c r="A30" s="97" t="s">
        <v>340</v>
      </c>
      <c r="O30"/>
      <c r="P30"/>
      <c r="Q30"/>
      <c r="R30"/>
      <c r="S30"/>
      <c r="T30"/>
    </row>
    <row r="31" spans="1:20" ht="15">
      <c r="O31"/>
      <c r="P31"/>
      <c r="Q31"/>
      <c r="R31"/>
      <c r="S31"/>
      <c r="T31"/>
    </row>
    <row r="32" spans="1:20" ht="15">
      <c r="O32"/>
      <c r="P32"/>
      <c r="Q32"/>
      <c r="R32"/>
      <c r="S32"/>
      <c r="T32"/>
    </row>
    <row r="33" spans="15:20" ht="15">
      <c r="O33"/>
      <c r="P33"/>
      <c r="Q33"/>
      <c r="R33"/>
      <c r="S33"/>
      <c r="T33"/>
    </row>
    <row r="34" spans="15:20" ht="15">
      <c r="O34"/>
      <c r="P34"/>
      <c r="Q34"/>
      <c r="R34"/>
      <c r="S34"/>
      <c r="T34"/>
    </row>
    <row r="35" spans="15:20" ht="15">
      <c r="O35"/>
      <c r="P35"/>
      <c r="Q35"/>
      <c r="R35"/>
      <c r="S35"/>
      <c r="T35"/>
    </row>
    <row r="36" spans="15:20" ht="15">
      <c r="O36"/>
      <c r="P36"/>
      <c r="Q36"/>
      <c r="R36"/>
      <c r="S36"/>
      <c r="T36"/>
    </row>
    <row r="37" spans="15:20" ht="15">
      <c r="O37"/>
      <c r="P37"/>
      <c r="Q37"/>
      <c r="R37"/>
      <c r="S37"/>
      <c r="T37"/>
    </row>
    <row r="38" spans="15:20" ht="15">
      <c r="O38"/>
      <c r="P38"/>
      <c r="Q38"/>
      <c r="R38"/>
      <c r="S38"/>
      <c r="T38"/>
    </row>
    <row r="39" spans="15:20" ht="15">
      <c r="O39"/>
      <c r="P39"/>
      <c r="Q39"/>
      <c r="R39"/>
      <c r="S39"/>
      <c r="T39"/>
    </row>
    <row r="40" spans="15:20" ht="15">
      <c r="O40"/>
      <c r="P40"/>
      <c r="Q40"/>
      <c r="R40"/>
      <c r="S40"/>
      <c r="T40"/>
    </row>
    <row r="41" spans="15:20" ht="15">
      <c r="O41"/>
      <c r="P41"/>
      <c r="Q41"/>
      <c r="R41"/>
      <c r="S41"/>
      <c r="T41"/>
    </row>
    <row r="42" spans="15:20" ht="15">
      <c r="O42"/>
      <c r="P42"/>
      <c r="Q42"/>
      <c r="R42"/>
      <c r="S42"/>
      <c r="T42"/>
    </row>
    <row r="43" spans="15:20" ht="15">
      <c r="O43"/>
      <c r="P43"/>
      <c r="Q43"/>
      <c r="R43"/>
      <c r="S43"/>
      <c r="T43"/>
    </row>
    <row r="44" spans="15:20" ht="15">
      <c r="O44"/>
      <c r="P44"/>
      <c r="Q44"/>
      <c r="R44"/>
      <c r="S44"/>
      <c r="T44"/>
    </row>
    <row r="45" spans="15:20" ht="15">
      <c r="O45"/>
      <c r="P45"/>
      <c r="Q45"/>
      <c r="R45"/>
      <c r="S45"/>
      <c r="T45"/>
    </row>
    <row r="46" spans="15:20" ht="15">
      <c r="O46"/>
      <c r="P46"/>
      <c r="Q46"/>
      <c r="R46"/>
      <c r="S46"/>
      <c r="T46"/>
    </row>
    <row r="47" spans="15:20" ht="15">
      <c r="O47"/>
      <c r="P47"/>
      <c r="Q47"/>
      <c r="R47"/>
      <c r="S47"/>
      <c r="T47"/>
    </row>
    <row r="48" spans="15:20" ht="15">
      <c r="O48"/>
      <c r="P48"/>
      <c r="Q48"/>
      <c r="R48"/>
      <c r="S48"/>
      <c r="T48"/>
    </row>
    <row r="49" spans="15:20" ht="15">
      <c r="O49"/>
      <c r="P49"/>
      <c r="Q49"/>
      <c r="R49"/>
      <c r="S49"/>
      <c r="T49"/>
    </row>
    <row r="50" spans="15:20" ht="15">
      <c r="O50"/>
      <c r="P50"/>
      <c r="Q50"/>
      <c r="R50"/>
      <c r="S50"/>
      <c r="T50"/>
    </row>
    <row r="51" spans="15:20" ht="15">
      <c r="O51"/>
      <c r="P51"/>
      <c r="Q51"/>
      <c r="R51"/>
      <c r="S51"/>
      <c r="T51"/>
    </row>
  </sheetData>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66FF"/>
  </sheetPr>
  <dimension ref="A1"/>
  <sheetViews>
    <sheetView workbookViewId="0">
      <selection activeCell="F58" sqref="F58"/>
    </sheetView>
  </sheetViews>
  <sheetFormatPr baseColWidth="10" defaultRowHeight="15" x14ac:dyDescent="0"/>
  <sheetData>
    <row r="1" spans="1:1">
      <c r="A1" t="s">
        <v>440</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8"/>
  <sheetViews>
    <sheetView workbookViewId="0">
      <pane xSplit="1" ySplit="2" topLeftCell="B85" activePane="bottomRight" state="frozen"/>
      <selection pane="topRight" activeCell="B1" sqref="B1"/>
      <selection pane="bottomLeft" activeCell="A2" sqref="A2"/>
      <selection pane="bottomRight" activeCell="A118" sqref="A118"/>
    </sheetView>
  </sheetViews>
  <sheetFormatPr baseColWidth="10" defaultRowHeight="15" x14ac:dyDescent="0"/>
  <cols>
    <col min="12" max="12" width="19.28515625" bestFit="1" customWidth="1"/>
  </cols>
  <sheetData>
    <row r="1" spans="1:11" ht="22" customHeight="1">
      <c r="B1" s="170" t="s">
        <v>6</v>
      </c>
      <c r="C1" s="170"/>
      <c r="D1" s="170"/>
      <c r="E1" s="170"/>
      <c r="F1" s="170"/>
    </row>
    <row r="2" spans="1:11" s="6" customFormat="1" ht="60">
      <c r="B2" s="6" t="s">
        <v>1</v>
      </c>
      <c r="C2" s="6" t="s">
        <v>2</v>
      </c>
      <c r="D2" s="6" t="s">
        <v>5</v>
      </c>
      <c r="E2" s="6" t="s">
        <v>3</v>
      </c>
      <c r="F2" s="6" t="s">
        <v>4</v>
      </c>
      <c r="G2" s="6" t="s">
        <v>32</v>
      </c>
      <c r="H2" s="6" t="s">
        <v>33</v>
      </c>
      <c r="I2" s="6" t="s">
        <v>35</v>
      </c>
      <c r="J2" s="6" t="s">
        <v>34</v>
      </c>
      <c r="K2" s="6" t="s">
        <v>314</v>
      </c>
    </row>
    <row r="3" spans="1:11">
      <c r="A3" s="4">
        <v>1913</v>
      </c>
      <c r="B3" s="36">
        <f>[2]TB2!$C10-[2]TB2!$W10-[2]TB2!$X10</f>
        <v>0.84113437206437514</v>
      </c>
      <c r="C3" s="36">
        <f>[2]TB2!$O10</f>
        <v>1.8325196030257849</v>
      </c>
      <c r="D3" s="36">
        <f>[2]TB2!$H10</f>
        <v>1.164294030145095</v>
      </c>
      <c r="E3" s="36">
        <f>[2]TB2!$K10-[2]TB2!$Y10</f>
        <v>0.75911944223592487</v>
      </c>
      <c r="F3" s="36">
        <f>[2]TB2!$R10</f>
        <v>0.11693481340413325</v>
      </c>
      <c r="G3" s="37">
        <f>[2]TB2!$B10</f>
        <v>4.7140022608753132</v>
      </c>
      <c r="H3" s="30">
        <f>[2]TA6!$B9</f>
        <v>0.28356313638323888</v>
      </c>
      <c r="K3" s="76">
        <f>[2]TA0!$B9</f>
        <v>33.764043158154003</v>
      </c>
    </row>
    <row r="4" spans="1:11">
      <c r="A4" s="4">
        <v>1914</v>
      </c>
      <c r="B4" s="36">
        <f>[2]TB2!$C11-[2]TB2!$W11-[2]TB2!$X11</f>
        <v>1.0066759765284283</v>
      </c>
      <c r="C4" s="36">
        <f>[2]TB2!$O11</f>
        <v>1.968501055164035</v>
      </c>
      <c r="D4" s="36">
        <f>[2]TB2!$H11</f>
        <v>1.2013881279594303</v>
      </c>
      <c r="E4" s="36">
        <f>[2]TB2!$K11-[2]TB2!$Y11</f>
        <v>0.90507408217712659</v>
      </c>
      <c r="F4" s="36">
        <f>[2]TB2!$R11</f>
        <v>0.13890655395670629</v>
      </c>
      <c r="G4" s="37">
        <f>[2]TB2!$B11</f>
        <v>5.2205457957857275</v>
      </c>
      <c r="H4" s="30">
        <f>[2]TA6!$B10</f>
        <v>0.29337255708827548</v>
      </c>
      <c r="K4" s="76">
        <f>[2]TA0!$B10</f>
        <v>31.612863058647072</v>
      </c>
    </row>
    <row r="5" spans="1:11">
      <c r="A5" s="4">
        <v>1915</v>
      </c>
      <c r="B5" s="36">
        <f>[2]TB2!$C12-[2]TB2!$W12-[2]TB2!$X12</f>
        <v>1.0493150650829521</v>
      </c>
      <c r="C5" s="36">
        <f>[2]TB2!$O12</f>
        <v>1.9632876421621737</v>
      </c>
      <c r="D5" s="36">
        <f>[2]TB2!$H12</f>
        <v>1.3494503078529052</v>
      </c>
      <c r="E5" s="36">
        <f>[2]TB2!$K12-[2]TB2!$Y12</f>
        <v>0.96115013741188005</v>
      </c>
      <c r="F5" s="36">
        <f>[2]TB2!$R12</f>
        <v>0.1439150654664659</v>
      </c>
      <c r="G5" s="37">
        <f>[2]TB2!$B12</f>
        <v>5.4671182179763766</v>
      </c>
      <c r="H5" s="30">
        <f>[2]TA6!$B11</f>
        <v>0.29539225222592425</v>
      </c>
      <c r="K5" s="76">
        <f>[2]TA0!$B11</f>
        <v>33.591171530422315</v>
      </c>
    </row>
    <row r="6" spans="1:11">
      <c r="A6" s="4">
        <v>1916</v>
      </c>
      <c r="B6" s="36">
        <f>[2]TB2!$C13-[2]TB2!$W13-[2]TB2!$X13</f>
        <v>0.91062723680916691</v>
      </c>
      <c r="C6" s="36">
        <f>[2]TB2!$O13</f>
        <v>1.7166826953640955</v>
      </c>
      <c r="D6" s="36">
        <f>[2]TB2!$H13</f>
        <v>1.3119437094770787</v>
      </c>
      <c r="E6" s="36">
        <f>[2]TB2!$K13-[2]TB2!$Y13</f>
        <v>0.85695778121626309</v>
      </c>
      <c r="F6" s="36">
        <f>[2]TB2!$R13</f>
        <v>0.12426889711180686</v>
      </c>
      <c r="G6" s="37">
        <f>[2]TB2!$B13</f>
        <v>4.9204803199784113</v>
      </c>
      <c r="H6" s="30">
        <f>[2]TA6!$B12</f>
        <v>0.30402490046961217</v>
      </c>
      <c r="K6" s="76">
        <f>[2]TA0!$B12</f>
        <v>42.466920961421316</v>
      </c>
    </row>
    <row r="7" spans="1:11">
      <c r="A7" s="4">
        <v>1917</v>
      </c>
      <c r="B7" s="36">
        <f>[2]TB2!$C14-[2]TB2!$W14-[2]TB2!$X14</f>
        <v>0.82949409663574447</v>
      </c>
      <c r="C7" s="36">
        <f>[2]TB2!$O14</f>
        <v>1.5441965447834241</v>
      </c>
      <c r="D7" s="36">
        <f>[2]TB2!$H14</f>
        <v>1.0065104074909503</v>
      </c>
      <c r="E7" s="36">
        <f>[2]TB2!$K14-[2]TB2!$Y14</f>
        <v>0.79337204232784608</v>
      </c>
      <c r="F7" s="36">
        <f>[2]TB2!$R14</f>
        <v>0.11272039516301616</v>
      </c>
      <c r="G7" s="37">
        <f>[2]TB2!$B14</f>
        <v>4.2862934864009814</v>
      </c>
      <c r="H7" s="30">
        <f>[2]TA6!$B13</f>
        <v>0.3061286058821901</v>
      </c>
      <c r="K7" s="76">
        <f>[2]TA0!$B13</f>
        <v>50.748218235496836</v>
      </c>
    </row>
    <row r="8" spans="1:11">
      <c r="A8" s="4">
        <v>1918</v>
      </c>
      <c r="B8" s="36">
        <f>[2]TB2!$C15-[2]TB2!$W15-[2]TB2!$X15</f>
        <v>0.72659079478376853</v>
      </c>
      <c r="C8" s="36">
        <f>[2]TB2!$O15</f>
        <v>1.3577010807371996</v>
      </c>
      <c r="D8" s="36">
        <f>[2]TB2!$H15</f>
        <v>0.77699660594848963</v>
      </c>
      <c r="E8" s="36">
        <f>[2]TB2!$K15-[2]TB2!$Y15</f>
        <v>0.74053139084243091</v>
      </c>
      <c r="F8" s="36">
        <f>[2]TB2!$R15</f>
        <v>9.8382097305964741E-2</v>
      </c>
      <c r="G8" s="37">
        <f>[2]TB2!$B15</f>
        <v>3.7002019696178534</v>
      </c>
      <c r="H8" s="30">
        <f>[2]TA6!$B14</f>
        <v>0.29601986843204803</v>
      </c>
      <c r="K8" s="76">
        <f>[2]TA0!$B14</f>
        <v>62.647586947352018</v>
      </c>
    </row>
    <row r="9" spans="1:11">
      <c r="A9" s="4">
        <v>1919</v>
      </c>
      <c r="B9" s="36">
        <f>[2]TB2!$C16-[2]TB2!$W16-[2]TB2!$X16</f>
        <v>0.70771903461589725</v>
      </c>
      <c r="C9" s="36">
        <f>[2]TB2!$O16</f>
        <v>1.4032347515876136</v>
      </c>
      <c r="D9" s="36">
        <f>[2]TB2!$H16</f>
        <v>0.85556164539217272</v>
      </c>
      <c r="E9" s="36">
        <f>[2]TB2!$K16-[2]TB2!$Y16</f>
        <v>0.77987798858296475</v>
      </c>
      <c r="F9" s="36">
        <f>[2]TB2!$R16</f>
        <v>9.5529655462480406E-2</v>
      </c>
      <c r="G9" s="37">
        <f>[2]TB2!$B16</f>
        <v>3.8419230756411293</v>
      </c>
      <c r="H9" s="30">
        <f>[2]TA6!$B15</f>
        <v>0.30822286899264967</v>
      </c>
      <c r="K9" s="76">
        <f>[2]TA0!$B15</f>
        <v>69.155936392412315</v>
      </c>
    </row>
    <row r="10" spans="1:11">
      <c r="A10" s="4">
        <v>1920</v>
      </c>
      <c r="B10" s="36">
        <f>[2]TB2!$C17-[2]TB2!$W17-[2]TB2!$X17</f>
        <v>0.65611691540373496</v>
      </c>
      <c r="C10" s="36">
        <f>[2]TB2!$O17</f>
        <v>1.2225540943417097</v>
      </c>
      <c r="D10" s="36">
        <f>[2]TB2!$H17</f>
        <v>0.73024306074511991</v>
      </c>
      <c r="E10" s="36">
        <f>[2]TB2!$K17-[2]TB2!$Y17</f>
        <v>0.72903988096528449</v>
      </c>
      <c r="F10" s="36">
        <f>[2]TB2!$R17</f>
        <v>8.8324804655781311E-2</v>
      </c>
      <c r="G10" s="37">
        <f>[2]TB2!$B17</f>
        <v>3.4262787561116306</v>
      </c>
      <c r="H10" s="30">
        <f>[2]TA6!$B16</f>
        <v>0.29409112379201141</v>
      </c>
      <c r="K10" s="76">
        <f>[2]TA0!$B16</f>
        <v>79.813191616326094</v>
      </c>
    </row>
    <row r="11" spans="1:11">
      <c r="A11" s="4">
        <v>1921</v>
      </c>
      <c r="B11" s="36">
        <f>[2]TB2!$C18-[2]TB2!$W18-[2]TB2!$X18</f>
        <v>0.87364702441073139</v>
      </c>
      <c r="C11" s="36">
        <f>[2]TB2!$O18</f>
        <v>1.3325381960067291</v>
      </c>
      <c r="D11" s="36">
        <f>[2]TB2!$H18</f>
        <v>0.86910046164260546</v>
      </c>
      <c r="E11" s="36">
        <f>[2]TB2!$K18-[2]TB2!$Y18</f>
        <v>0.95507599037151436</v>
      </c>
      <c r="F11" s="36">
        <f>[2]TB2!$R18</f>
        <v>0.11732843201310741</v>
      </c>
      <c r="G11" s="37">
        <f>[2]TB2!$B18</f>
        <v>4.1476901044446874</v>
      </c>
      <c r="H11" s="30">
        <f>[2]TA6!$B17</f>
        <v>0.30210412898350053</v>
      </c>
      <c r="K11" s="76">
        <f>[2]TA0!$B17</f>
        <v>63.859426156342899</v>
      </c>
    </row>
    <row r="12" spans="1:11">
      <c r="A12" s="4">
        <v>1922</v>
      </c>
      <c r="B12" s="36">
        <f>[2]TB2!$C19-[2]TB2!$W19-[2]TB2!$X19</f>
        <v>0.90683895192298647</v>
      </c>
      <c r="C12" s="36">
        <f>[2]TB2!$O19</f>
        <v>1.2459757936335534</v>
      </c>
      <c r="D12" s="36">
        <f>[2]TB2!$H19</f>
        <v>1.0211757365581948</v>
      </c>
      <c r="E12" s="36">
        <f>[2]TB2!$K19-[2]TB2!$Y19</f>
        <v>0.99756480241674239</v>
      </c>
      <c r="F12" s="36">
        <f>[2]TB2!$R19</f>
        <v>0.12152924018329737</v>
      </c>
      <c r="G12" s="37">
        <f>[2]TB2!$B19</f>
        <v>4.2930845247147742</v>
      </c>
      <c r="H12" s="30">
        <f>[2]TA6!$B18</f>
        <v>0.29104285986992096</v>
      </c>
      <c r="K12" s="76">
        <f>[2]TA0!$B18</f>
        <v>65.297603358053905</v>
      </c>
    </row>
    <row r="13" spans="1:11">
      <c r="A13" s="4">
        <v>1923</v>
      </c>
      <c r="B13" s="36">
        <f>[2]TB2!$C20-[2]TB2!$W20-[2]TB2!$X20</f>
        <v>0.8245779369733458</v>
      </c>
      <c r="C13" s="36">
        <f>[2]TB2!$O20</f>
        <v>1.053114540970304</v>
      </c>
      <c r="D13" s="36">
        <f>[2]TB2!$H20</f>
        <v>0.95434607595046861</v>
      </c>
      <c r="E13" s="36">
        <f>[2]TB2!$K20-[2]TB2!$Y20</f>
        <v>0.87908217852927173</v>
      </c>
      <c r="F13" s="36">
        <f>[2]TB2!$R20</f>
        <v>0.11462110502907237</v>
      </c>
      <c r="G13" s="37">
        <f>[2]TB2!$B20</f>
        <v>3.8257418374524623</v>
      </c>
      <c r="H13" s="30">
        <f>[2]TA6!$B19</f>
        <v>0.30759424055827767</v>
      </c>
      <c r="K13" s="76">
        <f>[2]TA0!$B19</f>
        <v>77.062207439306476</v>
      </c>
    </row>
    <row r="14" spans="1:11">
      <c r="A14" s="4">
        <v>1924</v>
      </c>
      <c r="B14" s="36">
        <f>[2]TB2!$C21-[2]TB2!$W21-[2]TB2!$X21</f>
        <v>0.88422578013353914</v>
      </c>
      <c r="C14" s="36">
        <f>[2]TB2!$O21</f>
        <v>1.0261683395144217</v>
      </c>
      <c r="D14" s="36">
        <f>[2]TB2!$H21</f>
        <v>1.023403937129735</v>
      </c>
      <c r="E14" s="36">
        <f>[2]TB2!$K21-[2]TB2!$Y21</f>
        <v>0.89009924356866688</v>
      </c>
      <c r="F14" s="36">
        <f>[2]TB2!$R21</f>
        <v>0.13093525397676611</v>
      </c>
      <c r="G14" s="37">
        <f>[2]TB2!$B21</f>
        <v>3.9548325543231293</v>
      </c>
      <c r="H14" s="30">
        <f>[2]TA6!$B20</f>
        <v>0.30925666651312689</v>
      </c>
      <c r="K14" s="76">
        <f>[2]TA0!$B20</f>
        <v>77.784155016972278</v>
      </c>
    </row>
    <row r="15" spans="1:11">
      <c r="A15" s="4">
        <v>1925</v>
      </c>
      <c r="B15" s="36">
        <f>[2]TB2!$C22-[2]TB2!$W22-[2]TB2!$X22</f>
        <v>0.90252993822399241</v>
      </c>
      <c r="C15" s="36">
        <f>[2]TB2!$O22</f>
        <v>1.0011505897126873</v>
      </c>
      <c r="D15" s="36">
        <f>[2]TB2!$H22</f>
        <v>1.1764539835863652</v>
      </c>
      <c r="E15" s="36">
        <f>[2]TB2!$K22-[2]TB2!$Y22</f>
        <v>0.87605954813443621</v>
      </c>
      <c r="F15" s="36">
        <f>[2]TB2!$R22</f>
        <v>0.14067616069679617</v>
      </c>
      <c r="G15" s="37">
        <f>[2]TB2!$B22</f>
        <v>4.0968702203542779</v>
      </c>
      <c r="H15" s="30">
        <f>[2]TA6!$B21</f>
        <v>0.31923822443829536</v>
      </c>
      <c r="I15">
        <v>223.4</v>
      </c>
      <c r="K15" s="76">
        <f>[2]TA0!$B21</f>
        <v>82.006935327320534</v>
      </c>
    </row>
    <row r="16" spans="1:11">
      <c r="A16" s="4">
        <v>1926</v>
      </c>
      <c r="B16" s="36">
        <f>[2]TB2!$C23-[2]TB2!$W23-[2]TB2!$X23</f>
        <v>0.84192652097816945</v>
      </c>
      <c r="C16" s="36">
        <f>[2]TB2!$O23</f>
        <v>0.94377676119871434</v>
      </c>
      <c r="D16" s="36">
        <f>[2]TB2!$H23</f>
        <v>1.2633880165046687</v>
      </c>
      <c r="E16" s="36">
        <f>[2]TB2!$K23-[2]TB2!$Y23</f>
        <v>0.84560482854798402</v>
      </c>
      <c r="F16" s="36">
        <f>[2]TB2!$R23</f>
        <v>0.14676830956808948</v>
      </c>
      <c r="G16" s="37">
        <f>[2]TB2!$B23</f>
        <v>4.0414644367976251</v>
      </c>
      <c r="H16" s="30">
        <f>[2]TA6!$B22</f>
        <v>0.32671013270190558</v>
      </c>
      <c r="I16">
        <v>231.6</v>
      </c>
      <c r="K16" s="76">
        <f>[2]TA0!$B22</f>
        <v>87.812917993862143</v>
      </c>
    </row>
    <row r="17" spans="1:11">
      <c r="A17" s="4">
        <v>1927</v>
      </c>
      <c r="B17" s="36">
        <f>[2]TB2!$C24-[2]TB2!$W24-[2]TB2!$X24</f>
        <v>0.82014710726141704</v>
      </c>
      <c r="C17" s="36">
        <f>[2]TB2!$O24</f>
        <v>0.98386082658305352</v>
      </c>
      <c r="D17" s="36">
        <f>[2]TB2!$H24</f>
        <v>1.5384158577220093</v>
      </c>
      <c r="E17" s="36">
        <f>[2]TB2!$K24-[2]TB2!$Y24</f>
        <v>0.89491756321140026</v>
      </c>
      <c r="F17" s="36">
        <f>[2]TB2!$R24</f>
        <v>0.1651429422206741</v>
      </c>
      <c r="G17" s="37">
        <f>[2]TB2!$B24</f>
        <v>4.402484296998554</v>
      </c>
      <c r="H17" s="30">
        <f>[2]TA6!$B23</f>
        <v>0.30819881107924241</v>
      </c>
      <c r="I17">
        <v>236.9</v>
      </c>
      <c r="K17" s="76">
        <f>[2]TA0!$B23</f>
        <v>86.227640494709789</v>
      </c>
    </row>
    <row r="18" spans="1:11">
      <c r="A18" s="4">
        <v>1928</v>
      </c>
      <c r="B18" s="36">
        <f>[2]TB2!$C25-[2]TB2!$W25-[2]TB2!$X25</f>
        <v>0.84266394761870889</v>
      </c>
      <c r="C18" s="36">
        <f>[2]TB2!$O25</f>
        <v>1.0376025014110886</v>
      </c>
      <c r="D18" s="36">
        <f>[2]TB2!$H25</f>
        <v>1.9832268917786398</v>
      </c>
      <c r="E18" s="36">
        <f>[2]TB2!$K25-[2]TB2!$Y25</f>
        <v>0.92655747221730922</v>
      </c>
      <c r="F18" s="36">
        <f>[2]TB2!$R25</f>
        <v>0.17721984426017451</v>
      </c>
      <c r="G18" s="37">
        <f>[2]TB2!$B25</f>
        <v>4.9672706572859209</v>
      </c>
      <c r="H18" s="30">
        <f>[2]TA6!$B24</f>
        <v>0.31106098375734376</v>
      </c>
      <c r="I18">
        <v>248.6</v>
      </c>
      <c r="K18" s="76">
        <f>[2]TA0!$B24</f>
        <v>87.978967801120135</v>
      </c>
    </row>
    <row r="19" spans="1:11">
      <c r="A19" s="4">
        <v>1929</v>
      </c>
      <c r="B19" s="36">
        <f>[2]TB2!$C26-[2]TB2!$W26-[2]TB2!$X26</f>
        <v>0.83188937608562619</v>
      </c>
      <c r="C19" s="36">
        <f>[2]TB2!$O26</f>
        <v>0.96903210230668568</v>
      </c>
      <c r="D19" s="36">
        <f>[2]TB2!$H26</f>
        <v>2.0368474913138783</v>
      </c>
      <c r="E19" s="36">
        <f>[2]TB2!$K26-[2]TB2!$Y26</f>
        <v>0.89180647105018018</v>
      </c>
      <c r="F19" s="36">
        <f>[2]TB2!$R26</f>
        <v>0.17990201518064067</v>
      </c>
      <c r="G19" s="37">
        <f>[2]TB2!$B26</f>
        <v>4.9094774559370107</v>
      </c>
      <c r="H19" s="30">
        <f>[2]TA6!$B25</f>
        <v>0.31577804743225224</v>
      </c>
      <c r="I19">
        <v>251.7</v>
      </c>
      <c r="K19" s="76">
        <f>[2]TA0!$B25</f>
        <v>94.180999999999997</v>
      </c>
    </row>
    <row r="20" spans="1:11">
      <c r="A20" s="4">
        <v>1930</v>
      </c>
      <c r="B20" s="36">
        <f>[2]TB2!$C27-[2]TB2!$W27-[2]TB2!$X27</f>
        <v>0.89956488842900106</v>
      </c>
      <c r="C20" s="36">
        <f>[2]TB2!$O27</f>
        <v>0.9753582912148836</v>
      </c>
      <c r="D20" s="36">
        <f>[2]TB2!$H27</f>
        <v>1.8933959074340623</v>
      </c>
      <c r="E20" s="36">
        <f>[2]TB2!$K27-[2]TB2!$Y27</f>
        <v>0.99705984608576848</v>
      </c>
      <c r="F20" s="36">
        <f>[2]TB2!$R27</f>
        <v>0.21822884319100641</v>
      </c>
      <c r="G20" s="37">
        <f>[2]TB2!$B27</f>
        <v>4.9836077763547211</v>
      </c>
      <c r="H20" s="30">
        <f>[2]TA6!$B26</f>
        <v>0.30505905313993481</v>
      </c>
      <c r="I20">
        <v>239.4</v>
      </c>
      <c r="J20" s="38">
        <f>AVERAGE(I19:I20)/[3]TA0!$B26</f>
        <v>2.9548736462093865</v>
      </c>
      <c r="K20" s="76">
        <f>[2]TA0!$B26</f>
        <v>83.1</v>
      </c>
    </row>
    <row r="21" spans="1:11">
      <c r="A21" s="4">
        <v>1931</v>
      </c>
      <c r="B21" s="36">
        <f>[2]TB2!$C28-[2]TB2!$W28-[2]TB2!$X28</f>
        <v>0.92306836694255823</v>
      </c>
      <c r="C21" s="36">
        <f>[2]TB2!$O28</f>
        <v>0.95810885013607683</v>
      </c>
      <c r="D21" s="36">
        <f>[2]TB2!$H28</f>
        <v>1.4709082198776393</v>
      </c>
      <c r="E21" s="36">
        <f>[2]TB2!$K28-[2]TB2!$Y28</f>
        <v>1.1751212725620859</v>
      </c>
      <c r="F21" s="36">
        <f>[2]TB2!$R28</f>
        <v>0.28329043683718208</v>
      </c>
      <c r="G21" s="37">
        <f>[2]TB2!$B28</f>
        <v>4.8104971463555426</v>
      </c>
      <c r="H21" s="30">
        <f>[2]TA6!$B27</f>
        <v>0.28517267861151607</v>
      </c>
      <c r="I21">
        <v>205.4</v>
      </c>
      <c r="J21" s="38">
        <f>AVERAGE(I20:I21)/[3]TA0!$B27</f>
        <v>3.2872662774369967</v>
      </c>
      <c r="K21" s="76">
        <f>[2]TA0!$B27</f>
        <v>67.655000000000001</v>
      </c>
    </row>
    <row r="22" spans="1:11">
      <c r="A22" s="4">
        <v>1932</v>
      </c>
      <c r="B22" s="36">
        <f>[2]TB2!$C29-[2]TB2!$W29-[2]TB2!$X29</f>
        <v>0.9868385815608105</v>
      </c>
      <c r="C22" s="36">
        <f>[2]TB2!$O29</f>
        <v>0.9941750053506242</v>
      </c>
      <c r="D22" s="36">
        <f>[2]TB2!$H29</f>
        <v>1.1989475568701882</v>
      </c>
      <c r="E22" s="36">
        <f>[2]TB2!$K29-[2]TB2!$Y29</f>
        <v>1.5024509763361831</v>
      </c>
      <c r="F22" s="36">
        <f>[2]TB2!$R29</f>
        <v>0.39389979793791274</v>
      </c>
      <c r="G22" s="37">
        <f>[2]TB2!$B29</f>
        <v>5.076311918055719</v>
      </c>
      <c r="H22" s="30">
        <f>[2]TA6!$B28</f>
        <v>0.27674251682510614</v>
      </c>
      <c r="I22">
        <v>187.6</v>
      </c>
      <c r="J22" s="38">
        <f>AVERAGE(I21:I22)/[3]TA0!$B28</f>
        <v>3.8322769380789858</v>
      </c>
      <c r="K22" s="76">
        <f>[2]TA0!$B28</f>
        <v>51.274999999999999</v>
      </c>
    </row>
    <row r="23" spans="1:11">
      <c r="A23" s="4">
        <v>1933</v>
      </c>
      <c r="B23" s="36">
        <f>[2]TB2!$C30-[2]TB2!$W30-[2]TB2!$X30</f>
        <v>1.0890490503956383</v>
      </c>
      <c r="C23" s="36">
        <f>[2]TB2!$O30</f>
        <v>1.053628388727502</v>
      </c>
      <c r="D23" s="36">
        <f>[2]TB2!$H30</f>
        <v>1.3370259792647272</v>
      </c>
      <c r="E23" s="36">
        <f>[2]TB2!$K30-[2]TB2!$Y30</f>
        <v>1.6099494504607323</v>
      </c>
      <c r="F23" s="36">
        <f>[2]TB2!$R30</f>
        <v>0.43389698056849052</v>
      </c>
      <c r="G23" s="37">
        <f>[2]TB2!$B30</f>
        <v>5.5235498494170896</v>
      </c>
      <c r="H23" s="30">
        <f>[2]TA6!$B29</f>
        <v>0.26316309959512546</v>
      </c>
      <c r="I23">
        <v>196.5</v>
      </c>
      <c r="J23" s="38">
        <f>AVERAGE(I22:I23)/[3]TA0!$B29</f>
        <v>3.9253960143076143</v>
      </c>
      <c r="K23" s="76">
        <f>[2]TA0!$B29</f>
        <v>48.924999999999997</v>
      </c>
    </row>
    <row r="24" spans="1:11">
      <c r="A24" s="4">
        <v>1934</v>
      </c>
      <c r="B24" s="36">
        <f>[2]TB2!$C31-[2]TB2!$W31-[2]TB2!$X31</f>
        <v>1.0270243161459165</v>
      </c>
      <c r="C24" s="36">
        <f>[2]TB2!$O31</f>
        <v>0.97173801581459129</v>
      </c>
      <c r="D24" s="36">
        <f>[2]TB2!$H31</f>
        <v>1.27126026574233</v>
      </c>
      <c r="E24" s="36">
        <f>[2]TB2!$K31-[2]TB2!$Y31</f>
        <v>1.3785503619912971</v>
      </c>
      <c r="F24" s="36">
        <f>[2]TB2!$R31</f>
        <v>0.38850695888165399</v>
      </c>
      <c r="G24" s="37">
        <f>[2]TB2!$B31</f>
        <v>5.0370799185757882</v>
      </c>
      <c r="H24" s="30">
        <f>[2]TA6!$B30</f>
        <v>0.2669313183274864</v>
      </c>
      <c r="I24">
        <v>198.6</v>
      </c>
      <c r="J24" s="38">
        <f>AVERAGE(I23:I24)/[3]TA0!$B30</f>
        <v>3.3898450503629221</v>
      </c>
      <c r="K24" s="76">
        <f>[2]TA0!$B30</f>
        <v>58.277000000000001</v>
      </c>
    </row>
    <row r="25" spans="1:11">
      <c r="A25" s="4">
        <v>1935</v>
      </c>
      <c r="B25" s="36">
        <f>[2]TB2!$C32-[2]TB2!$W32-[2]TB2!$X32</f>
        <v>0.95627839204408494</v>
      </c>
      <c r="C25" s="36">
        <f>[2]TB2!$O32</f>
        <v>0.95097560960217697</v>
      </c>
      <c r="D25" s="36">
        <f>[2]TB2!$H32</f>
        <v>1.2979089458562432</v>
      </c>
      <c r="E25" s="36">
        <f>[2]TB2!$K32-[2]TB2!$Y32</f>
        <v>1.23337597882175</v>
      </c>
      <c r="F25" s="36">
        <f>[2]TB2!$R32</f>
        <v>0.36837488609667629</v>
      </c>
      <c r="G25" s="37">
        <f>[2]TB2!$B32</f>
        <v>4.8069138124209321</v>
      </c>
      <c r="H25" s="30">
        <f>[2]TA6!$B31</f>
        <v>0.27287262770718423</v>
      </c>
      <c r="I25">
        <v>199.5</v>
      </c>
      <c r="J25" s="38">
        <f>AVERAGE(I24:I25)/[3]TA0!$B31</f>
        <v>3.0008140867153115</v>
      </c>
      <c r="K25" s="76">
        <f>[2]TA0!$B31</f>
        <v>66.331999999999994</v>
      </c>
    </row>
    <row r="26" spans="1:11">
      <c r="A26" s="4">
        <v>1936</v>
      </c>
      <c r="B26" s="36">
        <f>[2]TB2!$C33-[2]TB2!$W33-[2]TB2!$X33</f>
        <v>0.95898733765770638</v>
      </c>
      <c r="C26" s="36">
        <f>[2]TB2!$O33</f>
        <v>1.0017711102852824</v>
      </c>
      <c r="D26" s="36">
        <f>[2]TB2!$H33</f>
        <v>1.5500491692326352</v>
      </c>
      <c r="E26" s="36">
        <f>[2]TB2!$K33-[2]TB2!$Y33</f>
        <v>1.1444506643585721</v>
      </c>
      <c r="F26" s="36">
        <f>[2]TB2!$R33</f>
        <v>0.34921335454317459</v>
      </c>
      <c r="G26" s="37">
        <f>[2]TB2!$B33</f>
        <v>5.0044716360773709</v>
      </c>
      <c r="H26" s="30">
        <f>[2]TA6!$B32</f>
        <v>0.27656022671868458</v>
      </c>
      <c r="I26">
        <v>220.4</v>
      </c>
      <c r="J26" s="38">
        <f>AVERAGE(I25:I26)/[3]TA0!$B32</f>
        <v>2.7952708729979099</v>
      </c>
      <c r="K26" s="76">
        <f>[2]TA0!$B32</f>
        <v>75.108999999999995</v>
      </c>
    </row>
    <row r="27" spans="1:11">
      <c r="A27" s="4">
        <v>1937</v>
      </c>
      <c r="B27" s="36">
        <f>[2]TB2!$C34-[2]TB2!$W34-[2]TB2!$X34</f>
        <v>0.96431877997829607</v>
      </c>
      <c r="C27" s="36">
        <f>[2]TB2!$O34</f>
        <v>0.89113238345567714</v>
      </c>
      <c r="D27" s="36">
        <f>[2]TB2!$H34</f>
        <v>1.3003957514049429</v>
      </c>
      <c r="E27" s="36">
        <f>[2]TB2!$K34-[2]TB2!$Y34</f>
        <v>1.0109711033484829</v>
      </c>
      <c r="F27" s="36">
        <f>[2]TB2!$R34</f>
        <v>0.33500004480761597</v>
      </c>
      <c r="G27" s="37">
        <f>[2]TB2!$B34</f>
        <v>4.5018180629950146</v>
      </c>
      <c r="H27" s="30">
        <f>[2]TA6!$B33</f>
        <v>0.26953226608264297</v>
      </c>
      <c r="I27">
        <v>231.7</v>
      </c>
      <c r="J27" s="38">
        <f>AVERAGE(I26:I27)/[3]TA0!$B33</f>
        <v>2.7022988368339891</v>
      </c>
      <c r="K27" s="76">
        <f>[2]TA0!$B33</f>
        <v>83.650999999999996</v>
      </c>
    </row>
    <row r="28" spans="1:11">
      <c r="A28" s="4">
        <v>1938</v>
      </c>
      <c r="B28" s="36">
        <f>[2]TB2!$C35-[2]TB2!$W35-[2]TB2!$X35</f>
        <v>1.0864720581360703</v>
      </c>
      <c r="C28" s="36">
        <f>[2]TB2!$O35</f>
        <v>0.90857443979481878</v>
      </c>
      <c r="D28" s="36">
        <f>[2]TB2!$H35</f>
        <v>1.195316113752964</v>
      </c>
      <c r="E28" s="36">
        <f>[2]TB2!$K35-[2]TB2!$Y35</f>
        <v>1.0611978210688824</v>
      </c>
      <c r="F28" s="36">
        <f>[2]TB2!$R35</f>
        <v>0.38719498818331161</v>
      </c>
      <c r="G28" s="37">
        <f>[2]TB2!$B35</f>
        <v>4.6387554209360466</v>
      </c>
      <c r="H28" s="30">
        <f>[2]TA6!$B34</f>
        <v>0.2616443339097137</v>
      </c>
      <c r="I28">
        <v>232</v>
      </c>
      <c r="J28" s="38">
        <f>AVERAGE(I27:I28)/[3]TA0!$B34</f>
        <v>3.0107261583212135</v>
      </c>
      <c r="K28" s="76">
        <f>[2]TA0!$B34</f>
        <v>77.007999999999996</v>
      </c>
    </row>
    <row r="29" spans="1:11">
      <c r="A29" s="4">
        <v>1939</v>
      </c>
      <c r="B29" s="36">
        <f>[2]TB2!$C36-[2]TB2!$W36-[2]TB2!$X36</f>
        <v>1.0328034722012551</v>
      </c>
      <c r="C29" s="36">
        <f>[2]TB2!$O36</f>
        <v>0.87890233029772979</v>
      </c>
      <c r="D29" s="36">
        <f>[2]TB2!$H36</f>
        <v>1.1826236223725579</v>
      </c>
      <c r="E29" s="36">
        <f>[2]TB2!$K36-[2]TB2!$Y36</f>
        <v>0.99657169415682723</v>
      </c>
      <c r="F29" s="36">
        <f>[2]TB2!$R36</f>
        <v>0.38356045078977163</v>
      </c>
      <c r="G29" s="37">
        <f>[2]TB2!$B36</f>
        <v>4.4744615698181418</v>
      </c>
      <c r="H29" s="30">
        <f>[2]TA6!$B35</f>
        <v>0.2659372457275313</v>
      </c>
      <c r="I29">
        <v>235.6</v>
      </c>
      <c r="J29" s="38">
        <f>AVERAGE(I28:I29)/[3]TA0!$B35</f>
        <v>2.8368622216829458</v>
      </c>
      <c r="K29" s="76">
        <f>[2]TA0!$B35</f>
        <v>82.415000000000006</v>
      </c>
    </row>
    <row r="30" spans="1:11">
      <c r="A30" s="4">
        <v>1940</v>
      </c>
      <c r="B30" s="36">
        <f>[2]TB2!$C37-[2]TB2!$W37-[2]TB2!$X37</f>
        <v>1.0272909004035897</v>
      </c>
      <c r="C30" s="36">
        <f>[2]TB2!$O37</f>
        <v>0.7824500836917373</v>
      </c>
      <c r="D30" s="36">
        <f>[2]TB2!$H37</f>
        <v>0.97981546367668493</v>
      </c>
      <c r="E30" s="36">
        <f>[2]TB2!$K37-[2]TB2!$Y37</f>
        <v>0.937267581329707</v>
      </c>
      <c r="F30" s="36">
        <f>[2]TB2!$R37</f>
        <v>0.37216970152424989</v>
      </c>
      <c r="G30" s="37">
        <f>[2]TB2!$B37</f>
        <v>4.0989937306259687</v>
      </c>
      <c r="H30" s="30">
        <f>[2]TA6!$B36</f>
        <v>0.28285087565937211</v>
      </c>
      <c r="I30">
        <v>254.4</v>
      </c>
      <c r="J30" s="38">
        <f>AVERAGE(I29:I30)/[3]TA0!$B36</f>
        <v>2.6765133224816191</v>
      </c>
      <c r="K30" s="76">
        <f>[2]TA0!$B36</f>
        <v>91.537000000000006</v>
      </c>
    </row>
    <row r="31" spans="1:11">
      <c r="A31" s="4">
        <v>1941</v>
      </c>
      <c r="B31" s="36">
        <f>[2]TB2!$C38-[2]TB2!$W38-[2]TB2!$X38</f>
        <v>0.85471239816874156</v>
      </c>
      <c r="C31" s="36">
        <f>[2]TB2!$O38</f>
        <v>0.61414665302326044</v>
      </c>
      <c r="D31" s="36">
        <f>[2]TB2!$H38</f>
        <v>0.65221089691863976</v>
      </c>
      <c r="E31" s="36">
        <f>[2]TB2!$K38-[2]TB2!$Y38</f>
        <v>0.80747917614052933</v>
      </c>
      <c r="F31" s="36">
        <f>[2]TB2!$R38</f>
        <v>0.31689393492448831</v>
      </c>
      <c r="G31" s="37">
        <f>[2]TB2!$B38</f>
        <v>3.2454430591756593</v>
      </c>
      <c r="H31" s="30">
        <f>[2]TA6!$B37</f>
        <v>0.29115189323809243</v>
      </c>
      <c r="I31">
        <v>282.8</v>
      </c>
      <c r="J31" s="38">
        <f>AVERAGE(I30:I31)/[3]TA0!$B37</f>
        <v>2.2889964548677395</v>
      </c>
      <c r="K31" s="76">
        <f>[2]TA0!$B37</f>
        <v>117.34399999999999</v>
      </c>
    </row>
    <row r="32" spans="1:11">
      <c r="A32" s="4">
        <v>1942</v>
      </c>
      <c r="B32" s="36">
        <f>[2]TB2!$C39-[2]TB2!$W39-[2]TB2!$X39</f>
        <v>0.64977497785679672</v>
      </c>
      <c r="C32" s="36">
        <f>[2]TB2!$O39</f>
        <v>0.52320421598384825</v>
      </c>
      <c r="D32" s="36">
        <f>[2]TB2!$H39</f>
        <v>0.48256876068205623</v>
      </c>
      <c r="E32" s="36">
        <f>[2]TB2!$K39-[2]TB2!$Y39</f>
        <v>0.71423761711249156</v>
      </c>
      <c r="F32" s="36">
        <f>[2]TB2!$R39</f>
        <v>0.26452901878520774</v>
      </c>
      <c r="G32" s="37">
        <f>[2]TB2!$B39</f>
        <v>2.6343145904204004</v>
      </c>
      <c r="H32" s="30">
        <f>[2]TA6!$B38</f>
        <v>0.276994198020872</v>
      </c>
      <c r="I32">
        <v>302.3</v>
      </c>
      <c r="J32" s="38">
        <f>AVERAGE(I31:I32)/[3]TA0!$B38</f>
        <v>1.9201107895065013</v>
      </c>
      <c r="K32" s="76">
        <f>[2]TA0!$B38</f>
        <v>152.36099999999999</v>
      </c>
    </row>
    <row r="33" spans="1:11">
      <c r="A33" s="4">
        <v>1943</v>
      </c>
      <c r="B33" s="36">
        <f>[2]TB2!$C40-[2]TB2!$W40-[2]TB2!$X40</f>
        <v>0.56704880183344875</v>
      </c>
      <c r="C33" s="36">
        <f>[2]TB2!$O40</f>
        <v>0.49951435945648109</v>
      </c>
      <c r="D33" s="36">
        <f>[2]TB2!$H40</f>
        <v>0.45707178790962599</v>
      </c>
      <c r="E33" s="36">
        <f>[2]TB2!$K40-[2]TB2!$Y40</f>
        <v>0.69390377036991924</v>
      </c>
      <c r="F33" s="36">
        <f>[2]TB2!$R40</f>
        <v>0.23194385856784852</v>
      </c>
      <c r="G33" s="37">
        <f>[2]TB2!$B40</f>
        <v>2.4494825781373235</v>
      </c>
      <c r="H33" s="30">
        <f>[2]TA6!$B39</f>
        <v>0.2607093885140816</v>
      </c>
      <c r="I33">
        <v>317.10000000000002</v>
      </c>
      <c r="J33" s="38">
        <f>AVERAGE(I32:I33)/[3]TA0!$B39</f>
        <v>1.6542919715827147</v>
      </c>
      <c r="K33" s="76">
        <f>[2]TA0!$B39</f>
        <v>187.21</v>
      </c>
    </row>
    <row r="34" spans="1:11">
      <c r="A34" s="4">
        <v>1944</v>
      </c>
      <c r="B34" s="36">
        <f>[2]TB2!$C41-[2]TB2!$W41-[2]TB2!$X41</f>
        <v>0.63500740197959127</v>
      </c>
      <c r="C34" s="36">
        <f>[2]TB2!$O41</f>
        <v>0.53354678341252992</v>
      </c>
      <c r="D34" s="36">
        <f>[2]TB2!$H41</f>
        <v>0.50472683398456053</v>
      </c>
      <c r="E34" s="36">
        <f>[2]TB2!$K41-[2]TB2!$Y41</f>
        <v>0.76615425345619503</v>
      </c>
      <c r="F34" s="36">
        <f>[2]TB2!$R41</f>
        <v>0.23166471056586896</v>
      </c>
      <c r="G34" s="37">
        <f>[2]TB2!$B41</f>
        <v>2.6710999833987454</v>
      </c>
      <c r="H34" s="30">
        <f>[2]TA6!$B40</f>
        <v>0.24765179915055247</v>
      </c>
      <c r="I34">
        <v>329.3</v>
      </c>
      <c r="J34" s="38">
        <f>AVERAGE(I33:I34)/[3]TA0!$B40</f>
        <v>1.6087926091111822</v>
      </c>
      <c r="K34" s="76">
        <f>[2]TA0!$B40</f>
        <v>200.89599999999999</v>
      </c>
    </row>
    <row r="35" spans="1:11">
      <c r="A35" s="4">
        <v>1945</v>
      </c>
      <c r="B35" s="36">
        <f>[2]TB2!$C42-[2]TB2!$W42-[2]TB2!$X42</f>
        <v>0.76324428269088773</v>
      </c>
      <c r="C35" s="36">
        <f>[2]TB2!$O42</f>
        <v>0.61601387525668061</v>
      </c>
      <c r="D35" s="36">
        <f>[2]TB2!$H42</f>
        <v>0.63151982063737266</v>
      </c>
      <c r="E35" s="36">
        <f>[2]TB2!$K42-[2]TB2!$Y42</f>
        <v>0.88062068653728709</v>
      </c>
      <c r="F35" s="36">
        <f>[2]TB2!$R42</f>
        <v>0.24665016477772989</v>
      </c>
      <c r="G35" s="37">
        <f>[2]TB2!$B42</f>
        <v>3.138048829899958</v>
      </c>
      <c r="H35" s="30">
        <f>[2]TA6!$B41</f>
        <v>0.23181189871642943</v>
      </c>
      <c r="I35">
        <v>353</v>
      </c>
      <c r="J35" s="38">
        <f>AVERAGE(I34:I35)/[3]TA0!$B41</f>
        <v>1.6944564477755757</v>
      </c>
      <c r="K35" s="76">
        <f>[2]TA0!$B41</f>
        <v>201.333</v>
      </c>
    </row>
    <row r="36" spans="1:11">
      <c r="A36" s="4">
        <v>1946</v>
      </c>
      <c r="B36" s="36">
        <f>[2]TB2!$C43-[2]TB2!$W43-[2]TB2!$X43</f>
        <v>0.87956365768344069</v>
      </c>
      <c r="C36" s="36">
        <f>[2]TB2!$O43</f>
        <v>0.7084799069878368</v>
      </c>
      <c r="D36" s="36">
        <f>[2]TB2!$H43</f>
        <v>0.66518440004168644</v>
      </c>
      <c r="E36" s="36">
        <f>[2]TB2!$K43-[2]TB2!$Y43</f>
        <v>0.92935623227138908</v>
      </c>
      <c r="F36" s="36">
        <f>[2]TB2!$R43</f>
        <v>0.26881608235948801</v>
      </c>
      <c r="G36" s="37">
        <f>[2]TB2!$B43</f>
        <v>3.451400279343841</v>
      </c>
      <c r="H36" s="30">
        <f>[2]TA6!$B42</f>
        <v>0.23019593960509113</v>
      </c>
      <c r="I36">
        <v>434</v>
      </c>
      <c r="J36" s="38">
        <f>AVERAGE(I35:I36)/[3]TA0!$B42</f>
        <v>1.9551434931234597</v>
      </c>
      <c r="K36" s="76">
        <f>[2]TA0!$B42</f>
        <v>201.26400000000001</v>
      </c>
    </row>
    <row r="37" spans="1:11">
      <c r="A37" s="4">
        <v>1947</v>
      </c>
      <c r="B37" s="36">
        <f>[2]TB2!$C44-[2]TB2!$W44-[2]TB2!$X44</f>
        <v>0.98292516789108675</v>
      </c>
      <c r="C37" s="36">
        <f>[2]TB2!$O44</f>
        <v>0.75676707368921503</v>
      </c>
      <c r="D37" s="36">
        <f>[2]TB2!$H44</f>
        <v>0.59417082209403538</v>
      </c>
      <c r="E37" s="36">
        <f>[2]TB2!$K44-[2]TB2!$Y44</f>
        <v>0.88076465462053732</v>
      </c>
      <c r="F37" s="36">
        <f>[2]TB2!$R44</f>
        <v>0.27100067202150474</v>
      </c>
      <c r="G37" s="37">
        <f>[2]TB2!$B44</f>
        <v>3.4856283903163794</v>
      </c>
      <c r="H37" s="30">
        <f>[2]TA6!$B43</f>
        <v>0.24809154121990962</v>
      </c>
      <c r="I37">
        <v>516.6</v>
      </c>
      <c r="J37" s="38">
        <f>AVERAGE(I36:I37)/[3]TA0!$B43</f>
        <v>2.1728695318250186</v>
      </c>
      <c r="K37" s="76">
        <f>[2]TA0!$B43</f>
        <v>218.74299999999999</v>
      </c>
    </row>
    <row r="38" spans="1:11">
      <c r="A38" s="4">
        <v>1948</v>
      </c>
      <c r="B38" s="36">
        <f>[2]TB2!$C45-[2]TB2!$W45-[2]TB2!$X45</f>
        <v>1.0235430816544075</v>
      </c>
      <c r="C38" s="36">
        <f>[2]TB2!$O45</f>
        <v>0.74401774154683076</v>
      </c>
      <c r="D38" s="36">
        <f>[2]TB2!$H45</f>
        <v>0.52536573700905553</v>
      </c>
      <c r="E38" s="36">
        <f>[2]TB2!$K45-[2]TB2!$Y45</f>
        <v>0.78797219615776404</v>
      </c>
      <c r="F38" s="36">
        <f>[2]TB2!$R45</f>
        <v>0.26359102957332886</v>
      </c>
      <c r="G38" s="37">
        <f>[2]TB2!$B45</f>
        <v>3.3444897859413873</v>
      </c>
      <c r="H38" s="30">
        <f>[2]TA6!$B44</f>
        <v>0.26160019075984697</v>
      </c>
      <c r="I38">
        <v>562.20000000000005</v>
      </c>
      <c r="J38" s="38">
        <f>AVERAGE(I37:I38)/[3]TA0!$B44</f>
        <v>2.2029904145003658</v>
      </c>
      <c r="K38" s="76">
        <f>[2]TA0!$B44</f>
        <v>244.84899999999999</v>
      </c>
    </row>
    <row r="39" spans="1:11">
      <c r="A39" s="4">
        <v>1949</v>
      </c>
      <c r="B39" s="36">
        <f>[2]TB2!$C46-[2]TB2!$W46-[2]TB2!$X46</f>
        <v>1.1204703683773622</v>
      </c>
      <c r="C39" s="36">
        <f>[2]TB2!$O46</f>
        <v>0.78363722067184749</v>
      </c>
      <c r="D39" s="36">
        <f>[2]TB2!$H46</f>
        <v>0.55147205613314365</v>
      </c>
      <c r="E39" s="36">
        <f>[2]TB2!$K46-[2]TB2!$Y46</f>
        <v>0.79973360746038469</v>
      </c>
      <c r="F39" s="36">
        <f>[2]TB2!$R46</f>
        <v>0.29146278892239924</v>
      </c>
      <c r="G39" s="37">
        <f>[2]TB2!$B46</f>
        <v>3.5467760415651375</v>
      </c>
      <c r="H39" s="30">
        <f>[2]TA6!$B45</f>
        <v>0.25952558535278486</v>
      </c>
      <c r="I39">
        <v>581.1</v>
      </c>
      <c r="J39" s="38">
        <f>AVERAGE(I38:I39)/[3]TA0!$B45</f>
        <v>2.3845874682451291</v>
      </c>
      <c r="K39" s="76">
        <f>[2]TA0!$B45</f>
        <v>239.727</v>
      </c>
    </row>
    <row r="40" spans="1:11">
      <c r="A40" s="4">
        <v>1950</v>
      </c>
      <c r="B40" s="36">
        <f>[2]TB2!$C47-[2]TB2!$W47-[2]TB2!$X47</f>
        <v>1.0844695080097972</v>
      </c>
      <c r="C40" s="36">
        <f>[2]TB2!$O47</f>
        <v>0.72291278304346041</v>
      </c>
      <c r="D40" s="36">
        <f>[2]TB2!$H47</f>
        <v>0.55018664980794263</v>
      </c>
      <c r="E40" s="36">
        <f>[2]TB2!$K47-[2]TB2!$Y47</f>
        <v>0.71919003540869386</v>
      </c>
      <c r="F40" s="36">
        <f>[2]TB2!$R47</f>
        <v>0.2828803012628886</v>
      </c>
      <c r="G40" s="37">
        <f>[2]TB2!$B47</f>
        <v>3.3596392775327826</v>
      </c>
      <c r="H40" s="30">
        <f>[2]TA6!$B46</f>
        <v>0.27080130894747201</v>
      </c>
      <c r="I40">
        <v>655.8</v>
      </c>
      <c r="J40" s="38">
        <f>AVERAGE(I39:I40)/[3]TA0!$B46</f>
        <v>2.3196717314739455</v>
      </c>
      <c r="K40" s="76">
        <f>[2]TA0!$B46</f>
        <v>266.61099999999999</v>
      </c>
    </row>
    <row r="41" spans="1:11">
      <c r="A41" s="4">
        <v>1951</v>
      </c>
      <c r="B41" s="36">
        <f>[2]TB2!$C48-[2]TB2!$W48-[2]TB2!$X48</f>
        <v>1.0234124094709331</v>
      </c>
      <c r="C41" s="36">
        <f>[2]TB2!$O48</f>
        <v>0.67890136394960288</v>
      </c>
      <c r="D41" s="36">
        <f>[2]TB2!$H48</f>
        <v>0.54155154025386654</v>
      </c>
      <c r="E41" s="36">
        <f>[2]TB2!$K48-[2]TB2!$Y48</f>
        <v>0.63997159916894941</v>
      </c>
      <c r="F41" s="36">
        <f>[2]TB2!$R48</f>
        <v>0.26460167210599539</v>
      </c>
      <c r="G41" s="37">
        <f>[2]TB2!$B48</f>
        <v>3.1484385849493481</v>
      </c>
      <c r="H41" s="30">
        <f>[2]TA6!$B47</f>
        <v>0.2632583472379933</v>
      </c>
      <c r="I41">
        <v>713.9</v>
      </c>
      <c r="J41" s="38">
        <f>AVERAGE(I40:I41)/[3]TA0!$B47</f>
        <v>2.2261698890897028</v>
      </c>
      <c r="K41" s="76">
        <f>[2]TA0!$B47</f>
        <v>307.63600000000002</v>
      </c>
    </row>
    <row r="42" spans="1:11">
      <c r="A42" s="4">
        <v>1952</v>
      </c>
      <c r="B42" s="36">
        <f>[2]TB2!$C49-[2]TB2!$W49-[2]TB2!$X49</f>
        <v>1.0343160102540199</v>
      </c>
      <c r="C42" s="36">
        <f>[2]TB2!$O49</f>
        <v>0.674574384574814</v>
      </c>
      <c r="D42" s="36">
        <f>[2]TB2!$H49</f>
        <v>0.53490466188651453</v>
      </c>
      <c r="E42" s="36">
        <f>[2]TB2!$K49-[2]TB2!$Y49</f>
        <v>0.63563469958716068</v>
      </c>
      <c r="F42" s="36">
        <f>[2]TB2!$R49</f>
        <v>0.27398839676679465</v>
      </c>
      <c r="G42" s="37">
        <f>[2]TB2!$B49</f>
        <v>3.1534181530693037</v>
      </c>
      <c r="H42" s="30">
        <f>[2]TA6!$B48</f>
        <v>0.25288717976548541</v>
      </c>
      <c r="I42">
        <v>751.9</v>
      </c>
      <c r="J42" s="38">
        <f>AVERAGE(I41:I42)/[3]TA0!$B48</f>
        <v>2.2473598351506827</v>
      </c>
      <c r="K42" s="76">
        <f>[2]TA0!$B48</f>
        <v>326.11599999999999</v>
      </c>
    </row>
    <row r="43" spans="1:11">
      <c r="A43" s="4">
        <v>1953</v>
      </c>
      <c r="B43" s="36">
        <f>[2]TB2!$C50-[2]TB2!$W50-[2]TB2!$X50</f>
        <v>1.0295518793843577</v>
      </c>
      <c r="C43" s="36">
        <f>[2]TB2!$O50</f>
        <v>0.63742161960934862</v>
      </c>
      <c r="D43" s="36">
        <f>[2]TB2!$H50</f>
        <v>0.49820518159628568</v>
      </c>
      <c r="E43" s="36">
        <f>[2]TB2!$K50-[2]TB2!$Y50</f>
        <v>0.63453857715606166</v>
      </c>
      <c r="F43" s="36">
        <f>[2]TB2!$R50</f>
        <v>0.28544567759047917</v>
      </c>
      <c r="G43" s="37">
        <f>[2]TB2!$B50</f>
        <v>3.0851629353365326</v>
      </c>
      <c r="H43" s="30">
        <f>[2]TA6!$B49</f>
        <v>0.250734383525896</v>
      </c>
      <c r="I43">
        <v>783.3</v>
      </c>
      <c r="J43" s="38">
        <f>AVERAGE(I42:I43)/[3]TA0!$B49</f>
        <v>2.2324596610011747</v>
      </c>
      <c r="K43" s="76">
        <f>[2]TA0!$B49</f>
        <v>343.83600000000001</v>
      </c>
    </row>
    <row r="44" spans="1:11">
      <c r="A44" s="4">
        <v>1954</v>
      </c>
      <c r="B44" s="36">
        <f>[2]TB2!$C51-[2]TB2!$W51-[2]TB2!$X51</f>
        <v>1.0710391733623463</v>
      </c>
      <c r="C44" s="36">
        <f>[2]TB2!$O51</f>
        <v>0.63856129674127415</v>
      </c>
      <c r="D44" s="36">
        <f>[2]TB2!$H51</f>
        <v>0.55799334102188258</v>
      </c>
      <c r="E44" s="36">
        <f>[2]TB2!$K51-[2]TB2!$Y51</f>
        <v>0.66302256047753927</v>
      </c>
      <c r="F44" s="36">
        <f>[2]TB2!$R51</f>
        <v>0.30888222391593989</v>
      </c>
      <c r="G44" s="37">
        <f>[2]TB2!$B51</f>
        <v>3.2394985955189823</v>
      </c>
      <c r="H44" s="30">
        <f>[2]TA6!$B50</f>
        <v>0.25634379921189332</v>
      </c>
      <c r="I44">
        <v>815.2</v>
      </c>
      <c r="J44" s="38">
        <f>AVERAGE(I43:I44)/[3]TA0!$B50</f>
        <v>2.3250638538024284</v>
      </c>
      <c r="K44" s="76">
        <f>[2]TA0!$B50</f>
        <v>343.75400000000002</v>
      </c>
    </row>
    <row r="45" spans="1:11">
      <c r="A45" s="4">
        <v>1955</v>
      </c>
      <c r="B45" s="36">
        <f>[2]TB2!$C52-[2]TB2!$W52-[2]TB2!$X52</f>
        <v>1.023403713392729</v>
      </c>
      <c r="C45" s="36">
        <f>[2]TB2!$O52</f>
        <v>0.59408048691185589</v>
      </c>
      <c r="D45" s="36">
        <f>[2]TB2!$H52</f>
        <v>0.62182246427186361</v>
      </c>
      <c r="E45" s="36">
        <f>[2]TB2!$K52-[2]TB2!$Y52</f>
        <v>0.62891893341020233</v>
      </c>
      <c r="F45" s="36">
        <f>[2]TB2!$R52</f>
        <v>0.30700890938324144</v>
      </c>
      <c r="G45" s="37">
        <f>[2]TB2!$B52</f>
        <v>3.175234507369892</v>
      </c>
      <c r="H45" s="30">
        <f>[2]TA6!$B51</f>
        <v>0.27139441004871517</v>
      </c>
      <c r="I45">
        <v>888.8</v>
      </c>
      <c r="J45" s="38">
        <f>AVERAGE(I44:I45)/[3]TA0!$B51</f>
        <v>2.2605105782343609</v>
      </c>
      <c r="K45" s="76">
        <f>[2]TA0!$B51</f>
        <v>376.90600000000001</v>
      </c>
    </row>
    <row r="46" spans="1:11">
      <c r="A46" s="4">
        <v>1956</v>
      </c>
      <c r="B46" s="36">
        <f>[2]TB2!$C53-[2]TB2!$W53-[2]TB2!$X53</f>
        <v>1.0118370632184912</v>
      </c>
      <c r="C46" s="36">
        <f>[2]TB2!$O53</f>
        <v>0.58743129104102654</v>
      </c>
      <c r="D46" s="36">
        <f>[2]TB2!$H53</f>
        <v>0.66433592183441781</v>
      </c>
      <c r="E46" s="36">
        <f>[2]TB2!$K53-[2]TB2!$Y53</f>
        <v>0.62170121853649729</v>
      </c>
      <c r="F46" s="36">
        <f>[2]TB2!$R53</f>
        <v>0.31518633594712753</v>
      </c>
      <c r="G46" s="37">
        <f>[2]TB2!$B53</f>
        <v>3.2004918305775609</v>
      </c>
      <c r="H46" s="30">
        <f>[2]TA6!$B52</f>
        <v>0.26141657762472315</v>
      </c>
      <c r="I46">
        <v>958.5</v>
      </c>
      <c r="J46" s="38">
        <f>AVERAGE(I45:I46)/[3]TA0!$B52</f>
        <v>2.3087959965704887</v>
      </c>
      <c r="K46" s="76">
        <f>[2]TA0!$B52</f>
        <v>400.05700000000002</v>
      </c>
    </row>
    <row r="47" spans="1:11">
      <c r="A47" s="4">
        <v>1957</v>
      </c>
      <c r="B47" s="36">
        <f>[2]TB2!$C54-[2]TB2!$W54-[2]TB2!$X54</f>
        <v>1.0056363671117143</v>
      </c>
      <c r="C47" s="36">
        <f>[2]TB2!$O54</f>
        <v>0.59437868550075024</v>
      </c>
      <c r="D47" s="36">
        <f>[2]TB2!$H54</f>
        <v>0.63665183413635407</v>
      </c>
      <c r="E47" s="36">
        <f>[2]TB2!$K54-[2]TB2!$Y54</f>
        <v>0.62942385084566843</v>
      </c>
      <c r="F47" s="36">
        <f>[2]TB2!$R54</f>
        <v>0.3237709422457542</v>
      </c>
      <c r="G47" s="37">
        <f>[2]TB2!$B54</f>
        <v>3.1898616798402415</v>
      </c>
      <c r="H47" s="30">
        <f>[2]TA6!$B53</f>
        <v>0.25847566703196084</v>
      </c>
      <c r="I47">
        <v>1008.9</v>
      </c>
      <c r="J47" s="38">
        <f>AVERAGE(I46:I47)/[3]TA0!$B53</f>
        <v>2.3503579176741565</v>
      </c>
      <c r="K47" s="76">
        <f>[2]TA0!$B53</f>
        <v>418.53199999999998</v>
      </c>
    </row>
    <row r="48" spans="1:11">
      <c r="A48" s="4">
        <v>1958</v>
      </c>
      <c r="B48" s="36">
        <f>[2]TB2!$C55-[2]TB2!$W55-[2]TB2!$X55</f>
        <v>1.0315253971422869</v>
      </c>
      <c r="C48" s="36">
        <f>[2]TB2!$O55</f>
        <v>0.6220457937617051</v>
      </c>
      <c r="D48" s="36">
        <f>[2]TB2!$H55</f>
        <v>0.68822383795705933</v>
      </c>
      <c r="E48" s="36">
        <f>[2]TB2!$K55-[2]TB2!$Y55</f>
        <v>0.66371005865863697</v>
      </c>
      <c r="F48" s="36">
        <f>[2]TB2!$R55</f>
        <v>0.34881736683493525</v>
      </c>
      <c r="G48" s="37">
        <f>[2]TB2!$B55</f>
        <v>3.3543224543546231</v>
      </c>
      <c r="H48" s="30">
        <f>[2]TA6!$B54</f>
        <v>0.25443577350408964</v>
      </c>
      <c r="I48">
        <v>1034</v>
      </c>
      <c r="J48" s="38">
        <f>AVERAGE(I47:I48)/[3]TA0!$B54</f>
        <v>2.4276540322657314</v>
      </c>
      <c r="K48" s="76">
        <f>[2]TA0!$B54</f>
        <v>420.75599999999997</v>
      </c>
    </row>
    <row r="49" spans="1:11">
      <c r="A49" s="4">
        <v>1959</v>
      </c>
      <c r="B49" s="36">
        <f>[2]TB2!$C56-[2]TB2!$W56-[2]TB2!$X56</f>
        <v>0.97081569574561777</v>
      </c>
      <c r="C49" s="36">
        <f>[2]TB2!$O56</f>
        <v>0.58844659897901797</v>
      </c>
      <c r="D49" s="36">
        <f>[2]TB2!$H56</f>
        <v>0.73770261441411145</v>
      </c>
      <c r="E49" s="36">
        <f>[2]TB2!$K56-[2]TB2!$Y56</f>
        <v>0.64165881334568931</v>
      </c>
      <c r="F49" s="36">
        <f>[2]TB2!$R56</f>
        <v>0.34926892108096796</v>
      </c>
      <c r="G49" s="37">
        <f>[2]TB2!$B56</f>
        <v>3.2878926435654043</v>
      </c>
      <c r="H49" s="30">
        <f>[2]TA6!$B55</f>
        <v>0.26919701859958767</v>
      </c>
      <c r="I49">
        <v>1078.0999999999999</v>
      </c>
      <c r="J49" s="38">
        <f>AVERAGE(I48:I49)/[3]TA0!$B55</f>
        <v>2.3018959226111328</v>
      </c>
      <c r="K49" s="76">
        <f>[2]TA0!$B55</f>
        <v>458.774</v>
      </c>
    </row>
    <row r="50" spans="1:11">
      <c r="A50" s="4">
        <v>1960</v>
      </c>
      <c r="B50" s="36">
        <f>[2]TB2!$C57-[2]TB2!$W57-[2]TB2!$X57</f>
        <v>0.96197945704626642</v>
      </c>
      <c r="C50" s="36">
        <f>[2]TB2!$O57</f>
        <v>0.5688662953984035</v>
      </c>
      <c r="D50" s="36">
        <f>[2]TB2!$H57</f>
        <v>0.73994452375373765</v>
      </c>
      <c r="E50" s="36">
        <f>[2]TB2!$K57-[2]TB2!$Y57</f>
        <v>0.6453176018911988</v>
      </c>
      <c r="F50" s="36">
        <f>[2]TB2!$R57</f>
        <v>0.36128494734797945</v>
      </c>
      <c r="G50" s="37">
        <f>[2]TB2!$B57</f>
        <v>3.2773928254375857</v>
      </c>
      <c r="H50" s="30">
        <f>[2]TA6!$B56</f>
        <v>0.26527482656301399</v>
      </c>
      <c r="I50">
        <v>1111</v>
      </c>
      <c r="J50" s="38">
        <f>AVERAGE(I49:I50)/[3]TA0!$B56</f>
        <v>2.2855549917623548</v>
      </c>
      <c r="K50" s="76">
        <f>[2]TA0!$B56</f>
        <v>478.899</v>
      </c>
    </row>
    <row r="51" spans="1:11">
      <c r="A51" s="4">
        <v>1961</v>
      </c>
      <c r="B51" s="36">
        <f>[2]TB2!$C58-[2]TB2!$W58-[2]TB2!$X58</f>
        <v>0.96691093460204824</v>
      </c>
      <c r="C51" s="36">
        <f>[2]TB2!$O58</f>
        <v>0.56208168696072891</v>
      </c>
      <c r="D51" s="36">
        <f>[2]TB2!$H58</f>
        <v>0.79434969165276614</v>
      </c>
      <c r="E51" s="36">
        <f>[2]TB2!$K58-[2]TB2!$Y58</f>
        <v>0.656803382127219</v>
      </c>
      <c r="F51" s="36">
        <f>[2]TB2!$R58</f>
        <v>0.3778878719458108</v>
      </c>
      <c r="G51" s="37">
        <f>[2]TB2!$B58</f>
        <v>3.3580335672885733</v>
      </c>
      <c r="H51" s="30">
        <f>[2]TA6!$B57</f>
        <v>0.2675302126196345</v>
      </c>
      <c r="I51">
        <v>1147.5999999999999</v>
      </c>
      <c r="J51" s="38">
        <f>AVERAGE(I50:I51)/[3]TA0!$B57</f>
        <v>2.2766309168615431</v>
      </c>
      <c r="K51" s="76">
        <f>[2]TA0!$B57</f>
        <v>496.04</v>
      </c>
    </row>
    <row r="52" spans="1:11">
      <c r="A52" s="4">
        <v>1962</v>
      </c>
      <c r="B52" s="36">
        <f>[2]TB2!$C59-[2]TB2!$W59-[2]TB2!$X59</f>
        <v>0.92943146255541242</v>
      </c>
      <c r="C52" s="36">
        <f>[2]TB2!$O59</f>
        <v>0.54122865666945719</v>
      </c>
      <c r="D52" s="36">
        <f>[2]TB2!$H59</f>
        <v>0.79901707678229217</v>
      </c>
      <c r="E52" s="36">
        <f>[2]TB2!$K59-[2]TB2!$Y59</f>
        <v>0.64733522939669874</v>
      </c>
      <c r="F52" s="36">
        <f>[2]TB2!$R59</f>
        <v>0.37641703608397065</v>
      </c>
      <c r="G52" s="37">
        <f>[2]TB2!$B59</f>
        <v>3.2934294614878312</v>
      </c>
      <c r="H52" s="30">
        <f>[2]TA6!$B58</f>
        <v>0.27489204372001175</v>
      </c>
      <c r="I52">
        <v>1190.4000000000001</v>
      </c>
      <c r="J52" s="38">
        <f>AVERAGE(I51:I52)/[3]TA0!$B58</f>
        <v>2.1893476717813876</v>
      </c>
      <c r="K52" s="76">
        <f>[2]TA0!$B58</f>
        <v>533.94899999999996</v>
      </c>
    </row>
    <row r="53" spans="1:11">
      <c r="A53" s="4">
        <v>1963</v>
      </c>
      <c r="B53" s="36">
        <f>[2]TB2!$C60-[2]TB2!$W60-[2]TB2!$X60</f>
        <v>0.89028225364269575</v>
      </c>
      <c r="C53" s="36">
        <f>[2]TB2!$O60</f>
        <v>0.52851543569081205</v>
      </c>
      <c r="D53" s="36">
        <f>[2]TB2!$H60</f>
        <v>0.76715496375181746</v>
      </c>
      <c r="E53" s="36">
        <f>[2]TB2!$K60-[2]TB2!$Y60</f>
        <v>0.64969558922780379</v>
      </c>
      <c r="F53" s="36">
        <f>[2]TB2!$R60</f>
        <v>0.38092037539486862</v>
      </c>
      <c r="G53" s="37">
        <f>[2]TB2!$B60</f>
        <v>3.2165686177079977</v>
      </c>
      <c r="H53" s="30">
        <f>[2]TA6!$B59</f>
        <v>0.27987033895839841</v>
      </c>
      <c r="I53">
        <v>1228.7</v>
      </c>
      <c r="J53" s="38">
        <f>AVERAGE(I52:I53)/[3]TA0!$B59</f>
        <v>2.139365168082239</v>
      </c>
      <c r="K53" s="76">
        <f>[2]TA0!$B59</f>
        <v>565.37800000000004</v>
      </c>
    </row>
    <row r="54" spans="1:11">
      <c r="A54" s="4">
        <v>1964</v>
      </c>
      <c r="B54" s="36">
        <f>[2]TB2!$C61-[2]TB2!$W61-[2]TB2!$X61</f>
        <v>0.84085068529256712</v>
      </c>
      <c r="C54" s="36">
        <f>[2]TB2!$O61</f>
        <v>0.51182294412229845</v>
      </c>
      <c r="D54" s="36">
        <f>[2]TB2!$H61</f>
        <v>0.7957991149389072</v>
      </c>
      <c r="E54" s="36">
        <f>[2]TB2!$K61-[2]TB2!$Y61</f>
        <v>0.64231574334585051</v>
      </c>
      <c r="F54" s="36">
        <f>[2]TB2!$R61</f>
        <v>0.38747199525566689</v>
      </c>
      <c r="G54" s="37">
        <f>[2]TB2!$B61</f>
        <v>3.1782604829552903</v>
      </c>
      <c r="H54" s="30">
        <f>[2]TA6!$B60</f>
        <v>0.28125759929082772</v>
      </c>
      <c r="I54">
        <v>1314</v>
      </c>
      <c r="J54" s="38">
        <f>AVERAGE(I53:I54)/[3]TA0!$B60</f>
        <v>2.0943430416447022</v>
      </c>
      <c r="K54" s="76">
        <f>[2]TA0!$B60</f>
        <v>607.04</v>
      </c>
    </row>
    <row r="55" spans="1:11">
      <c r="A55" s="4">
        <v>1965</v>
      </c>
      <c r="B55" s="36">
        <f>[2]TB2!$C62-[2]TB2!$W62-[2]TB2!$X62</f>
        <v>0.79562747886748875</v>
      </c>
      <c r="C55" s="36">
        <f>[2]TB2!$O62</f>
        <v>0.49974499824686291</v>
      </c>
      <c r="D55" s="36">
        <f>[2]TB2!$H62</f>
        <v>0.84088722803088023</v>
      </c>
      <c r="E55" s="36">
        <f>[2]TB2!$K62-[2]TB2!$Y62</f>
        <v>0.63190880574682395</v>
      </c>
      <c r="F55" s="36">
        <f>[2]TB2!$R62</f>
        <v>0.38986276959225524</v>
      </c>
      <c r="G55" s="37">
        <f>[2]TB2!$B62</f>
        <v>3.1580312804843107</v>
      </c>
      <c r="H55" s="30">
        <f>[2]TA6!$B61</f>
        <v>0.28715103281774607</v>
      </c>
      <c r="I55">
        <v>1402.9</v>
      </c>
      <c r="J55" s="38">
        <f>AVERAGE(I54:I55)/[3]TA0!$B61</f>
        <v>2.0619472116013657</v>
      </c>
      <c r="K55" s="76">
        <f>[2]TA0!$B61</f>
        <v>658.81899999999996</v>
      </c>
    </row>
    <row r="56" spans="1:11">
      <c r="A56" s="4">
        <v>1966</v>
      </c>
      <c r="B56" s="36">
        <f>[2]TB2!$C63-[2]TB2!$W63-[2]TB2!$X63</f>
        <v>0.76832206278826243</v>
      </c>
      <c r="C56" s="36">
        <f>[2]TB2!$O63</f>
        <v>0.48914351284507912</v>
      </c>
      <c r="D56" s="36">
        <f>[2]TB2!$H63</f>
        <v>0.77392374830052268</v>
      </c>
      <c r="E56" s="36">
        <f>[2]TB2!$K63-[2]TB2!$Y63</f>
        <v>0.62077821827589119</v>
      </c>
      <c r="F56" s="36">
        <f>[2]TB2!$R63</f>
        <v>0.38360469909315753</v>
      </c>
      <c r="G56" s="37">
        <f>[2]TB2!$B63</f>
        <v>3.0357722413029129</v>
      </c>
      <c r="H56" s="30">
        <f>[2]TA6!$B62</f>
        <v>0.28011675780170708</v>
      </c>
      <c r="I56">
        <v>1522.1</v>
      </c>
      <c r="J56" s="38">
        <f>AVERAGE(I55:I56)/[3]TA0!$B62</f>
        <v>2.0366357701477238</v>
      </c>
      <c r="K56" s="76">
        <f>[2]TA0!$B62</f>
        <v>718.096</v>
      </c>
    </row>
    <row r="57" spans="1:11">
      <c r="A57" s="4">
        <v>1967</v>
      </c>
      <c r="B57" s="36">
        <f>[2]TB2!$C64-[2]TB2!$W64-[2]TB2!$X64</f>
        <v>0.77455213814726864</v>
      </c>
      <c r="C57" s="36">
        <f>[2]TB2!$O64</f>
        <v>0.48968866234110409</v>
      </c>
      <c r="D57" s="36">
        <f>[2]TB2!$H64</f>
        <v>0.77560061201234853</v>
      </c>
      <c r="E57" s="36">
        <f>[2]TB2!$K64-[2]TB2!$Y64</f>
        <v>0.63036270128085148</v>
      </c>
      <c r="F57" s="36">
        <f>[2]TB2!$R64</f>
        <v>0.39173787671223853</v>
      </c>
      <c r="G57" s="37">
        <f>[2]TB2!$B64</f>
        <v>3.061941990493811</v>
      </c>
      <c r="H57" s="30">
        <f>[2]TA6!$B63</f>
        <v>0.27275325695695207</v>
      </c>
      <c r="I57">
        <v>1636.6</v>
      </c>
      <c r="J57" s="38">
        <f>AVERAGE(I56:I57)/[3]TA0!$B63</f>
        <v>2.0823746731765458</v>
      </c>
      <c r="K57" s="76">
        <f>[2]TA0!$B63</f>
        <v>758.43700000000001</v>
      </c>
    </row>
    <row r="58" spans="1:11">
      <c r="A58" s="4">
        <v>1968</v>
      </c>
      <c r="B58" s="36">
        <f>[2]TB2!$C65-[2]TB2!$W65-[2]TB2!$X65</f>
        <v>0.77620394894531386</v>
      </c>
      <c r="C58" s="36">
        <f>[2]TB2!$O65</f>
        <v>0.47429620341898254</v>
      </c>
      <c r="D58" s="36">
        <f>[2]TB2!$H65</f>
        <v>0.86356850400793694</v>
      </c>
      <c r="E58" s="36">
        <f>[2]TB2!$K65-[2]TB2!$Y65</f>
        <v>0.62089224949367783</v>
      </c>
      <c r="F58" s="36">
        <f>[2]TB2!$R65</f>
        <v>0.39157262838649221</v>
      </c>
      <c r="G58" s="37">
        <f>[2]TB2!$B65</f>
        <v>3.1265335342524034</v>
      </c>
      <c r="H58" s="30">
        <f>[2]TA6!$B64</f>
        <v>0.26905142244566971</v>
      </c>
      <c r="I58">
        <v>1804.7</v>
      </c>
      <c r="J58" s="38">
        <f>AVERAGE(I57:I58)/[3]TA0!$B64</f>
        <v>2.0724555463615046</v>
      </c>
      <c r="K58" s="76">
        <f>[2]TA0!$B64</f>
        <v>830.24699999999996</v>
      </c>
    </row>
    <row r="59" spans="1:11">
      <c r="A59" s="4">
        <v>1969</v>
      </c>
      <c r="B59" s="36">
        <f>[2]TB2!$C66-[2]TB2!$W66-[2]TB2!$X66</f>
        <v>0.79885795358924894</v>
      </c>
      <c r="C59" s="36">
        <f>[2]TB2!$O66</f>
        <v>0.4664279369494978</v>
      </c>
      <c r="D59" s="36">
        <f>[2]TB2!$H66</f>
        <v>0.78635124704420112</v>
      </c>
      <c r="E59" s="36">
        <f>[2]TB2!$K66-[2]TB2!$Y66</f>
        <v>0.61119875986166405</v>
      </c>
      <c r="F59" s="36">
        <f>[2]TB2!$R66</f>
        <v>0.3874827389052537</v>
      </c>
      <c r="G59" s="37">
        <f>[2]TB2!$B66</f>
        <v>3.050318636349866</v>
      </c>
      <c r="H59" s="30">
        <f>[2]TA6!$B65</f>
        <v>0.25874188933881548</v>
      </c>
      <c r="I59">
        <v>1962.9</v>
      </c>
      <c r="J59" s="38">
        <f>AVERAGE(I58:I59)/[3]TA0!$B65</f>
        <v>2.0995286704136755</v>
      </c>
      <c r="K59" s="76">
        <f>[2]TA0!$B65</f>
        <v>897.24900000000002</v>
      </c>
    </row>
    <row r="60" spans="1:11">
      <c r="A60" s="4">
        <v>1970</v>
      </c>
      <c r="B60" s="36">
        <f>[2]TB2!$C67-[2]TB2!$W67-[2]TB2!$X67</f>
        <v>0.82239670109074781</v>
      </c>
      <c r="C60" s="36">
        <f>[2]TB2!$O67</f>
        <v>0.46827594445783666</v>
      </c>
      <c r="D60" s="36">
        <f>[2]TB2!$H67</f>
        <v>0.66186185126154018</v>
      </c>
      <c r="E60" s="36">
        <f>[2]TB2!$K67-[2]TB2!$Y67</f>
        <v>0.6254870936290029</v>
      </c>
      <c r="F60" s="36">
        <f>[2]TB2!$R67</f>
        <v>0.3950536627407143</v>
      </c>
      <c r="G60" s="37">
        <f>[2]TB2!$B67</f>
        <v>2.9730752531798417</v>
      </c>
      <c r="H60" s="30">
        <f>[2]TA6!$B66</f>
        <v>0.24989057847668911</v>
      </c>
      <c r="I60">
        <v>2121</v>
      </c>
      <c r="J60" s="38">
        <f>AVERAGE(I59:I60)/[3]TA0!$B66</f>
        <v>2.1780288889220731</v>
      </c>
      <c r="K60" s="76">
        <f>[2]TA0!$B66</f>
        <v>937.52200000000005</v>
      </c>
    </row>
    <row r="61" spans="1:11">
      <c r="A61" s="4">
        <v>1971</v>
      </c>
      <c r="B61" s="36">
        <f>[2]TB2!$C68-[2]TB2!$W68-[2]TB2!$X68</f>
        <v>0.82359090375650523</v>
      </c>
      <c r="C61" s="36">
        <f>[2]TB2!$O68</f>
        <v>0.46423869404468043</v>
      </c>
      <c r="D61" s="36">
        <f>[2]TB2!$H68</f>
        <v>0.64583058497252455</v>
      </c>
      <c r="E61" s="36">
        <f>[2]TB2!$K68-[2]TB2!$Y68</f>
        <v>0.63156010102998061</v>
      </c>
      <c r="F61" s="36">
        <f>[2]TB2!$R68</f>
        <v>0.40186843997195271</v>
      </c>
      <c r="G61" s="37">
        <f>[2]TB2!$B68</f>
        <v>2.9670887237756434</v>
      </c>
      <c r="H61" s="30">
        <f>[2]TA6!$B67</f>
        <v>0.25930169762046062</v>
      </c>
      <c r="I61">
        <v>2352.6999999999998</v>
      </c>
      <c r="J61" s="38">
        <f>AVERAGE(I60:I61)/[3]TA0!$B67</f>
        <v>2.2059642939208146</v>
      </c>
      <c r="K61" s="76">
        <f>[2]TA0!$B67</f>
        <v>1014.001</v>
      </c>
    </row>
    <row r="62" spans="1:11">
      <c r="A62" s="4">
        <v>1972</v>
      </c>
      <c r="B62" s="36">
        <f>[2]TB2!$C69-[2]TB2!$W69-[2]TB2!$X69</f>
        <v>0.83977684640794337</v>
      </c>
      <c r="C62" s="36">
        <f>[2]TB2!$O69</f>
        <v>0.46697805623591998</v>
      </c>
      <c r="D62" s="36">
        <f>[2]TB2!$H69</f>
        <v>0.69896419879052918</v>
      </c>
      <c r="E62" s="36">
        <f>[2]TB2!$K69-[2]TB2!$Y69</f>
        <v>0.62615020043143066</v>
      </c>
      <c r="F62" s="36">
        <f>[2]TB2!$R69</f>
        <v>0.41259341240448844</v>
      </c>
      <c r="G62" s="37">
        <f>[2]TB2!$B69</f>
        <v>3.044462714270312</v>
      </c>
      <c r="H62" s="30">
        <f>[2]TA6!$B68</f>
        <v>0.26096119950338209</v>
      </c>
      <c r="I62">
        <v>2594</v>
      </c>
      <c r="J62" s="38">
        <f>AVERAGE(I61:I62)/[3]TA0!$B68</f>
        <v>2.2093384713505517</v>
      </c>
      <c r="K62" s="76">
        <f>[2]TA0!$B68</f>
        <v>1119.498</v>
      </c>
    </row>
    <row r="63" spans="1:11">
      <c r="A63" s="4">
        <v>1973</v>
      </c>
      <c r="B63" s="36">
        <f>[2]TB2!$C70-[2]TB2!$W70-[2]TB2!$X70</f>
        <v>0.8701507782295228</v>
      </c>
      <c r="C63" s="36">
        <f>[2]TB2!$O70</f>
        <v>0.47222831789907954</v>
      </c>
      <c r="D63" s="36">
        <f>[2]TB2!$H70</f>
        <v>0.5976280553960821</v>
      </c>
      <c r="E63" s="36">
        <f>[2]TB2!$K70-[2]TB2!$Y70</f>
        <v>0.61068327837342151</v>
      </c>
      <c r="F63" s="36">
        <f>[2]TB2!$R70</f>
        <v>0.4001767524627643</v>
      </c>
      <c r="G63" s="37">
        <f>[2]TB2!$B70</f>
        <v>2.9508671823608696</v>
      </c>
      <c r="H63" s="30">
        <f>[2]TA6!$B69</f>
        <v>0.26226525216316976</v>
      </c>
      <c r="I63">
        <v>2946.9</v>
      </c>
      <c r="J63" s="38">
        <f>AVERAGE(I62:I63)/[3]TA0!$B69</f>
        <v>2.2107623497304822</v>
      </c>
      <c r="K63" s="76">
        <f>[2]TA0!$B69</f>
        <v>1253.165</v>
      </c>
    </row>
    <row r="64" spans="1:11">
      <c r="A64" s="4">
        <v>1974</v>
      </c>
      <c r="B64" s="36">
        <f>[2]TB2!$C71-[2]TB2!$W71-[2]TB2!$X71</f>
        <v>0.87853858454390099</v>
      </c>
      <c r="C64" s="36">
        <f>[2]TB2!$O71</f>
        <v>0.49554443790027836</v>
      </c>
      <c r="D64" s="36">
        <f>[2]TB2!$H71</f>
        <v>0.37830588593389902</v>
      </c>
      <c r="E64" s="36">
        <f>[2]TB2!$K71-[2]TB2!$Y71</f>
        <v>0.62221257710429634</v>
      </c>
      <c r="F64" s="36">
        <f>[2]TB2!$R71</f>
        <v>0.38458281931095134</v>
      </c>
      <c r="G64" s="37">
        <f>[2]TB2!$B71</f>
        <v>2.7591843047933264</v>
      </c>
      <c r="H64" s="30">
        <f>[2]TA6!$B70</f>
        <v>0.25485325233815731</v>
      </c>
      <c r="I64">
        <v>3468.3</v>
      </c>
      <c r="J64" s="38">
        <f>AVERAGE(I63:I64)/[3]TA0!$B70</f>
        <v>2.3823405552704351</v>
      </c>
      <c r="K64" s="76">
        <f>[2]TA0!$B70</f>
        <v>1346.4069999999999</v>
      </c>
    </row>
    <row r="65" spans="1:11">
      <c r="A65" s="4">
        <v>1975</v>
      </c>
      <c r="B65" s="36">
        <f>[2]TB2!$C72-[2]TB2!$W72-[2]TB2!$X72</f>
        <v>0.87222259104507338</v>
      </c>
      <c r="C65" s="36">
        <f>[2]TB2!$O72</f>
        <v>0.50983097309760028</v>
      </c>
      <c r="D65" s="36">
        <f>[2]TB2!$H72</f>
        <v>0.3111711483803517</v>
      </c>
      <c r="E65" s="36">
        <f>[2]TB2!$K72-[2]TB2!$Y72</f>
        <v>0.64001998450688524</v>
      </c>
      <c r="F65" s="36">
        <f>[2]TB2!$R72</f>
        <v>0.40161385353952378</v>
      </c>
      <c r="G65" s="37">
        <f>[2]TB2!$B72</f>
        <v>2.7348585505694345</v>
      </c>
      <c r="H65" s="30">
        <f>[2]TA6!$B71</f>
        <v>0.26177334022833737</v>
      </c>
      <c r="I65">
        <v>3786.4</v>
      </c>
      <c r="J65" s="38">
        <f>AVERAGE(I64:I65)/[3]TA0!$B71</f>
        <v>2.5084679421482923</v>
      </c>
      <c r="K65" s="76">
        <f>[2]TA0!$B71</f>
        <v>1446.0419999999999</v>
      </c>
    </row>
    <row r="66" spans="1:11">
      <c r="A66" s="4">
        <v>1976</v>
      </c>
      <c r="B66" s="36">
        <f>[2]TB2!$C73-[2]TB2!$W73-[2]TB2!$X73</f>
        <v>0.87575883542296595</v>
      </c>
      <c r="C66" s="36">
        <f>[2]TB2!$O73</f>
        <v>0.50881616081780867</v>
      </c>
      <c r="D66" s="36">
        <f>[2]TB2!$H73</f>
        <v>0.3606470003036687</v>
      </c>
      <c r="E66" s="36">
        <f>[2]TB2!$K73-[2]TB2!$Y73</f>
        <v>0.63414819896130492</v>
      </c>
      <c r="F66" s="36">
        <f>[2]TB2!$R73</f>
        <v>0.41877866797897817</v>
      </c>
      <c r="G66" s="37">
        <f>[2]TB2!$B73</f>
        <v>2.7981488634847262</v>
      </c>
      <c r="H66" s="30">
        <f>[2]TA6!$B72</f>
        <v>0.26765989801138512</v>
      </c>
      <c r="I66">
        <v>4168.8999999999996</v>
      </c>
      <c r="J66" s="38">
        <f>AVERAGE(I65:I66)/[3]TA0!$B72</f>
        <v>2.4715510502841473</v>
      </c>
      <c r="K66" s="76">
        <f>[2]TA0!$B72</f>
        <v>1609.374</v>
      </c>
    </row>
    <row r="67" spans="1:11">
      <c r="A67" s="4">
        <v>1977</v>
      </c>
      <c r="B67" s="36">
        <f>[2]TB2!$C74-[2]TB2!$W74-[2]TB2!$X74</f>
        <v>0.90535156511456694</v>
      </c>
      <c r="C67" s="36">
        <f>[2]TB2!$O74</f>
        <v>0.51126453001941052</v>
      </c>
      <c r="D67" s="36">
        <f>[2]TB2!$H74</f>
        <v>0.33188580035912579</v>
      </c>
      <c r="E67" s="36">
        <f>[2]TB2!$K74-[2]TB2!$Y74</f>
        <v>0.6225038933145548</v>
      </c>
      <c r="F67" s="36">
        <f>[2]TB2!$R74</f>
        <v>0.41553568639700145</v>
      </c>
      <c r="G67" s="37">
        <f>[2]TB2!$B74</f>
        <v>2.7865414752046602</v>
      </c>
      <c r="H67" s="30">
        <f>[2]TA6!$B73</f>
        <v>0.27076064264909272</v>
      </c>
      <c r="I67">
        <v>4735.7</v>
      </c>
      <c r="J67" s="38">
        <f>AVERAGE(I66:I67)/[3]TA0!$B73</f>
        <v>2.4833783271234462</v>
      </c>
      <c r="K67" s="76">
        <f>[2]TA0!$B73</f>
        <v>1792.84</v>
      </c>
    </row>
    <row r="68" spans="1:11">
      <c r="A68" s="4">
        <v>1978</v>
      </c>
      <c r="B68" s="36">
        <f>[2]TB2!$C75-[2]TB2!$W75-[2]TB2!$X75</f>
        <v>0.94053823156722727</v>
      </c>
      <c r="C68" s="36">
        <f>[2]TB2!$O75</f>
        <v>0.5190162859717965</v>
      </c>
      <c r="D68" s="36">
        <f>[2]TB2!$H75</f>
        <v>0.27155267176015169</v>
      </c>
      <c r="E68" s="36">
        <f>[2]TB2!$K75-[2]TB2!$Y75</f>
        <v>0.60104729726320616</v>
      </c>
      <c r="F68" s="36">
        <f>[2]TB2!$R75</f>
        <v>0.41242625432536639</v>
      </c>
      <c r="G68" s="37">
        <f>[2]TB2!$B75</f>
        <v>2.7445807408877485</v>
      </c>
      <c r="H68" s="30">
        <f>[2]TA6!$B74</f>
        <v>0.26970997286041348</v>
      </c>
      <c r="I68">
        <v>5412.9</v>
      </c>
      <c r="J68" s="38">
        <f>AVERAGE(I67:I68)/[3]TA0!$B74</f>
        <v>2.5087248926043459</v>
      </c>
      <c r="K68" s="76">
        <f>[2]TA0!$B74</f>
        <v>2022.6610000000001</v>
      </c>
    </row>
    <row r="69" spans="1:11">
      <c r="A69" s="4">
        <v>1979</v>
      </c>
      <c r="B69" s="36">
        <f>[2]TB2!$C76-[2]TB2!$W76-[2]TB2!$X76</f>
        <v>0.99355248645171834</v>
      </c>
      <c r="C69" s="36">
        <f>[2]TB2!$O76</f>
        <v>0.54597153711454738</v>
      </c>
      <c r="D69" s="36">
        <f>[2]TB2!$H76</f>
        <v>0.27756908279903608</v>
      </c>
      <c r="E69" s="36">
        <f>[2]TB2!$K76-[2]TB2!$Y76</f>
        <v>0.59245687144243753</v>
      </c>
      <c r="F69" s="36">
        <f>[2]TB2!$R76</f>
        <v>0.42595837828596889</v>
      </c>
      <c r="G69" s="37">
        <f>[2]TB2!$B76</f>
        <v>2.8355083560937082</v>
      </c>
      <c r="H69" s="30">
        <f>[2]TA6!$B75</f>
        <v>0.26121629924676709</v>
      </c>
      <c r="I69">
        <v>6264.5</v>
      </c>
      <c r="J69" s="38">
        <f>AVERAGE(I68:I69)/[3]TA0!$B75</f>
        <v>2.6061890238050709</v>
      </c>
      <c r="K69" s="76">
        <f>[2]TA0!$B75</f>
        <v>2240.3209999999999</v>
      </c>
    </row>
    <row r="70" spans="1:11">
      <c r="A70" s="4">
        <v>1980</v>
      </c>
      <c r="B70" s="36">
        <f>[2]TB2!$C77-[2]TB2!$W77-[2]TB2!$X77</f>
        <v>1.0635586335211125</v>
      </c>
      <c r="C70" s="36">
        <f>[2]TB2!$O77</f>
        <v>0.5747435009561217</v>
      </c>
      <c r="D70" s="36">
        <f>[2]TB2!$H77</f>
        <v>0.33160712849337493</v>
      </c>
      <c r="E70" s="36">
        <f>[2]TB2!$K77-[2]TB2!$Y77</f>
        <v>0.6097843861116905</v>
      </c>
      <c r="F70" s="36">
        <f>[2]TB2!$R77</f>
        <v>0.45645790480128168</v>
      </c>
      <c r="G70" s="37">
        <f>[2]TB2!$B77</f>
        <v>3.036151553883581</v>
      </c>
      <c r="H70" s="30">
        <f>[2]TA6!$B76</f>
        <v>0.25326470407924784</v>
      </c>
      <c r="I70">
        <v>7118</v>
      </c>
      <c r="J70" s="38">
        <f>AVERAGE(I69:I70)/[3]TA0!$B76</f>
        <v>2.7665512429582924</v>
      </c>
      <c r="K70" s="76">
        <f>[2]TA0!$B76</f>
        <v>2418.625</v>
      </c>
    </row>
    <row r="71" spans="1:11">
      <c r="A71" s="4">
        <v>1981</v>
      </c>
      <c r="B71" s="36">
        <f>[2]TB2!$C78-[2]TB2!$W78-[2]TB2!$X78</f>
        <v>1.0698648116502381</v>
      </c>
      <c r="C71" s="36">
        <f>[2]TB2!$O78</f>
        <v>0.55905736894200619</v>
      </c>
      <c r="D71" s="36">
        <f>[2]TB2!$H78</f>
        <v>0.33195917656977425</v>
      </c>
      <c r="E71" s="36">
        <f>[2]TB2!$K78-[2]TB2!$Y78</f>
        <v>0.59993211231922072</v>
      </c>
      <c r="F71" s="36">
        <f>[2]TB2!$R78</f>
        <v>0.46386817929484281</v>
      </c>
      <c r="G71" s="37">
        <f>[2]TB2!$B78</f>
        <v>3.0246816487760815</v>
      </c>
      <c r="H71" s="30">
        <f>[2]TA6!$B77</f>
        <v>0.26378445595540834</v>
      </c>
      <c r="I71">
        <v>7860.3</v>
      </c>
      <c r="J71" s="38">
        <f>AVERAGE(I70:I71)/[3]TA0!$B77</f>
        <v>2.7587831538201693</v>
      </c>
      <c r="K71" s="76">
        <f>[2]TA0!$B77</f>
        <v>2714.6570000000002</v>
      </c>
    </row>
    <row r="72" spans="1:11">
      <c r="A72" s="4">
        <v>1982</v>
      </c>
      <c r="B72" s="36">
        <f>[2]TB2!$C79-[2]TB2!$W79-[2]TB2!$X79</f>
        <v>1.1093922209474461</v>
      </c>
      <c r="C72" s="36">
        <f>[2]TB2!$O79</f>
        <v>0.5562679133133227</v>
      </c>
      <c r="D72" s="36">
        <f>[2]TB2!$H79</f>
        <v>0.32261638087429062</v>
      </c>
      <c r="E72" s="36">
        <f>[2]TB2!$K79-[2]TB2!$Y79</f>
        <v>0.6375020631282069</v>
      </c>
      <c r="F72" s="36">
        <f>[2]TB2!$R79</f>
        <v>0.51464675757562928</v>
      </c>
      <c r="G72" s="37">
        <f>[2]TB2!$B79</f>
        <v>3.1404253358388954</v>
      </c>
      <c r="H72" s="30">
        <f>[2]TA6!$B78</f>
        <v>0.26398759088660467</v>
      </c>
      <c r="I72">
        <v>8297</v>
      </c>
      <c r="J72" s="38">
        <f>AVERAGE(I71:I72)/[3]TA0!$B78</f>
        <v>2.8501307469013759</v>
      </c>
      <c r="K72" s="76">
        <f>[2]TA0!$B78</f>
        <v>2834.4839999999999</v>
      </c>
    </row>
    <row r="73" spans="1:11">
      <c r="A73" s="4">
        <v>1983</v>
      </c>
      <c r="B73" s="36">
        <f>[2]TB2!$C80-[2]TB2!$W80-[2]TB2!$X80</f>
        <v>1.0689583473289759</v>
      </c>
      <c r="C73" s="36">
        <f>[2]TB2!$O80</f>
        <v>0.52654196480799065</v>
      </c>
      <c r="D73" s="36">
        <f>[2]TB2!$H80</f>
        <v>0.3177304281857472</v>
      </c>
      <c r="E73" s="36">
        <f>[2]TB2!$K80-[2]TB2!$Y80</f>
        <v>0.66981403122943095</v>
      </c>
      <c r="F73" s="36">
        <f>[2]TB2!$R80</f>
        <v>0.56851644003283575</v>
      </c>
      <c r="G73" s="37">
        <f>[2]TB2!$B80</f>
        <v>3.1515612115849807</v>
      </c>
      <c r="H73" s="30">
        <f>[2]TA6!$B79</f>
        <v>0.27321168927491468</v>
      </c>
      <c r="I73">
        <v>8599.6</v>
      </c>
      <c r="J73" s="38">
        <f>AVERAGE(I72:I73)/[3]TA0!$B79</f>
        <v>2.7685320059183134</v>
      </c>
      <c r="K73" s="76">
        <f>[2]TA0!$B79</f>
        <v>3051.5450000000001</v>
      </c>
    </row>
    <row r="74" spans="1:11">
      <c r="A74" s="4">
        <v>1984</v>
      </c>
      <c r="B74" s="36">
        <f>[2]TB2!$C81-[2]TB2!$W81-[2]TB2!$X81</f>
        <v>1.0228670225111587</v>
      </c>
      <c r="C74" s="36">
        <f>[2]TB2!$O81</f>
        <v>0.47116614155870146</v>
      </c>
      <c r="D74" s="36">
        <f>[2]TB2!$H81</f>
        <v>0.28180578538166967</v>
      </c>
      <c r="E74" s="36">
        <f>[2]TB2!$K81-[2]TB2!$Y81</f>
        <v>0.66574756284838488</v>
      </c>
      <c r="F74" s="36">
        <f>[2]TB2!$R81</f>
        <v>0.58055264907479753</v>
      </c>
      <c r="G74" s="37">
        <f>[2]TB2!$B81</f>
        <v>3.0221391613747115</v>
      </c>
      <c r="H74" s="30">
        <f>[2]TA6!$B80</f>
        <v>0.28271617249473913</v>
      </c>
      <c r="I74">
        <v>9112.5</v>
      </c>
      <c r="J74" s="38">
        <f>AVERAGE(I73:I74)/[3]TA0!$B80</f>
        <v>2.5790086307189761</v>
      </c>
      <c r="K74" s="76">
        <f>[2]TA0!$B80</f>
        <v>3433.8969999999999</v>
      </c>
    </row>
    <row r="75" spans="1:11">
      <c r="A75" s="4">
        <v>1985</v>
      </c>
      <c r="B75" s="36">
        <f>[2]TB2!$C82-[2]TB2!$W82-[2]TB2!$X82</f>
        <v>1.0713381650252209</v>
      </c>
      <c r="C75" s="36">
        <f>[2]TB2!$O82</f>
        <v>0.43847753748294249</v>
      </c>
      <c r="D75" s="36">
        <f>[2]TB2!$H82</f>
        <v>0.2779537880881941</v>
      </c>
      <c r="E75" s="36">
        <f>[2]TB2!$K82-[2]TB2!$Y82</f>
        <v>0.68609862172375746</v>
      </c>
      <c r="F75" s="36">
        <f>[2]TB2!$R82</f>
        <v>0.63808810289879725</v>
      </c>
      <c r="G75" s="37">
        <f>[2]TB2!$B82</f>
        <v>3.1119562152189122</v>
      </c>
      <c r="H75" s="30">
        <f>[2]TA6!$B81</f>
        <v>0.27815536104309152</v>
      </c>
      <c r="I75">
        <v>9619</v>
      </c>
      <c r="J75" s="38">
        <f>AVERAGE(I74:I75)/[3]TA0!$B81</f>
        <v>2.5520199807299089</v>
      </c>
      <c r="K75" s="76">
        <f>[2]TA0!$B81</f>
        <v>3669.9360000000001</v>
      </c>
    </row>
    <row r="76" spans="1:11">
      <c r="A76" s="4">
        <v>1986</v>
      </c>
      <c r="B76" s="36">
        <f>[2]TB2!$C83-[2]TB2!$W83-[2]TB2!$X83</f>
        <v>1.122960451446529</v>
      </c>
      <c r="C76" s="36">
        <f>[2]TB2!$O83</f>
        <v>0.42771204623046327</v>
      </c>
      <c r="D76" s="36">
        <f>[2]TB2!$H83</f>
        <v>0.31681566446372428</v>
      </c>
      <c r="E76" s="36">
        <f>[2]TB2!$K83-[2]TB2!$Y83</f>
        <v>0.72766812587767227</v>
      </c>
      <c r="F76" s="36">
        <f>[2]TB2!$R83</f>
        <v>0.71680239295893766</v>
      </c>
      <c r="G76" s="37">
        <f>[2]TB2!$B83</f>
        <v>3.3119586809773263</v>
      </c>
      <c r="H76" s="30">
        <f>[2]TA6!$B82</f>
        <v>0.26525742052816415</v>
      </c>
      <c r="I76">
        <v>10230.6</v>
      </c>
      <c r="J76" s="38">
        <f>AVERAGE(I75:I76)/[3]TA0!$B82</f>
        <v>2.5904928952506237</v>
      </c>
      <c r="K76" s="76">
        <f>[2]TA0!$B82</f>
        <v>3831.24</v>
      </c>
    </row>
    <row r="77" spans="1:11">
      <c r="A77" s="4">
        <v>1987</v>
      </c>
      <c r="B77" s="36">
        <f>[2]TB2!$C84-[2]TB2!$W84-[2]TB2!$X84</f>
        <v>1.1254447671375798</v>
      </c>
      <c r="C77" s="36">
        <f>[2]TB2!$O84</f>
        <v>0.41574732468739117</v>
      </c>
      <c r="D77" s="36">
        <f>[2]TB2!$H84</f>
        <v>0.32165426730329966</v>
      </c>
      <c r="E77" s="36">
        <f>[2]TB2!$K84-[2]TB2!$Y84</f>
        <v>0.75443899316501151</v>
      </c>
      <c r="F77" s="36">
        <f>[2]TB2!$R84</f>
        <v>0.74463674819012737</v>
      </c>
      <c r="G77" s="37">
        <f>[2]TB2!$B84</f>
        <v>3.361922100483409</v>
      </c>
      <c r="H77" s="30">
        <f>[2]TA6!$B83</f>
        <v>0.26467108365799746</v>
      </c>
      <c r="I77">
        <v>10843.5</v>
      </c>
      <c r="J77" s="38">
        <f>AVERAGE(I76:I77)/[3]TA0!$B83</f>
        <v>2.5709571786507865</v>
      </c>
      <c r="K77" s="76">
        <f>[2]TA0!$B83</f>
        <v>4098.4930000000004</v>
      </c>
    </row>
    <row r="78" spans="1:11">
      <c r="A78" s="4">
        <v>1988</v>
      </c>
      <c r="B78" s="36">
        <f>[2]TB2!$C85-[2]TB2!$W85-[2]TB2!$X85</f>
        <v>1.1006409121038665</v>
      </c>
      <c r="C78" s="36">
        <f>[2]TB2!$O85</f>
        <v>0.40376411464720874</v>
      </c>
      <c r="D78" s="36">
        <f>[2]TB2!$H85</f>
        <v>0.32910407719763757</v>
      </c>
      <c r="E78" s="36">
        <f>[2]TB2!$K85-[2]TB2!$Y85</f>
        <v>0.7586943673518961</v>
      </c>
      <c r="F78" s="36">
        <f>[2]TB2!$R85</f>
        <v>0.74818297538507517</v>
      </c>
      <c r="G78" s="37">
        <f>[2]TB2!$B85</f>
        <v>3.3403864466856841</v>
      </c>
      <c r="H78" s="30">
        <f>[2]TA6!$B84</f>
        <v>0.2667934757171494</v>
      </c>
      <c r="I78">
        <v>11560.9</v>
      </c>
      <c r="J78" s="38">
        <f>AVERAGE(I77:I78)/[3]TA0!$B84</f>
        <v>2.5051905404692199</v>
      </c>
      <c r="K78" s="76">
        <f>[2]TA0!$B84</f>
        <v>4471.5959999999995</v>
      </c>
    </row>
    <row r="79" spans="1:11">
      <c r="A79" s="4">
        <v>1989</v>
      </c>
      <c r="B79" s="36">
        <f>[2]TB2!$C86-[2]TB2!$W86-[2]TB2!$X86</f>
        <v>1.1058353731961608</v>
      </c>
      <c r="C79" s="36">
        <f>[2]TB2!$O86</f>
        <v>0.39986584383095908</v>
      </c>
      <c r="D79" s="36">
        <f>[2]TB2!$H86</f>
        <v>0.38246763970430309</v>
      </c>
      <c r="E79" s="36">
        <f>[2]TB2!$K86-[2]TB2!$Y86</f>
        <v>0.75458849769452008</v>
      </c>
      <c r="F79" s="36">
        <f>[2]TB2!$R86</f>
        <v>0.79253691710552088</v>
      </c>
      <c r="G79" s="37">
        <f>[2]TB2!$B86</f>
        <v>3.4352942715314629</v>
      </c>
      <c r="H79" s="30">
        <f>[2]TA6!$B85</f>
        <v>0.26657962054311296</v>
      </c>
      <c r="I79">
        <v>12230</v>
      </c>
      <c r="J79" s="38">
        <f>AVERAGE(I78:I79)/[3]TA0!$B85</f>
        <v>2.4989790181936438</v>
      </c>
      <c r="K79" s="76">
        <f>[2]TA0!$B85</f>
        <v>4760.1239999999998</v>
      </c>
    </row>
    <row r="80" spans="1:11">
      <c r="A80" s="4">
        <v>1990</v>
      </c>
      <c r="B80" s="36">
        <f>[2]TB2!$C87-[2]TB2!$W87-[2]TB2!$X87</f>
        <v>1.0842451741298296</v>
      </c>
      <c r="C80" s="36">
        <f>[2]TB2!$O87</f>
        <v>0.38901251536023168</v>
      </c>
      <c r="D80" s="36">
        <f>[2]TB2!$H87</f>
        <v>0.38346465415045206</v>
      </c>
      <c r="E80" s="36">
        <f>[2]TB2!$K87-[2]TB2!$Y87</f>
        <v>0.75108078552825197</v>
      </c>
      <c r="F80" s="36">
        <f>[2]TB2!$R87</f>
        <v>0.83163221447221525</v>
      </c>
      <c r="G80" s="37">
        <f>[2]TB2!$B87</f>
        <v>3.4394353436409801</v>
      </c>
      <c r="H80" s="30">
        <f>[2]TA6!$B86</f>
        <v>0.26285536133777371</v>
      </c>
      <c r="I80">
        <v>12802.8</v>
      </c>
      <c r="J80" s="38">
        <f>AVERAGE(I79:I80)/[3]TA0!$B86</f>
        <v>2.4964103779220341</v>
      </c>
      <c r="K80" s="76">
        <f>[2]TA0!$B86</f>
        <v>5013.759</v>
      </c>
    </row>
    <row r="81" spans="1:14">
      <c r="A81" s="4">
        <v>1991</v>
      </c>
      <c r="B81" s="36">
        <f>[2]TB2!$C88-[2]TB2!$W88-[2]TB2!$X88</f>
        <v>1.0523921850499129</v>
      </c>
      <c r="C81" s="36">
        <f>[2]TB2!$O88</f>
        <v>0.37324232750711706</v>
      </c>
      <c r="D81" s="36">
        <f>[2]TB2!$H88</f>
        <v>0.42307365286429915</v>
      </c>
      <c r="E81" s="36">
        <f>[2]TB2!$K88-[2]TB2!$Y88</f>
        <v>0.76442006036234444</v>
      </c>
      <c r="F81" s="36">
        <f>[2]TB2!$R88</f>
        <v>0.89768650817778317</v>
      </c>
      <c r="G81" s="37">
        <f>[2]TB2!$B88</f>
        <v>3.5108147339614564</v>
      </c>
      <c r="H81" s="30">
        <f>[2]TA6!$B87</f>
        <v>0.26536816052080653</v>
      </c>
      <c r="I81">
        <v>13090.9</v>
      </c>
      <c r="J81" s="38">
        <f>AVERAGE(I80:I81)/[3]TA0!$B87</f>
        <v>2.5069621432131539</v>
      </c>
      <c r="K81" s="76">
        <f>[2]TA0!$B87</f>
        <v>5164.3580000000002</v>
      </c>
    </row>
    <row r="82" spans="1:14">
      <c r="A82" s="4">
        <v>1992</v>
      </c>
      <c r="B82" s="36">
        <f>[2]TB2!$C89-[2]TB2!$W89-[2]TB2!$X89</f>
        <v>1.0078548384504451</v>
      </c>
      <c r="C82" s="36">
        <f>[2]TB2!$O89</f>
        <v>0.34100358268447095</v>
      </c>
      <c r="D82" s="36">
        <f>[2]TB2!$H89</f>
        <v>0.48971294961656237</v>
      </c>
      <c r="E82" s="36">
        <f>[2]TB2!$K89-[2]TB2!$Y89</f>
        <v>0.73217764583967948</v>
      </c>
      <c r="F82" s="36">
        <f>[2]TB2!$R89</f>
        <v>0.94791628616473045</v>
      </c>
      <c r="G82" s="37">
        <f>[2]TB2!$B89</f>
        <v>3.5186653027558887</v>
      </c>
      <c r="H82" s="30">
        <f>[2]TA6!$B88</f>
        <v>0.26329907341718384</v>
      </c>
      <c r="I82">
        <v>13643.6</v>
      </c>
      <c r="J82" s="38">
        <f>AVERAGE(I81:I82)/[3]TA0!$B88</f>
        <v>2.4414069634411302</v>
      </c>
      <c r="K82" s="76">
        <f>[2]TA0!$B88</f>
        <v>5475.2240000000002</v>
      </c>
    </row>
    <row r="83" spans="1:14">
      <c r="A83" s="4">
        <v>1993</v>
      </c>
      <c r="B83" s="36">
        <f>[2]TB2!$C90-[2]TB2!$W90-[2]TB2!$X90</f>
        <v>0.99215211362677758</v>
      </c>
      <c r="C83" s="36">
        <f>[2]TB2!$O90</f>
        <v>0.3259351349823193</v>
      </c>
      <c r="D83" s="36">
        <f>[2]TB2!$H90</f>
        <v>0.52609900643341301</v>
      </c>
      <c r="E83" s="36">
        <f>[2]TB2!$K90-[2]TB2!$Y90</f>
        <v>0.70459745562020482</v>
      </c>
      <c r="F83" s="36">
        <f>[2]TB2!$R90</f>
        <v>0.99727796373957311</v>
      </c>
      <c r="G83" s="37">
        <f>[2]TB2!$B90</f>
        <v>3.5460616744022881</v>
      </c>
      <c r="H83" s="30">
        <f>[2]TA6!$B89</f>
        <v>0.26592958781510601</v>
      </c>
      <c r="I83">
        <v>14358</v>
      </c>
      <c r="J83" s="38">
        <f>AVERAGE(I82:I83)/[3]TA0!$B89</f>
        <v>2.4433058901772324</v>
      </c>
      <c r="K83" s="76">
        <f>[2]TA0!$B89</f>
        <v>5730.2690000000002</v>
      </c>
    </row>
    <row r="84" spans="1:14">
      <c r="A84" s="4">
        <v>1994</v>
      </c>
      <c r="B84" s="36">
        <f>[2]TB2!$C91-[2]TB2!$W91-[2]TB2!$X91</f>
        <v>0.96161575391797127</v>
      </c>
      <c r="C84" s="36">
        <f>[2]TB2!$O91</f>
        <v>0.31873417324050263</v>
      </c>
      <c r="D84" s="36">
        <f>[2]TB2!$H91</f>
        <v>0.51671584273287707</v>
      </c>
      <c r="E84" s="36">
        <f>[2]TB2!$K91-[2]TB2!$Y91</f>
        <v>0.67398738864137819</v>
      </c>
      <c r="F84" s="36">
        <f>[2]TB2!$R91</f>
        <v>1.0153821710634336</v>
      </c>
      <c r="G84" s="37">
        <f>[2]TB2!$B91</f>
        <v>3.4864353295961625</v>
      </c>
      <c r="H84" s="30">
        <f>[2]TA6!$B90</f>
        <v>0.27435327604367138</v>
      </c>
      <c r="I84">
        <v>15242.3</v>
      </c>
      <c r="J84" s="38">
        <f>AVERAGE(I83:I84)/[3]TA0!$B90</f>
        <v>2.4204434469120359</v>
      </c>
      <c r="K84" s="76">
        <f>[2]TA0!$B90</f>
        <v>6114.6440000000002</v>
      </c>
    </row>
    <row r="85" spans="1:14">
      <c r="A85" s="4">
        <v>1995</v>
      </c>
      <c r="B85" s="36">
        <f>[2]TB2!$C92-[2]TB2!$W92-[2]TB2!$X92</f>
        <v>0.94101717059471734</v>
      </c>
      <c r="C85" s="36">
        <f>[2]TB2!$O92</f>
        <v>0.31873747541578129</v>
      </c>
      <c r="D85" s="36">
        <f>[2]TB2!$H92</f>
        <v>0.5629518460318812</v>
      </c>
      <c r="E85" s="36">
        <f>[2]TB2!$K92-[2]TB2!$Y92</f>
        <v>0.6365044865836631</v>
      </c>
      <c r="F85" s="36">
        <f>[2]TB2!$R92</f>
        <v>1.0752411926891299</v>
      </c>
      <c r="G85" s="37">
        <f>[2]TB2!$B92</f>
        <v>3.5344521713151731</v>
      </c>
      <c r="H85" s="30">
        <f>[2]TA6!$B91</f>
        <v>0.28212518905108591</v>
      </c>
      <c r="I85">
        <v>15993.5</v>
      </c>
      <c r="J85" s="38">
        <f>AVERAGE(I84:I85)/[3]TA0!$B91</f>
        <v>2.4205129635742857</v>
      </c>
      <c r="K85" s="76">
        <f>[2]TA0!$B91</f>
        <v>6452.31</v>
      </c>
    </row>
    <row r="86" spans="1:14">
      <c r="A86" s="4">
        <v>1996</v>
      </c>
      <c r="B86" s="36">
        <f>[2]TB2!$C93-[2]TB2!$W93-[2]TB2!$X93</f>
        <v>0.912128635053707</v>
      </c>
      <c r="C86" s="36">
        <f>[2]TB2!$O93</f>
        <v>0.31281962274037201</v>
      </c>
      <c r="D86" s="36">
        <f>[2]TB2!$H93</f>
        <v>0.6522236453697805</v>
      </c>
      <c r="E86" s="36">
        <f>[2]TB2!$K93-[2]TB2!$Y93</f>
        <v>0.59249547813321235</v>
      </c>
      <c r="F86" s="36">
        <f>[2]TB2!$R93</f>
        <v>1.1575987541117223</v>
      </c>
      <c r="G86" s="37">
        <f>[2]TB2!$B93</f>
        <v>3.6272661354087936</v>
      </c>
      <c r="H86" s="30">
        <f>[2]TA6!$B92</f>
        <v>0.28505161838005605</v>
      </c>
      <c r="I86">
        <v>16812.900000000001</v>
      </c>
      <c r="J86" s="38">
        <f>AVERAGE(I85:I86)/[3]TA0!$B92</f>
        <v>2.3874479666986872</v>
      </c>
      <c r="K86" s="76">
        <f>[2]TA0!$B92</f>
        <v>6870.6</v>
      </c>
    </row>
    <row r="87" spans="1:14">
      <c r="A87" s="4">
        <v>1997</v>
      </c>
      <c r="B87" s="36">
        <f>[2]TB2!$C94-[2]TB2!$W94-[2]TB2!$X94</f>
        <v>0.88901750666637813</v>
      </c>
      <c r="C87" s="36">
        <f>[2]TB2!$O94</f>
        <v>0.31542945299031572</v>
      </c>
      <c r="D87" s="36">
        <f>[2]TB2!$H94</f>
        <v>0.74496975904821017</v>
      </c>
      <c r="E87" s="36">
        <f>[2]TB2!$K94-[2]TB2!$Y94</f>
        <v>0.55374464116032696</v>
      </c>
      <c r="F87" s="36">
        <f>[2]TB2!$R94</f>
        <v>1.232202004831874</v>
      </c>
      <c r="G87" s="37">
        <f>[2]TB2!$B94</f>
        <v>3.7353633646971058</v>
      </c>
      <c r="H87" s="30">
        <f>[2]TA6!$B93</f>
        <v>0.28476688961681995</v>
      </c>
      <c r="I87">
        <v>17752.7</v>
      </c>
      <c r="J87" s="38">
        <f>AVERAGE(I86:I87)/[3]TA0!$B93</f>
        <v>2.3514195960431259</v>
      </c>
      <c r="K87" s="76">
        <f>[2]TA0!$B93</f>
        <v>7349.9430000000002</v>
      </c>
    </row>
    <row r="88" spans="1:14">
      <c r="A88" s="4">
        <v>1998</v>
      </c>
      <c r="B88" s="36">
        <f>[2]TB2!$C95-[2]TB2!$W95-[2]TB2!$X95</f>
        <v>0.89173394263995398</v>
      </c>
      <c r="C88" s="36">
        <f>[2]TB2!$O95</f>
        <v>0.32752315887369432</v>
      </c>
      <c r="D88" s="36">
        <f>[2]TB2!$H95</f>
        <v>0.85849852630946089</v>
      </c>
      <c r="E88" s="36">
        <f>[2]TB2!$K95-[2]TB2!$Y95</f>
        <v>0.51652523392461513</v>
      </c>
      <c r="F88" s="36">
        <f>[2]TB2!$R95</f>
        <v>1.326022723003591</v>
      </c>
      <c r="G88" s="37">
        <f>[2]TB2!$B95</f>
        <v>3.9203035847513159</v>
      </c>
      <c r="H88" s="30">
        <f>[2]TA6!$B94</f>
        <v>0.27242507019798784</v>
      </c>
      <c r="I88">
        <v>18828.3</v>
      </c>
      <c r="J88" s="38">
        <f>AVERAGE(I87:I88)/[3]TA0!$B94</f>
        <v>2.3372272425587095</v>
      </c>
      <c r="K88" s="76">
        <f>[2]TA0!$B94</f>
        <v>7825.7259999999997</v>
      </c>
    </row>
    <row r="89" spans="1:14">
      <c r="A89" s="4">
        <v>1999</v>
      </c>
      <c r="B89" s="36">
        <f>[2]TB2!$C96-[2]TB2!$W96-[2]TB2!$X96</f>
        <v>0.91737431092135546</v>
      </c>
      <c r="C89" s="36">
        <f>[2]TB2!$O96</f>
        <v>0.33175034117700702</v>
      </c>
      <c r="D89" s="36">
        <f>[2]TB2!$H96</f>
        <v>0.99022713223636061</v>
      </c>
      <c r="E89" s="36">
        <f>[2]TB2!$K96-[2]TB2!$Y96</f>
        <v>0.49570549240484335</v>
      </c>
      <c r="F89" s="36">
        <f>[2]TB2!$R96</f>
        <v>1.4308223059440426</v>
      </c>
      <c r="G89" s="37">
        <f>[2]TB2!$B96</f>
        <v>4.1658795826836084</v>
      </c>
      <c r="H89" s="30">
        <f>[2]TA6!$B95</f>
        <v>0.26506751589771704</v>
      </c>
      <c r="I89">
        <v>20085.2</v>
      </c>
      <c r="J89" s="38">
        <f>AVERAGE(I88:I89)/[3]TA0!$B95</f>
        <v>2.3468961396156383</v>
      </c>
      <c r="K89" s="76">
        <f>[2]TA0!$B95</f>
        <v>8290.4179999999997</v>
      </c>
      <c r="M89" t="s">
        <v>312</v>
      </c>
    </row>
    <row r="90" spans="1:14">
      <c r="A90" s="4">
        <v>2000</v>
      </c>
      <c r="B90" s="36">
        <f>[2]TB2!$C97-[2]TB2!$W97-[2]TB2!$X97</f>
        <v>0.97094869932619765</v>
      </c>
      <c r="C90" s="36">
        <f>[2]TB2!$O97</f>
        <v>0.33547982154562478</v>
      </c>
      <c r="D90" s="36">
        <f>[2]TB2!$H97</f>
        <v>0.96364023455646663</v>
      </c>
      <c r="E90" s="36">
        <f>[2]TB2!$K97-[2]TB2!$Y97</f>
        <v>0.46288706116733991</v>
      </c>
      <c r="F90" s="36">
        <f>[2]TB2!$R97</f>
        <v>1.4203343494917855</v>
      </c>
      <c r="G90" s="37">
        <f>[2]TB2!$B97</f>
        <v>4.1532901660874142</v>
      </c>
      <c r="H90" s="30">
        <f>[2]TA6!$B96</f>
        <v>0.25403067357615039</v>
      </c>
      <c r="I90">
        <v>21482.6</v>
      </c>
      <c r="J90" s="38">
        <f>AVERAGE(I89:I90)/[3]TA0!$B96</f>
        <v>2.3424728986844041</v>
      </c>
      <c r="K90" s="76">
        <f>[2]TA0!$B96</f>
        <v>8872.6319999999996</v>
      </c>
      <c r="M90" t="s">
        <v>313</v>
      </c>
      <c r="N90" t="s">
        <v>208</v>
      </c>
    </row>
    <row r="91" spans="1:14">
      <c r="A91" s="4">
        <v>2001</v>
      </c>
      <c r="B91" s="36">
        <f>[2]TB2!$C98-[2]TB2!$W98-[2]TB2!$X98</f>
        <v>1.0672585354651036</v>
      </c>
      <c r="C91" s="36">
        <f>[2]TB2!$O98</f>
        <v>0.34675778088843195</v>
      </c>
      <c r="D91" s="36">
        <f>[2]TB2!$H98</f>
        <v>0.84140686356073624</v>
      </c>
      <c r="E91" s="36">
        <f>[2]TB2!$K98-[2]TB2!$Y98</f>
        <v>0.45087210743394435</v>
      </c>
      <c r="F91" s="36">
        <f>[2]TB2!$R98</f>
        <v>1.3506982568185297</v>
      </c>
      <c r="G91" s="37">
        <f>[2]TB2!$B98</f>
        <v>4.0569935441667457</v>
      </c>
      <c r="H91" s="30">
        <f>[2]TA6!$B97</f>
        <v>0.24889707543373182</v>
      </c>
      <c r="I91">
        <v>22772.5</v>
      </c>
      <c r="J91" s="38">
        <f>AVERAGE(I90:I91)/[3]TA0!$B97</f>
        <v>2.4198453664618005</v>
      </c>
      <c r="K91" s="76">
        <f>[2]TA0!$B97</f>
        <v>9144.2000000000007</v>
      </c>
      <c r="L91" s="30" t="s">
        <v>94</v>
      </c>
      <c r="M91" s="124"/>
    </row>
    <row r="92" spans="1:14">
      <c r="A92" s="4">
        <v>2002</v>
      </c>
      <c r="B92" s="36">
        <f>[2]TB2!$C99-[2]TB2!$W99-[2]TB2!$X99</f>
        <v>1.1336936682860896</v>
      </c>
      <c r="C92" s="36">
        <f>[2]TB2!$O99</f>
        <v>0.34700101635209413</v>
      </c>
      <c r="D92" s="36">
        <f>[2]TB2!$H99</f>
        <v>0.70874698375273171</v>
      </c>
      <c r="E92" s="36">
        <f>[2]TB2!$K99-[2]TB2!$Y99</f>
        <v>0.45462024847061433</v>
      </c>
      <c r="F92" s="36">
        <f>[2]TB2!$R99</f>
        <v>1.2610132657893756</v>
      </c>
      <c r="G92" s="37">
        <f>[2]TB2!$B99</f>
        <v>3.905075182650906</v>
      </c>
      <c r="H92" s="30">
        <f>[2]TA6!$B98</f>
        <v>0.25830173234839432</v>
      </c>
      <c r="I92">
        <v>23906.799999999999</v>
      </c>
      <c r="J92" s="38">
        <f>AVERAGE(I91:I92)/[3]TA0!$B98</f>
        <v>2.4839059847706824</v>
      </c>
      <c r="K92" s="76">
        <f>[2]TA0!$B98</f>
        <v>9396.35</v>
      </c>
      <c r="L92" s="30">
        <f>H92/G$97</f>
        <v>5.5842543768485825E-2</v>
      </c>
      <c r="M92" s="124">
        <f>K$97*H92</f>
        <v>3174.6339359702965</v>
      </c>
    </row>
    <row r="93" spans="1:14">
      <c r="A93" s="4">
        <v>2003</v>
      </c>
      <c r="B93" s="36">
        <f>[2]TB2!$C100-[2]TB2!$W100-[2]TB2!$X100</f>
        <v>1.1832270465105756</v>
      </c>
      <c r="C93" s="36">
        <f>[2]TB2!$O100</f>
        <v>0.34941655383629383</v>
      </c>
      <c r="D93" s="36">
        <f>[2]TB2!$H100</f>
        <v>0.68118409765454657</v>
      </c>
      <c r="E93" s="36">
        <f>[2]TB2!$K100-[2]TB2!$Y100</f>
        <v>0.46171604084496731</v>
      </c>
      <c r="F93" s="36">
        <f>[2]TB2!$R100</f>
        <v>1.2758075780425366</v>
      </c>
      <c r="G93" s="37">
        <f>[2]TB2!$B100</f>
        <v>3.9513513168889198</v>
      </c>
      <c r="H93" s="30">
        <f>[2]TA6!$B99</f>
        <v>0.26514190919195813</v>
      </c>
      <c r="I93">
        <v>25270.5</v>
      </c>
      <c r="J93" s="38">
        <f>AVERAGE(I92:I93)/[3]TA0!$B99</f>
        <v>2.5061847759924691</v>
      </c>
      <c r="K93" s="76">
        <f>[2]TA0!$B99</f>
        <v>9811.1880000000001</v>
      </c>
      <c r="L93" s="30">
        <f>H93/G$97</f>
        <v>5.7321329339523712E-2</v>
      </c>
      <c r="M93" s="124">
        <f>K$97*H93</f>
        <v>3258.7025070100249</v>
      </c>
    </row>
    <row r="94" spans="1:14">
      <c r="A94" s="4">
        <v>2004</v>
      </c>
      <c r="B94" s="36">
        <f>[2]TB2!$C101-[2]TB2!$W101-[2]TB2!$X101</f>
        <v>1.2562676310182783</v>
      </c>
      <c r="C94" s="36">
        <f>[2]TB2!$O101</f>
        <v>0.37534304178681188</v>
      </c>
      <c r="D94" s="36">
        <f>[2]TB2!$H101</f>
        <v>0.74343811091800227</v>
      </c>
      <c r="E94" s="36">
        <f>[2]TB2!$K101-[2]TB2!$Y101</f>
        <v>0.50993337252529558</v>
      </c>
      <c r="F94" s="36">
        <f>[2]TB2!$R101</f>
        <v>1.3526604431002875</v>
      </c>
      <c r="G94" s="37">
        <f>[2]TB2!$B101</f>
        <v>4.2376425993486757</v>
      </c>
      <c r="H94" s="30">
        <f>[2]TA6!$B100</f>
        <v>0.27082095417237084</v>
      </c>
      <c r="I94">
        <v>27811.3</v>
      </c>
      <c r="J94" s="38">
        <f>AVERAGE(I93:I94)/[3]TA0!$B100</f>
        <v>2.5295930428828681</v>
      </c>
      <c r="K94" s="76">
        <f>[2]TA0!$B100</f>
        <v>10492.162</v>
      </c>
      <c r="L94" s="30">
        <f>H94/G$97</f>
        <v>5.854908849931964E-2</v>
      </c>
      <c r="M94" s="124">
        <f>K$97*H94</f>
        <v>3328.5002925486942</v>
      </c>
    </row>
    <row r="95" spans="1:14">
      <c r="A95" s="4">
        <v>2005</v>
      </c>
      <c r="B95" s="36">
        <f>[2]TB2!$C102-[2]TB2!$W102-[2]TB2!$X102</f>
        <v>1.3873371582487544</v>
      </c>
      <c r="C95" s="36">
        <f>[2]TB2!$O102</f>
        <v>0.40890706841405128</v>
      </c>
      <c r="D95" s="36">
        <f>[2]TB2!$H102</f>
        <v>0.76614097561184236</v>
      </c>
      <c r="E95" s="36">
        <f>[2]TB2!$K102-[2]TB2!$Y102</f>
        <v>0.56204736545238621</v>
      </c>
      <c r="F95" s="36">
        <f>[2]TB2!$R102</f>
        <v>1.3698120555111903</v>
      </c>
      <c r="G95" s="37">
        <f>[2]TB2!$B102</f>
        <v>4.4942446232382256</v>
      </c>
      <c r="H95" s="30">
        <f>[2]TA6!$B101</f>
        <v>0.27993751168603392</v>
      </c>
      <c r="I95">
        <v>30662.1</v>
      </c>
      <c r="J95" s="38">
        <f>AVERAGE(I94:I95)/[3]TA0!$B101</f>
        <v>2.6107275688498612</v>
      </c>
      <c r="K95" s="76">
        <f>[2]TA0!$B101</f>
        <v>11198.679</v>
      </c>
      <c r="L95" s="30">
        <f>H95/G$97</f>
        <v>6.0520007383007154E-2</v>
      </c>
      <c r="M95" s="124">
        <f>K$97*H95</f>
        <v>3440.5465130636362</v>
      </c>
    </row>
    <row r="96" spans="1:14">
      <c r="A96" s="4">
        <v>2006</v>
      </c>
      <c r="B96" s="36">
        <f>[2]TB2!$C103-[2]TB2!$W103-[2]TB2!$X103</f>
        <v>1.3850147344797539</v>
      </c>
      <c r="C96" s="36">
        <f>[2]TB2!$O103</f>
        <v>0.43187274015796001</v>
      </c>
      <c r="D96" s="36">
        <f>[2]TB2!$H103</f>
        <v>0.82760827452206698</v>
      </c>
      <c r="E96" s="36">
        <f>[2]TB2!$K103-[2]TB2!$Y103</f>
        <v>0.56521344624617531</v>
      </c>
      <c r="F96" s="36">
        <f>[2]TB2!$R103</f>
        <v>1.3947310718928123</v>
      </c>
      <c r="G96" s="37">
        <f>[2]TB2!$B103</f>
        <v>4.6044402672987683</v>
      </c>
      <c r="H96" s="30">
        <f>[2]TA6!$B102</f>
        <v>0.28337613970201375</v>
      </c>
      <c r="I96">
        <v>32986.800000000003</v>
      </c>
      <c r="J96" s="38">
        <f>AVERAGE(I95:I96)/[3]TA0!$B102</f>
        <v>2.6633915381270357</v>
      </c>
      <c r="K96" s="76">
        <f>[2]TA0!$B102</f>
        <v>11948.843999999999</v>
      </c>
      <c r="L96" s="30">
        <f>H96/G$97</f>
        <v>6.1263408264372127E-2</v>
      </c>
      <c r="M96" s="124">
        <f>K$97*H96</f>
        <v>3482.8086577788872</v>
      </c>
    </row>
    <row r="97" spans="1:15">
      <c r="A97" s="4">
        <v>2007</v>
      </c>
      <c r="B97" s="36">
        <f>[2]TB2!$C104-[2]TB2!$W104-[2]TB2!$X104</f>
        <v>1.1790020983028311</v>
      </c>
      <c r="C97" s="36">
        <f>[2]TB2!$O104</f>
        <v>0.47574437921471946</v>
      </c>
      <c r="D97" s="36">
        <f>[2]TB2!$H104</f>
        <v>0.89119332844120214</v>
      </c>
      <c r="E97" s="36">
        <f>[2]TB2!$K104-[2]TB2!$Y104</f>
        <v>0.59773321313391903</v>
      </c>
      <c r="F97" s="36">
        <f>[2]TB2!$R104</f>
        <v>1.4818636222765247</v>
      </c>
      <c r="G97" s="37">
        <f>[2]TB2!$B104</f>
        <v>4.6255366413691972</v>
      </c>
      <c r="H97" s="30">
        <f>[2]TA6!$B103</f>
        <v>0.27348582300087032</v>
      </c>
      <c r="I97">
        <v>34154.6</v>
      </c>
      <c r="J97" s="38">
        <f>AVERAGE(I96:I97)/[3]TA0!$B103</f>
        <v>2.7314550719996378</v>
      </c>
      <c r="K97" s="76">
        <f>[2]TA0!$B103</f>
        <v>12290.409</v>
      </c>
      <c r="L97" s="53">
        <f>AVERAGE(L92:L96)</f>
        <v>5.8699275450941689E-2</v>
      </c>
      <c r="M97" s="124">
        <f>AVERAGE(M92:M96)</f>
        <v>3337.038381274308</v>
      </c>
      <c r="N97" s="76">
        <f>G97*K97</f>
        <v>56849.73716691375</v>
      </c>
      <c r="O97" s="30">
        <f>M97/N97</f>
        <v>5.8699275450941696E-2</v>
      </c>
    </row>
    <row r="98" spans="1:15">
      <c r="A98" s="4">
        <v>2008</v>
      </c>
      <c r="B98" s="36">
        <f>[2]TB2!$C105-[2]TB2!$W105-[2]TB2!$X105</f>
        <v>0.85327010261436209</v>
      </c>
      <c r="C98" s="36">
        <f>[2]TB2!$O105</f>
        <v>0.4844210012202087</v>
      </c>
      <c r="D98" s="36">
        <f>[2]TB2!$H105</f>
        <v>0.75232941343011961</v>
      </c>
      <c r="E98" s="36">
        <f>[2]TB2!$K105-[2]TB2!$Y105</f>
        <v>0.69287856922293711</v>
      </c>
      <c r="F98" s="36">
        <f>[2]TB2!$R105</f>
        <v>1.3803335453554182</v>
      </c>
      <c r="G98" s="37">
        <f>[2]TB2!$B105</f>
        <v>4.1632326318430453</v>
      </c>
      <c r="H98" s="30">
        <f>[2]TA6!$B104</f>
        <v>0.26618748117668628</v>
      </c>
      <c r="I98">
        <v>34981.300000000003</v>
      </c>
      <c r="J98" s="38">
        <f>AVERAGE(I97:I98)/[3]TA0!$B104</f>
        <v>2.8045288890908142</v>
      </c>
      <c r="K98" s="76">
        <f>[2]TA0!$B104</f>
        <v>12325.76</v>
      </c>
      <c r="L98" s="53"/>
    </row>
    <row r="99" spans="1:15">
      <c r="A99" s="4">
        <v>2009</v>
      </c>
      <c r="B99" s="36">
        <f>[2]TB2!$C106-[2]TB2!$W106-[2]TB2!$X106</f>
        <v>0.6608375060861883</v>
      </c>
      <c r="C99" s="36">
        <f>[2]TB2!$O106</f>
        <v>0.44782311507751743</v>
      </c>
      <c r="D99" s="36">
        <f>[2]TB2!$H106</f>
        <v>0.67114899999894206</v>
      </c>
      <c r="E99" s="36">
        <f>[2]TB2!$K106-[2]TB2!$Y106</f>
        <v>0.76982125997498119</v>
      </c>
      <c r="F99" s="36">
        <f>[2]TB2!$R106</f>
        <v>1.3557368811044801</v>
      </c>
      <c r="G99" s="37">
        <f>[2]TB2!$B106</f>
        <v>3.9053677622421086</v>
      </c>
      <c r="H99" s="30">
        <f>[2]TA6!$B105</f>
        <v>0.28132252637899952</v>
      </c>
      <c r="I99">
        <v>34101.1</v>
      </c>
      <c r="J99" s="38">
        <f>AVERAGE(I98:I99)/[3]TA0!$B105</f>
        <v>2.8719159986271152</v>
      </c>
      <c r="K99" s="76">
        <f>[2]TA0!$B105</f>
        <v>12027.232</v>
      </c>
      <c r="L99" s="30"/>
    </row>
    <row r="100" spans="1:15">
      <c r="A100" s="4">
        <v>2010</v>
      </c>
      <c r="B100" s="36">
        <f>[2]TB2!$C107-[2]TB2!$W107-[2]TB2!$X107</f>
        <v>0.60037088335959798</v>
      </c>
      <c r="C100" s="36">
        <f>[2]TB2!$O107</f>
        <v>0.41062731777562639</v>
      </c>
      <c r="D100" s="36">
        <f>[2]TB2!$H107</f>
        <v>0.7260575666200384</v>
      </c>
      <c r="E100" s="36">
        <f>[2]TB2!$K107-[2]TB2!$Y107</f>
        <v>0.71970486328549921</v>
      </c>
      <c r="F100" s="36">
        <f>[2]TB2!$R107</f>
        <v>1.440949692245723</v>
      </c>
      <c r="G100" s="37">
        <f>[2]TB2!$B107</f>
        <v>3.8977103232864847</v>
      </c>
      <c r="H100" s="30">
        <f>[2]TA6!$B106</f>
        <v>0.29838673925639214</v>
      </c>
      <c r="I100">
        <v>34582.199999999997</v>
      </c>
      <c r="J100" s="38">
        <f>AVERAGE(I99:I100)/[3]TA0!$B106</f>
        <v>2.6964637506369833</v>
      </c>
      <c r="K100" s="76">
        <f>[2]TA0!$B106</f>
        <v>12735.81</v>
      </c>
      <c r="L100" s="30"/>
    </row>
    <row r="101" spans="1:15">
      <c r="A101" s="4">
        <v>2011</v>
      </c>
      <c r="B101" s="36">
        <f>[2]TB2!$C108-[2]TB2!$W108-[2]TB2!$X108</f>
        <v>0.58543109306947227</v>
      </c>
      <c r="C101" s="36">
        <f>[2]TB2!$O108</f>
        <v>0.41868285073929412</v>
      </c>
      <c r="D101" s="36">
        <f>[2]TB2!$H108</f>
        <v>0.70748101026876109</v>
      </c>
      <c r="E101" s="36">
        <f>[2]TB2!$K108-[2]TB2!$Y108</f>
        <v>0.69197924835315749</v>
      </c>
      <c r="F101" s="36">
        <f>[2]TB2!$R108</f>
        <v>1.4495817481727078</v>
      </c>
      <c r="G101" s="37">
        <f>[2]TB2!$B108</f>
        <v>3.8531559506033926</v>
      </c>
      <c r="H101" s="30">
        <f>[2]TA6!$B107</f>
        <v>0.30271241278785121</v>
      </c>
      <c r="I101">
        <v>35557.699999999997</v>
      </c>
      <c r="J101" s="38">
        <f>AVERAGE(I100:I101)/[3]TA0!$B107</f>
        <v>2.6254399882854451</v>
      </c>
      <c r="K101" s="76">
        <f>[2]TA0!$B107</f>
        <v>13357.742</v>
      </c>
      <c r="L101" s="30"/>
    </row>
    <row r="102" spans="1:15">
      <c r="A102" s="35">
        <f>[2]TB2!$A109</f>
        <v>2012</v>
      </c>
      <c r="B102" s="36">
        <f>[2]TB2!$C109-[2]TB2!$W109-[2]TB2!$X109</f>
        <v>0.62611408367214394</v>
      </c>
      <c r="C102" s="36">
        <f>[2]TB2!$O109</f>
        <v>0.42657684774831306</v>
      </c>
      <c r="D102" s="36">
        <f>[2]TB2!$H109</f>
        <v>0.69042898142946341</v>
      </c>
      <c r="E102" s="36">
        <f>[2]TB2!$K109-[2]TB2!$Y109</f>
        <v>0.67083848616323638</v>
      </c>
      <c r="F102" s="36">
        <f>[2]TB2!$R109</f>
        <v>1.4483079224003708</v>
      </c>
      <c r="G102" s="37">
        <f>[2]TB2!$B109</f>
        <v>3.8622663214135282</v>
      </c>
      <c r="H102" s="30">
        <f>[2]TA6!$B108</f>
        <v>0.30702886391607559</v>
      </c>
      <c r="I102">
        <v>36693.1</v>
      </c>
      <c r="J102" s="38">
        <f>AVERAGE(I101:I102)/[3]TA0!$B108</f>
        <v>2.5630567048288868</v>
      </c>
      <c r="K102" s="76">
        <f>[2]TA0!$B108</f>
        <v>14094.655000000001</v>
      </c>
      <c r="L102" s="30"/>
    </row>
    <row r="103" spans="1:15">
      <c r="A103" s="35">
        <f>[2]TB2!$A110</f>
        <v>2013</v>
      </c>
      <c r="B103" s="36">
        <f>[2]TB2!$C110-[2]TB2!$W110-[2]TB2!$X110</f>
        <v>0.74888227956739961</v>
      </c>
      <c r="C103" s="36">
        <f>[2]TB2!$O110</f>
        <v>0.45660473359881004</v>
      </c>
      <c r="D103" s="36">
        <f>[2]TB2!$H110</f>
        <v>0.8081569424051035</v>
      </c>
      <c r="E103" s="36">
        <f>[2]TB2!$K110-[2]TB2!$Y110</f>
        <v>0.67146048619920062</v>
      </c>
      <c r="F103" s="36">
        <f>[2]TB2!$R110</f>
        <v>1.5704157663363385</v>
      </c>
      <c r="G103" s="37">
        <f>[2]TB2!$B110</f>
        <v>4.2555202081068515</v>
      </c>
      <c r="H103" s="30">
        <f>[2]TA6!$B109</f>
        <v>0.29676562066528234</v>
      </c>
      <c r="I103">
        <v>38699.599999999999</v>
      </c>
      <c r="J103" s="38">
        <f>AVERAGE(I102:I103)/[3]TA0!$B109</f>
        <v>2.6007024646284016</v>
      </c>
      <c r="K103" s="76">
        <f>[2]TA0!$B109</f>
        <v>14494.68</v>
      </c>
      <c r="L103" s="30"/>
    </row>
    <row r="104" spans="1:15">
      <c r="A104" s="35">
        <f>[2]TB2!$A111</f>
        <v>2014</v>
      </c>
      <c r="B104" s="36">
        <f>[2]TB2!$C111-[2]TB2!$W111-[2]TB2!$X111</f>
        <v>0.82894282695121868</v>
      </c>
      <c r="C104" s="36">
        <f>[2]TB2!$O111</f>
        <v>0.47836813164828629</v>
      </c>
      <c r="D104" s="36">
        <f>[2]TB2!$H111</f>
        <v>0.90092768976474935</v>
      </c>
      <c r="E104" s="36">
        <f>[2]TB2!$K111-[2]TB2!$Y111</f>
        <v>0.65161292521997727</v>
      </c>
      <c r="F104" s="36">
        <f>[2]TB2!$R111</f>
        <v>1.6279781797478206</v>
      </c>
      <c r="G104" s="37">
        <f>[2]TB2!$B111</f>
        <v>4.4878297533320524</v>
      </c>
      <c r="H104" s="30">
        <f>[2]TA6!$B110</f>
        <v>0.30364733337212252</v>
      </c>
      <c r="I104">
        <v>40732.9</v>
      </c>
      <c r="J104" s="38">
        <f>AVERAGE(I103:I104)/[3]TA0!$B110</f>
        <v>2.6056320425380073</v>
      </c>
      <c r="K104" s="76">
        <f>[2]TA0!$B110</f>
        <v>15245.47</v>
      </c>
      <c r="L104" s="30"/>
    </row>
    <row r="105" spans="1:15">
      <c r="A105" s="35">
        <f>[2]TB2!$A112</f>
        <v>2015</v>
      </c>
      <c r="B105" s="36">
        <f>[2]TB2!$C112-[2]TB2!$W112-[2]TB2!$X112</f>
        <v>0.88482529648836661</v>
      </c>
      <c r="C105" s="36">
        <f>[2]TB2!$O112</f>
        <v>0.50158673919788488</v>
      </c>
      <c r="D105" s="36">
        <f>[2]TB2!$H112</f>
        <v>0.89725819068814328</v>
      </c>
      <c r="E105" s="36">
        <f>[2]TB2!$K112-[2]TB2!$Y112</f>
        <v>0.6526398714720012</v>
      </c>
      <c r="F105" s="36">
        <f>[2]TB2!$R112</f>
        <v>1.6152798799873052</v>
      </c>
      <c r="G105" s="37">
        <f>[2]TB2!$B112</f>
        <v>4.551589977833701</v>
      </c>
      <c r="H105" s="30">
        <f>[2]TA6!$B111</f>
        <v>0.30056921389113123</v>
      </c>
      <c r="I105">
        <v>41651.800000000003</v>
      </c>
      <c r="J105" s="38">
        <f>AVERAGE(I104:I105)/[3]TA0!$B111</f>
        <v>2.6091166417624998</v>
      </c>
      <c r="K105" s="76">
        <f>[2]TA0!$B111</f>
        <v>15782.996999999999</v>
      </c>
      <c r="L105" s="30"/>
    </row>
    <row r="106" spans="1:15">
      <c r="A106" s="35">
        <f>[2]TB2!$A113</f>
        <v>2016</v>
      </c>
      <c r="B106" s="36">
        <f>[2]TB2!$C113-[2]TB2!$W113-[2]TB2!$X113</f>
        <v>0.95766359923389643</v>
      </c>
      <c r="C106" s="36">
        <f>[2]TB2!$O113</f>
        <v>0.52960631295137284</v>
      </c>
      <c r="D106" s="36">
        <f>[2]TB2!$H113</f>
        <v>0.90954563408030265</v>
      </c>
      <c r="E106" s="36">
        <f>[2]TB2!$K113-[2]TB2!$Y113</f>
        <v>0.67429415555893524</v>
      </c>
      <c r="F106" s="36">
        <f>[2]TB2!$R113</f>
        <v>1.6348801846798817</v>
      </c>
      <c r="G106" s="37">
        <f>[2]TB2!$B113</f>
        <v>4.7059898865043888</v>
      </c>
      <c r="H106" s="30">
        <f>[2]TA6!$B112</f>
        <v>0.29957548092025388</v>
      </c>
      <c r="I106">
        <v>43442.8</v>
      </c>
      <c r="J106" s="38">
        <f>AVERAGE(I105:I106)/[3]TA0!$B112</f>
        <v>2.6503294683824286</v>
      </c>
      <c r="K106" s="76">
        <f>[2]TA0!$B112</f>
        <v>16058.923000000001</v>
      </c>
      <c r="L106" s="30"/>
    </row>
    <row r="107" spans="1:15">
      <c r="A107" s="35">
        <f>[2]TB2!$A114</f>
        <v>2017</v>
      </c>
      <c r="B107" s="36">
        <f>[2]TB2!$C114-[2]TB2!$W114-[2]TB2!$X114</f>
        <v>1.005259649972565</v>
      </c>
      <c r="C107" s="36">
        <f>[2]TB2!$O114</f>
        <v>0.54298997413353434</v>
      </c>
      <c r="D107" s="36">
        <f>[2]TB2!$H114</f>
        <v>0.99271500608779983</v>
      </c>
      <c r="E107" s="36">
        <f>[2]TB2!$K114-[2]TB2!$Y114</f>
        <v>0.65615014998058263</v>
      </c>
      <c r="F107" s="36">
        <f>[2]TB2!$R114</f>
        <v>1.6984214604652239</v>
      </c>
      <c r="G107" s="37">
        <f>[2]TB2!$B114</f>
        <v>4.8955362406397063</v>
      </c>
      <c r="H107" s="30">
        <f>[2]TA6!$B113</f>
        <v>0.29703673666384656</v>
      </c>
      <c r="I107">
        <v>45272.4</v>
      </c>
      <c r="J107" s="38">
        <f>AVERAGE(I106:I107)/[3]TA0!$B113</f>
        <v>2.6547394031205296</v>
      </c>
      <c r="K107" s="76">
        <f>[2]TA0!$B113</f>
        <v>16756.058000000001</v>
      </c>
      <c r="L107" s="30"/>
    </row>
    <row r="108" spans="1:15">
      <c r="A108" s="35">
        <f>[2]TB2!$A115</f>
        <v>2018</v>
      </c>
      <c r="B108" s="36">
        <f>[2]TB2!$C115-[2]TB2!$W115-[2]TB2!$X115</f>
        <v>1.0292093687820314</v>
      </c>
      <c r="C108" s="36">
        <f>[2]TB2!$O115</f>
        <v>0.54982349694724353</v>
      </c>
      <c r="D108" s="36">
        <f>[2]TB2!$H115</f>
        <v>1.0534782231523825</v>
      </c>
      <c r="E108" s="36">
        <f>[2]TB2!$K115-[2]TB2!$Y115</f>
        <v>0.64315692065129126</v>
      </c>
      <c r="F108" s="36">
        <f>[2]TB2!$R115</f>
        <v>1.7510392305738869</v>
      </c>
      <c r="G108" s="37">
        <f>[2]TB2!$B115</f>
        <v>5.0267072401068358</v>
      </c>
      <c r="H108" s="30">
        <f>[2]TA6!$B114</f>
        <v>0.2970367366638465</v>
      </c>
      <c r="I108" s="39">
        <f>I107*I107/I106</f>
        <v>47179.053876821941</v>
      </c>
      <c r="J108" s="38">
        <f>AVERAGE(I107:I108)/[3]TA0!$B114</f>
        <v>2.6345600361572199</v>
      </c>
      <c r="K108" s="76">
        <f>[2]TA0!$B114</f>
        <v>17638.281209757999</v>
      </c>
      <c r="L108" s="30"/>
    </row>
    <row r="109" spans="1:15">
      <c r="A109" s="35"/>
      <c r="B109" s="36"/>
      <c r="C109" s="36"/>
      <c r="D109" s="36"/>
      <c r="E109" s="36"/>
      <c r="F109" s="36"/>
      <c r="G109" s="37"/>
      <c r="J109" s="38"/>
      <c r="K109" s="76">
        <f>[2]TA0!$B115</f>
        <v>18440.823004801987</v>
      </c>
    </row>
    <row r="110" spans="1:15">
      <c r="J110" s="38"/>
      <c r="K110" s="76">
        <f>[2]TA0!$B116</f>
        <v>19204.641893660886</v>
      </c>
    </row>
    <row r="111" spans="1:15">
      <c r="J111" s="38"/>
      <c r="K111" s="76"/>
    </row>
    <row r="112" spans="1:15">
      <c r="B112" s="8"/>
      <c r="C112" s="8"/>
      <c r="D112" s="8"/>
      <c r="E112" s="8"/>
      <c r="F112" s="8"/>
      <c r="G112" s="8"/>
    </row>
    <row r="113" spans="1:7">
      <c r="B113" s="8"/>
      <c r="C113" s="8"/>
      <c r="D113" s="8"/>
      <c r="E113" s="8"/>
      <c r="F113" s="8"/>
      <c r="G113" s="8"/>
    </row>
    <row r="114" spans="1:7">
      <c r="B114" s="8"/>
      <c r="C114" s="8"/>
      <c r="D114" s="8"/>
      <c r="E114" s="8"/>
      <c r="F114" s="8"/>
      <c r="G114" s="8"/>
    </row>
    <row r="115" spans="1:7">
      <c r="B115" s="8"/>
      <c r="C115" s="8"/>
      <c r="D115" s="8"/>
      <c r="E115" s="8"/>
      <c r="F115" s="8"/>
      <c r="G115" s="8"/>
    </row>
    <row r="116" spans="1:7">
      <c r="B116" s="8"/>
      <c r="C116" s="8"/>
      <c r="D116" s="8"/>
      <c r="E116" s="8"/>
      <c r="F116" s="8"/>
      <c r="G116" s="8"/>
    </row>
    <row r="117" spans="1:7">
      <c r="A117" t="s">
        <v>436</v>
      </c>
      <c r="B117" s="8"/>
      <c r="C117" s="8"/>
      <c r="D117" s="8"/>
      <c r="E117" s="8"/>
      <c r="F117" s="8"/>
      <c r="G117" s="8"/>
    </row>
    <row r="118" spans="1:7">
      <c r="B118" s="8"/>
      <c r="C118" s="8"/>
      <c r="D118" s="8"/>
      <c r="E118" s="8"/>
      <c r="F118" s="8"/>
      <c r="G118" s="8"/>
    </row>
  </sheetData>
  <mergeCells count="1">
    <mergeCell ref="B1:F1"/>
  </mergeCells>
  <pageMargins left="0.75" right="0.75" top="1" bottom="1" header="0.5" footer="0.5"/>
  <ignoredErrors>
    <ignoredError sqref="J20:J108" formulaRange="1"/>
  </ignoredErrors>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workbookViewId="0">
      <pane xSplit="1" ySplit="2" topLeftCell="B89" activePane="bottomRight" state="frozen"/>
      <selection pane="topRight" activeCell="B1" sqref="B1"/>
      <selection pane="bottomLeft" activeCell="A2" sqref="A2"/>
      <selection pane="bottomRight" activeCell="A116" sqref="A116"/>
    </sheetView>
  </sheetViews>
  <sheetFormatPr baseColWidth="10" defaultRowHeight="15" x14ac:dyDescent="0"/>
  <cols>
    <col min="2" max="4" width="10.7109375" style="30"/>
    <col min="5" max="5" width="11.28515625" style="30" customWidth="1"/>
    <col min="6" max="7" width="10.7109375" style="30"/>
    <col min="8" max="8" width="12.85546875" style="30" customWidth="1"/>
    <col min="9" max="9" width="10.7109375" style="30"/>
    <col min="10" max="10" width="10.140625" style="30" customWidth="1"/>
    <col min="22" max="22" width="10" customWidth="1"/>
    <col min="25" max="25" width="10.85546875" customWidth="1"/>
  </cols>
  <sheetData>
    <row r="1" spans="1:27" ht="22" customHeight="1">
      <c r="B1" s="170" t="s">
        <v>89</v>
      </c>
      <c r="C1" s="170"/>
      <c r="D1" s="170"/>
      <c r="E1" s="170"/>
      <c r="F1" s="170"/>
      <c r="G1" s="52"/>
      <c r="H1" s="52"/>
      <c r="I1" s="52"/>
      <c r="J1" s="52"/>
      <c r="P1" t="s">
        <v>93</v>
      </c>
      <c r="T1" t="s">
        <v>111</v>
      </c>
      <c r="X1" t="s">
        <v>124</v>
      </c>
    </row>
    <row r="2" spans="1:27" s="6" customFormat="1" ht="75">
      <c r="B2" s="50" t="s">
        <v>106</v>
      </c>
      <c r="C2" s="50" t="s">
        <v>108</v>
      </c>
      <c r="D2" s="50" t="s">
        <v>91</v>
      </c>
      <c r="E2" s="50" t="s">
        <v>92</v>
      </c>
      <c r="F2" s="50" t="s">
        <v>105</v>
      </c>
      <c r="G2" s="50" t="s">
        <v>138</v>
      </c>
      <c r="H2" s="50" t="s">
        <v>140</v>
      </c>
      <c r="I2" s="50" t="s">
        <v>139</v>
      </c>
      <c r="J2" s="50" t="s">
        <v>107</v>
      </c>
      <c r="K2" s="6" t="s">
        <v>286</v>
      </c>
      <c r="L2" s="6" t="s">
        <v>287</v>
      </c>
      <c r="M2" s="6" t="s">
        <v>430</v>
      </c>
      <c r="N2" s="6" t="s">
        <v>431</v>
      </c>
      <c r="P2" s="50" t="s">
        <v>90</v>
      </c>
      <c r="Q2" s="50" t="s">
        <v>91</v>
      </c>
      <c r="R2" s="50" t="s">
        <v>92</v>
      </c>
      <c r="T2" s="50" t="s">
        <v>106</v>
      </c>
      <c r="U2" s="50" t="s">
        <v>91</v>
      </c>
      <c r="V2" s="50" t="s">
        <v>92</v>
      </c>
      <c r="W2" s="6" t="s">
        <v>105</v>
      </c>
      <c r="X2" s="6" t="s">
        <v>105</v>
      </c>
      <c r="Y2" s="6" t="s">
        <v>125</v>
      </c>
      <c r="Z2" s="50" t="s">
        <v>106</v>
      </c>
      <c r="AA2" s="50" t="s">
        <v>108</v>
      </c>
    </row>
    <row r="3" spans="1:27">
      <c r="A3" s="4">
        <v>1913</v>
      </c>
      <c r="B3" s="51">
        <f>[4]TE11!$M9</f>
        <v>0.23328247640666205</v>
      </c>
      <c r="C3" s="51">
        <f>[4]TE11!$I9</f>
        <v>0.23136522369265405</v>
      </c>
      <c r="D3" s="51"/>
      <c r="E3" s="51"/>
      <c r="F3" s="51"/>
      <c r="G3" s="51"/>
      <c r="H3" s="51"/>
      <c r="I3" s="51"/>
      <c r="J3" s="51"/>
      <c r="K3" s="30">
        <f>B3*[4]TE2c!$J10/[4]TE2c!$H10</f>
        <v>3.4064626224150081E-2</v>
      </c>
      <c r="L3" s="30"/>
      <c r="M3" s="30"/>
      <c r="N3" s="30"/>
      <c r="P3" s="30">
        <f>1-[4]TE9!$M9</f>
        <v>0.19597695442106766</v>
      </c>
      <c r="T3" s="30">
        <f>[4]TE10!$M9</f>
        <v>0.46900653610145415</v>
      </c>
      <c r="Z3" s="30">
        <f>[4]TE12!$M9</f>
        <v>8.7709036552904684E-2</v>
      </c>
    </row>
    <row r="4" spans="1:27">
      <c r="A4" s="4">
        <v>1914</v>
      </c>
      <c r="B4" s="51">
        <f>[4]TE11!$M10</f>
        <v>0.22711338461329897</v>
      </c>
      <c r="C4" s="51">
        <f>[4]TE11!$I10</f>
        <v>0.22532074187733986</v>
      </c>
      <c r="D4" s="51"/>
      <c r="E4" s="51"/>
      <c r="F4" s="51"/>
      <c r="G4" s="51"/>
      <c r="H4" s="51"/>
      <c r="I4" s="51"/>
      <c r="J4" s="51"/>
      <c r="K4" s="30">
        <f>B4*[4]TE2c!$J11/[4]TE2c!$H11</f>
        <v>3.8070061772141485E-2</v>
      </c>
      <c r="L4" s="30"/>
      <c r="M4" s="30"/>
      <c r="N4" s="30"/>
      <c r="P4" s="30">
        <f>1-[4]TE9!$M10</f>
        <v>0.19747942647584926</v>
      </c>
      <c r="T4" s="30">
        <f>[4]TE10!$M10</f>
        <v>0.46310617470090365</v>
      </c>
      <c r="Z4" s="30">
        <f>[4]TE12!$M10</f>
        <v>9.3324055255087218E-2</v>
      </c>
    </row>
    <row r="5" spans="1:27">
      <c r="A5" s="4">
        <v>1915</v>
      </c>
      <c r="B5" s="51">
        <f>[4]TE11!$M11</f>
        <v>0.23846078978147769</v>
      </c>
      <c r="C5" s="51">
        <f>[4]TE11!$I11</f>
        <v>0.23668472956700889</v>
      </c>
      <c r="D5" s="51"/>
      <c r="E5" s="51"/>
      <c r="F5" s="51"/>
      <c r="G5" s="51"/>
      <c r="H5" s="51"/>
      <c r="I5" s="51"/>
      <c r="J5" s="51"/>
      <c r="K5" s="30">
        <f>B5*[4]TE2c!$J12/[4]TE2c!$H12</f>
        <v>3.8180318192478489E-2</v>
      </c>
      <c r="L5" s="30"/>
      <c r="M5" s="30"/>
      <c r="N5" s="30"/>
      <c r="P5" s="30">
        <f>1-[4]TE9!$M11</f>
        <v>0.20146552319362632</v>
      </c>
      <c r="T5" s="30">
        <f>[4]TE10!$M11</f>
        <v>0.46336463279209661</v>
      </c>
      <c r="Z5" s="30">
        <f>[4]TE12!$M11</f>
        <v>0.11065259863926749</v>
      </c>
    </row>
    <row r="6" spans="1:27">
      <c r="A6" s="4">
        <v>1916</v>
      </c>
      <c r="B6" s="51">
        <f>[4]TE11!$M12</f>
        <v>0.25628508269732053</v>
      </c>
      <c r="C6" s="51">
        <f>[4]TE11!$I12</f>
        <v>0.25446456341680251</v>
      </c>
      <c r="D6" s="51"/>
      <c r="E6" s="51"/>
      <c r="F6" s="51">
        <f>[5]TableC4!$H12</f>
        <v>0.21032349350707746</v>
      </c>
      <c r="G6" s="51">
        <f>F6</f>
        <v>0.21032349350707746</v>
      </c>
      <c r="H6" s="51">
        <v>1</v>
      </c>
      <c r="I6" s="51">
        <f t="shared" ref="I6:I40" si="0">G6*H6^(1/1.5)</f>
        <v>0.21032349350707746</v>
      </c>
      <c r="J6" s="51">
        <f>I6*$B6/$C6</f>
        <v>0.21182821373190647</v>
      </c>
      <c r="K6" s="30">
        <f>B6*[4]TE2c!$J13/[4]TE2c!$H13</f>
        <v>4.1234379137680792E-2</v>
      </c>
      <c r="L6" s="30"/>
      <c r="M6" s="30"/>
      <c r="N6" s="30"/>
      <c r="P6" s="30">
        <f>1-[4]TE9!$M12</f>
        <v>0.20120405137113517</v>
      </c>
      <c r="T6" s="30">
        <f>[4]TE10!$M12</f>
        <v>0.44785739337228359</v>
      </c>
      <c r="Z6" s="30">
        <f>[4]TE12!$M12</f>
        <v>0.11538039815612157</v>
      </c>
    </row>
    <row r="7" spans="1:27">
      <c r="A7" s="4">
        <v>1917</v>
      </c>
      <c r="B7" s="51">
        <f>[4]TE11!$M13</f>
        <v>0.21605509730967043</v>
      </c>
      <c r="C7" s="51">
        <f>[4]TE11!$I13</f>
        <v>0.21417826263021897</v>
      </c>
      <c r="D7" s="51"/>
      <c r="E7" s="51"/>
      <c r="F7" s="51">
        <f>[5]TableC4!$H13</f>
        <v>0.1930617677130195</v>
      </c>
      <c r="G7" s="51">
        <f t="shared" ref="G7:G40" si="1">F7</f>
        <v>0.1930617677130195</v>
      </c>
      <c r="H7" s="51">
        <v>1</v>
      </c>
      <c r="I7" s="51">
        <f t="shared" si="0"/>
        <v>0.1930617677130195</v>
      </c>
      <c r="J7" s="51">
        <f t="shared" ref="J7:J40" si="2">I7*$B7/$C7</f>
        <v>0.1947535594778336</v>
      </c>
      <c r="K7" s="30">
        <f>B7*[4]TE2c!$J14/[4]TE2c!$H14</f>
        <v>5.3880307216956858E-2</v>
      </c>
      <c r="L7" s="30"/>
      <c r="M7" s="30"/>
      <c r="N7" s="30"/>
      <c r="P7" s="30">
        <f>1-[4]TE9!$M13</f>
        <v>0.19908511389333183</v>
      </c>
      <c r="T7" s="30">
        <f>[4]TE10!$M13</f>
        <v>0.42363171860185767</v>
      </c>
      <c r="Z7" s="30">
        <f>[4]TE12!$M13</f>
        <v>8.6434572625023687E-2</v>
      </c>
    </row>
    <row r="8" spans="1:27">
      <c r="A8" s="4">
        <v>1918</v>
      </c>
      <c r="B8" s="51">
        <f>[4]TE11!$M14</f>
        <v>0.16991326870644263</v>
      </c>
      <c r="C8" s="51">
        <f>[4]TE11!$I14</f>
        <v>0.16788794054993564</v>
      </c>
      <c r="D8" s="51"/>
      <c r="E8" s="51"/>
      <c r="F8" s="51">
        <f>[5]TableC4!$H14</f>
        <v>0.2001935012818723</v>
      </c>
      <c r="G8" s="51">
        <f t="shared" si="1"/>
        <v>0.2001935012818723</v>
      </c>
      <c r="H8" s="51">
        <v>1</v>
      </c>
      <c r="I8" s="51">
        <f t="shared" si="0"/>
        <v>0.2001935012818723</v>
      </c>
      <c r="J8" s="51">
        <f t="shared" si="2"/>
        <v>0.2026085498765943</v>
      </c>
      <c r="K8" s="30">
        <f>B8*[4]TE2c!$J15/[4]TE2c!$H15</f>
        <v>5.2056895894139948E-2</v>
      </c>
      <c r="L8" s="30"/>
      <c r="M8" s="30"/>
      <c r="N8" s="30"/>
      <c r="P8" s="30">
        <f>1-[4]TE9!$M14</f>
        <v>0.19538049585696338</v>
      </c>
      <c r="T8" s="30">
        <f>[4]TE10!$M14</f>
        <v>0.38760610576717236</v>
      </c>
      <c r="Z8" s="30">
        <f>[4]TE12!$M14</f>
        <v>6.1265399283134708E-2</v>
      </c>
    </row>
    <row r="9" spans="1:27">
      <c r="A9" s="4">
        <v>1919</v>
      </c>
      <c r="B9" s="51">
        <f>[4]TE11!$M15</f>
        <v>0.1770799972832135</v>
      </c>
      <c r="C9" s="51">
        <f>[4]TE11!$I15</f>
        <v>0.17494940133019976</v>
      </c>
      <c r="D9" s="51"/>
      <c r="E9" s="51"/>
      <c r="F9" s="51">
        <f>[5]TableC4!$H15</f>
        <v>0.22391072618485405</v>
      </c>
      <c r="G9" s="51">
        <f t="shared" si="1"/>
        <v>0.22391072618485405</v>
      </c>
      <c r="H9" s="51">
        <v>1</v>
      </c>
      <c r="I9" s="51">
        <f t="shared" si="0"/>
        <v>0.22391072618485405</v>
      </c>
      <c r="J9" s="51">
        <f t="shared" si="2"/>
        <v>0.22663759054345456</v>
      </c>
      <c r="K9" s="30">
        <f>B9*[4]TE2c!$J16/[4]TE2c!$H16</f>
        <v>5.39996334719402E-2</v>
      </c>
      <c r="L9" s="30"/>
      <c r="M9" s="30"/>
      <c r="N9" s="30"/>
      <c r="P9" s="30">
        <f>1-[4]TE9!$M15</f>
        <v>0.18181004862442707</v>
      </c>
      <c r="T9" s="30">
        <f>[4]TE10!$M15</f>
        <v>0.41596559520171716</v>
      </c>
      <c r="Z9" s="30">
        <f>[4]TE12!$M15</f>
        <v>5.9409058924631754E-2</v>
      </c>
    </row>
    <row r="10" spans="1:27">
      <c r="A10" s="4">
        <v>1920</v>
      </c>
      <c r="B10" s="51">
        <f>[4]TE11!$M16</f>
        <v>0.13918518498828281</v>
      </c>
      <c r="C10" s="51">
        <f>[4]TE11!$I16</f>
        <v>0.13701916348099993</v>
      </c>
      <c r="D10" s="51"/>
      <c r="E10" s="51"/>
      <c r="F10" s="51">
        <f>[5]TableC4!$H16</f>
        <v>0.2035975724370869</v>
      </c>
      <c r="G10" s="51">
        <f t="shared" si="1"/>
        <v>0.2035975724370869</v>
      </c>
      <c r="H10" s="51">
        <v>1</v>
      </c>
      <c r="I10" s="51">
        <f t="shared" si="0"/>
        <v>0.2035975724370869</v>
      </c>
      <c r="J10" s="51">
        <f t="shared" si="2"/>
        <v>0.20681607640051583</v>
      </c>
      <c r="K10" s="30">
        <f>B10*[4]TE2c!$J17/[4]TE2c!$H17</f>
        <v>4.2951033559093639E-2</v>
      </c>
      <c r="L10" s="30"/>
      <c r="M10" s="30"/>
      <c r="N10" s="30"/>
      <c r="P10" s="30">
        <f>1-[4]TE9!$M16</f>
        <v>0.19889215893310253</v>
      </c>
      <c r="T10" s="30">
        <f>[4]TE10!$M16</f>
        <v>0.37282984622669935</v>
      </c>
      <c r="Z10" s="30">
        <f>[4]TE12!$M16</f>
        <v>3.9530466861982597E-2</v>
      </c>
    </row>
    <row r="11" spans="1:27">
      <c r="A11" s="4">
        <v>1921</v>
      </c>
      <c r="B11" s="51">
        <f>[4]TE11!$M17</f>
        <v>0.14810595866851911</v>
      </c>
      <c r="C11" s="51">
        <f>[4]TE11!$I17</f>
        <v>0.14625061003449275</v>
      </c>
      <c r="D11" s="51"/>
      <c r="E11" s="51"/>
      <c r="F11" s="51">
        <f>[5]TableC4!$H17</f>
        <v>0.17538132687475763</v>
      </c>
      <c r="G11" s="51">
        <f t="shared" si="1"/>
        <v>0.17538132687475763</v>
      </c>
      <c r="H11" s="51">
        <v>1</v>
      </c>
      <c r="I11" s="51">
        <f t="shared" si="0"/>
        <v>0.17538132687475763</v>
      </c>
      <c r="J11" s="51">
        <f t="shared" si="2"/>
        <v>0.177606230450709</v>
      </c>
      <c r="K11" s="30">
        <f>B11*[4]TE2c!$J18/[4]TE2c!$H18</f>
        <v>4.1687596150210754E-2</v>
      </c>
      <c r="L11" s="30"/>
      <c r="M11" s="30"/>
      <c r="N11" s="30"/>
      <c r="P11" s="30">
        <f>1-[4]TE9!$M17</f>
        <v>0.20107189018675309</v>
      </c>
      <c r="T11" s="30">
        <f>[4]TE10!$M17</f>
        <v>0.38303504358082197</v>
      </c>
      <c r="Z11" s="30">
        <f>[4]TE12!$M17</f>
        <v>4.1194942933659072E-2</v>
      </c>
    </row>
    <row r="12" spans="1:27">
      <c r="A12" s="4">
        <v>1922</v>
      </c>
      <c r="B12" s="51">
        <f>[4]TE11!$M18</f>
        <v>0.17106730527479527</v>
      </c>
      <c r="C12" s="51">
        <f>[4]TE11!$I18</f>
        <v>0.1692083417464561</v>
      </c>
      <c r="D12" s="51"/>
      <c r="E12" s="51"/>
      <c r="F12" s="51">
        <f>[5]TableC4!$H18</f>
        <v>0.17554727402142212</v>
      </c>
      <c r="G12" s="51">
        <f t="shared" si="1"/>
        <v>0.17554727402142212</v>
      </c>
      <c r="H12" s="51">
        <v>1</v>
      </c>
      <c r="I12" s="51">
        <f t="shared" si="0"/>
        <v>0.17554727402142212</v>
      </c>
      <c r="J12" s="51">
        <f t="shared" si="2"/>
        <v>0.17747587858392161</v>
      </c>
      <c r="K12" s="30">
        <f>B12*[4]TE2c!$J19/[4]TE2c!$H19</f>
        <v>4.6244883535989989E-2</v>
      </c>
      <c r="L12" s="30"/>
      <c r="M12" s="30"/>
      <c r="N12" s="30"/>
      <c r="P12" s="30">
        <f>1-[4]TE9!$M18</f>
        <v>0.19063480021068635</v>
      </c>
      <c r="T12" s="30">
        <f>[4]TE10!$M18</f>
        <v>0.41339164077807483</v>
      </c>
      <c r="Z12" s="30">
        <f>[4]TE12!$M18</f>
        <v>5.4625186473964055E-2</v>
      </c>
    </row>
    <row r="13" spans="1:27">
      <c r="A13" s="4">
        <v>1923</v>
      </c>
      <c r="B13" s="51">
        <f>[4]TE11!$M19</f>
        <v>0.14575440615545215</v>
      </c>
      <c r="C13" s="51">
        <f>[4]TE11!$I19</f>
        <v>0.14384077945302964</v>
      </c>
      <c r="D13" s="51"/>
      <c r="E13" s="51"/>
      <c r="F13" s="51">
        <f>[5]TableC4!$H19</f>
        <v>0.1779831901669536</v>
      </c>
      <c r="G13" s="51">
        <f t="shared" si="1"/>
        <v>0.1779831901669536</v>
      </c>
      <c r="H13" s="51">
        <v>1</v>
      </c>
      <c r="I13" s="51">
        <f t="shared" si="0"/>
        <v>0.1779831901669536</v>
      </c>
      <c r="J13" s="51">
        <f t="shared" si="2"/>
        <v>0.18035104013676725</v>
      </c>
      <c r="K13" s="30">
        <f>B13*[4]TE2c!$J20/[4]TE2c!$H20</f>
        <v>3.6958387730117677E-2</v>
      </c>
      <c r="L13" s="30"/>
      <c r="M13" s="30"/>
      <c r="N13" s="30"/>
      <c r="P13" s="30">
        <f>1-[4]TE9!$M19</f>
        <v>0.18772245394459852</v>
      </c>
      <c r="T13" s="30">
        <f>[4]TE10!$M19</f>
        <v>0.36750258573504874</v>
      </c>
      <c r="Z13" s="30">
        <f>[4]TE12!$M19</f>
        <v>4.4733156986329181E-2</v>
      </c>
    </row>
    <row r="14" spans="1:27">
      <c r="A14" s="4">
        <v>1924</v>
      </c>
      <c r="B14" s="51">
        <f>[4]TE11!$M20</f>
        <v>0.15866579207855155</v>
      </c>
      <c r="C14" s="51">
        <f>[4]TE11!$I20</f>
        <v>0.15683212538384583</v>
      </c>
      <c r="D14" s="51"/>
      <c r="E14" s="51"/>
      <c r="F14" s="51">
        <f>[5]TableC4!$H20</f>
        <v>0.18995039106969278</v>
      </c>
      <c r="G14" s="51">
        <f t="shared" si="1"/>
        <v>0.18995039106969278</v>
      </c>
      <c r="H14" s="51">
        <v>1</v>
      </c>
      <c r="I14" s="51">
        <f t="shared" si="0"/>
        <v>0.18995039106969278</v>
      </c>
      <c r="J14" s="51">
        <f t="shared" si="2"/>
        <v>0.19217127346160287</v>
      </c>
      <c r="K14" s="30">
        <f>B14*[4]TE2c!$J21/[4]TE2c!$H21</f>
        <v>3.9830946856371667E-2</v>
      </c>
      <c r="L14" s="30"/>
      <c r="M14" s="30"/>
      <c r="N14" s="30"/>
      <c r="P14" s="30">
        <f>1-[4]TE9!$M20</f>
        <v>0.17531115096567906</v>
      </c>
      <c r="T14" s="30">
        <f>[4]TE10!$M20</f>
        <v>0.3871896891003293</v>
      </c>
      <c r="Z14" s="30">
        <f>[4]TE12!$M20</f>
        <v>4.9227382787369225E-2</v>
      </c>
    </row>
    <row r="15" spans="1:27">
      <c r="A15" s="4">
        <v>1925</v>
      </c>
      <c r="B15" s="51">
        <f>[4]TE11!$M21</f>
        <v>0.17602913752365162</v>
      </c>
      <c r="C15" s="51">
        <f>[4]TE11!$I21</f>
        <v>0.17411637328674939</v>
      </c>
      <c r="D15" s="51"/>
      <c r="E15" s="51"/>
      <c r="F15" s="51">
        <f>[5]TableC4!$H21</f>
        <v>0.18454118261476538</v>
      </c>
      <c r="G15" s="51">
        <f t="shared" si="1"/>
        <v>0.18454118261476538</v>
      </c>
      <c r="H15" s="51">
        <v>1</v>
      </c>
      <c r="I15" s="51">
        <f t="shared" si="0"/>
        <v>0.18454118261476538</v>
      </c>
      <c r="J15" s="51">
        <f t="shared" si="2"/>
        <v>0.18656846912250719</v>
      </c>
      <c r="K15" s="30">
        <f>B15*[4]TE2c!$J22/[4]TE2c!$H22</f>
        <v>4.1362720967638614E-2</v>
      </c>
      <c r="L15" s="30"/>
      <c r="M15" s="30"/>
      <c r="N15" s="30"/>
      <c r="P15" s="30">
        <f>1-[4]TE9!$M21</f>
        <v>0.16710565853005588</v>
      </c>
      <c r="T15" s="30">
        <f>[4]TE10!$M21</f>
        <v>0.42004333637374391</v>
      </c>
      <c r="Z15" s="30">
        <f>[4]TE12!$M21</f>
        <v>6.0831635840702267E-2</v>
      </c>
    </row>
    <row r="16" spans="1:27">
      <c r="A16" s="4">
        <v>1926</v>
      </c>
      <c r="B16" s="51">
        <f>[4]TE11!$M22</f>
        <v>0.18958212259611312</v>
      </c>
      <c r="C16" s="51">
        <f>[4]TE11!$I22</f>
        <v>0.18761057537632539</v>
      </c>
      <c r="D16" s="51"/>
      <c r="E16" s="51"/>
      <c r="F16" s="51">
        <f>[5]TableC4!$H22</f>
        <v>0.18409556282227008</v>
      </c>
      <c r="G16" s="51">
        <f t="shared" si="1"/>
        <v>0.18409556282227008</v>
      </c>
      <c r="H16" s="51">
        <v>1</v>
      </c>
      <c r="I16" s="51">
        <f t="shared" si="0"/>
        <v>0.18409556282227008</v>
      </c>
      <c r="J16" s="51">
        <f t="shared" si="2"/>
        <v>0.18603017175531908</v>
      </c>
      <c r="K16" s="30">
        <f>B16*[4]TE2c!$J23/[4]TE2c!$H23</f>
        <v>4.2300880890945469E-2</v>
      </c>
      <c r="L16" s="30"/>
      <c r="M16" s="30"/>
      <c r="N16" s="30"/>
      <c r="P16" s="30">
        <f>1-[4]TE9!$M22</f>
        <v>0.15773113695472729</v>
      </c>
      <c r="T16" s="30">
        <f>[4]TE10!$M22</f>
        <v>0.43615785891669551</v>
      </c>
      <c r="Z16" s="30">
        <f>[4]TE12!$M22</f>
        <v>6.8137210309692012E-2</v>
      </c>
    </row>
    <row r="17" spans="1:26">
      <c r="A17" s="4">
        <v>1927</v>
      </c>
      <c r="B17" s="51">
        <f>[4]TE11!$M23</f>
        <v>0.20673353897819888</v>
      </c>
      <c r="C17" s="51">
        <f>[4]TE11!$I23</f>
        <v>0.20461738805299345</v>
      </c>
      <c r="D17" s="51"/>
      <c r="E17" s="51"/>
      <c r="F17" s="51">
        <f>[5]TableC4!$H23</f>
        <v>0.21276796168152778</v>
      </c>
      <c r="G17" s="51">
        <f t="shared" si="1"/>
        <v>0.21276796168152778</v>
      </c>
      <c r="H17" s="51">
        <v>1</v>
      </c>
      <c r="I17" s="51">
        <f t="shared" si="0"/>
        <v>0.21276796168152778</v>
      </c>
      <c r="J17" s="51">
        <f t="shared" si="2"/>
        <v>0.21496840575546849</v>
      </c>
      <c r="K17" s="30">
        <f>B17*[4]TE2c!$J24/[4]TE2c!$H24</f>
        <v>4.2105352815736255E-2</v>
      </c>
      <c r="L17" s="30"/>
      <c r="M17" s="30"/>
      <c r="N17" s="30"/>
      <c r="P17" s="30">
        <f>1-[4]TE9!$M23</f>
        <v>0.14755577606330039</v>
      </c>
      <c r="T17" s="30">
        <f>[4]TE10!$M23</f>
        <v>0.46016591037988713</v>
      </c>
      <c r="Z17" s="30">
        <f>[4]TE12!$M23</f>
        <v>7.5929630607576362E-2</v>
      </c>
    </row>
    <row r="18" spans="1:26">
      <c r="A18" s="4">
        <v>1928</v>
      </c>
      <c r="B18" s="51">
        <f>[4]TE11!$M24</f>
        <v>0.23414550143942511</v>
      </c>
      <c r="C18" s="51">
        <f>[4]TE11!$I24</f>
        <v>0.23187003529380212</v>
      </c>
      <c r="D18" s="51"/>
      <c r="E18" s="51"/>
      <c r="F18" s="51">
        <f>[5]TableC4!$H24</f>
        <v>0.19703247120687042</v>
      </c>
      <c r="G18" s="51">
        <f t="shared" si="1"/>
        <v>0.19703247120687042</v>
      </c>
      <c r="H18" s="51">
        <v>1</v>
      </c>
      <c r="I18" s="51">
        <f t="shared" si="0"/>
        <v>0.19703247120687042</v>
      </c>
      <c r="J18" s="51">
        <f t="shared" si="2"/>
        <v>0.1989660574818351</v>
      </c>
      <c r="K18" s="30">
        <f>B18*[4]TE2c!$J25/[4]TE2c!$H25</f>
        <v>4.206955933686362E-2</v>
      </c>
      <c r="L18" s="30"/>
      <c r="M18" s="30"/>
      <c r="N18" s="30"/>
      <c r="P18" s="30">
        <f>1-[4]TE9!$M24</f>
        <v>0.14564292178225724</v>
      </c>
      <c r="T18" s="30">
        <f>[4]TE10!$M24</f>
        <v>0.48767747817150886</v>
      </c>
      <c r="Z18" s="30">
        <f>[4]TE12!$M24</f>
        <v>9.0691295307512632E-2</v>
      </c>
    </row>
    <row r="19" spans="1:26">
      <c r="A19" s="4">
        <v>1929</v>
      </c>
      <c r="B19" s="51">
        <f>[4]TE11!$M25</f>
        <v>0.24319366031412501</v>
      </c>
      <c r="C19" s="51">
        <f>[4]TE11!$I25</f>
        <v>0.24091574850443823</v>
      </c>
      <c r="D19" s="51"/>
      <c r="E19" s="51"/>
      <c r="F19" s="51">
        <f>[5]TableC4!$H25</f>
        <v>0.20803988296610507</v>
      </c>
      <c r="G19" s="51">
        <f t="shared" si="1"/>
        <v>0.20803988296610507</v>
      </c>
      <c r="H19" s="51">
        <v>1</v>
      </c>
      <c r="I19" s="51">
        <f t="shared" si="0"/>
        <v>0.20803988296610507</v>
      </c>
      <c r="J19" s="51">
        <f t="shared" si="2"/>
        <v>0.21000694617901752</v>
      </c>
      <c r="K19" s="30">
        <f>B19*[4]TE2c!$J26/[4]TE2c!$H26</f>
        <v>4.3275442962040819E-2</v>
      </c>
      <c r="L19" s="30"/>
      <c r="M19" s="30"/>
      <c r="N19" s="30"/>
      <c r="P19" s="30">
        <f>1-[4]TE9!$M25</f>
        <v>0.14601602178550044</v>
      </c>
      <c r="T19" s="30">
        <f>[4]TE10!$M25</f>
        <v>0.48886108080753227</v>
      </c>
      <c r="Z19" s="30">
        <f>[4]TE12!$M25</f>
        <v>0.10128111044463146</v>
      </c>
    </row>
    <row r="20" spans="1:26">
      <c r="A20" s="4">
        <v>1930</v>
      </c>
      <c r="B20" s="51">
        <f>[4]TE11!$M26</f>
        <v>0.19385823361060925</v>
      </c>
      <c r="C20" s="51">
        <f>[4]TE11!$I26</f>
        <v>0.19157777025684447</v>
      </c>
      <c r="D20" s="51"/>
      <c r="E20" s="51"/>
      <c r="F20" s="51">
        <f>[5]TableC4!$H26</f>
        <v>0.22854969528269478</v>
      </c>
      <c r="G20" s="51">
        <f t="shared" si="1"/>
        <v>0.22854969528269478</v>
      </c>
      <c r="H20" s="51">
        <v>1</v>
      </c>
      <c r="I20" s="51">
        <f t="shared" si="0"/>
        <v>0.22854969528269478</v>
      </c>
      <c r="J20" s="51">
        <f t="shared" si="2"/>
        <v>0.23127025729731437</v>
      </c>
      <c r="K20" s="30">
        <f>B20*[4]TE2c!$J27/[4]TE2c!$H27</f>
        <v>3.8296097791158369E-2</v>
      </c>
      <c r="L20" s="30"/>
      <c r="M20" s="30"/>
      <c r="N20" s="30"/>
      <c r="P20" s="30">
        <f>1-[4]TE9!$M26</f>
        <v>0.1413013302209718</v>
      </c>
      <c r="T20" s="30">
        <f>[4]TE10!$M26</f>
        <v>0.44312691251956776</v>
      </c>
      <c r="Z20" s="30">
        <f>[4]TE12!$M26</f>
        <v>7.189964647010981E-2</v>
      </c>
    </row>
    <row r="21" spans="1:26">
      <c r="A21" s="4">
        <v>1931</v>
      </c>
      <c r="B21" s="51">
        <f>[4]TE11!$M27</f>
        <v>0.15884831694871271</v>
      </c>
      <c r="C21" s="51">
        <f>[4]TE11!$I27</f>
        <v>0.15686511428197539</v>
      </c>
      <c r="D21" s="51"/>
      <c r="E21" s="51"/>
      <c r="F21" s="51">
        <f>[5]TableC4!$H27</f>
        <v>0.18772936559326778</v>
      </c>
      <c r="G21" s="51">
        <f t="shared" si="1"/>
        <v>0.18772936559326778</v>
      </c>
      <c r="H21" s="51">
        <v>1</v>
      </c>
      <c r="I21" s="51">
        <f t="shared" si="0"/>
        <v>0.18772936559326778</v>
      </c>
      <c r="J21" s="51">
        <f t="shared" si="2"/>
        <v>0.19010277653408555</v>
      </c>
      <c r="K21" s="30">
        <f>B21*[4]TE2c!$J28/[4]TE2c!$H28</f>
        <v>4.1727782448382086E-2</v>
      </c>
      <c r="L21" s="30"/>
      <c r="M21" s="30"/>
      <c r="N21" s="30"/>
      <c r="P21" s="30">
        <f>1-[4]TE9!$M27</f>
        <v>0.14381810747357104</v>
      </c>
      <c r="T21" s="30">
        <f>[4]TE10!$M27</f>
        <v>0.39541206704347281</v>
      </c>
      <c r="Z21" s="30">
        <f>[4]TE12!$M27</f>
        <v>5.4862839317374838E-2</v>
      </c>
    </row>
    <row r="22" spans="1:26">
      <c r="A22" s="4">
        <v>1932</v>
      </c>
      <c r="B22" s="51">
        <f>[4]TE11!$M28</f>
        <v>0.16443584566868286</v>
      </c>
      <c r="C22" s="51">
        <f>[4]TE11!$I28</f>
        <v>0.16289397215601115</v>
      </c>
      <c r="D22" s="51"/>
      <c r="E22" s="51"/>
      <c r="F22" s="51">
        <f>[5]TableC4!$H28</f>
        <v>0.14682046954465383</v>
      </c>
      <c r="G22" s="51">
        <f t="shared" si="1"/>
        <v>0.14682046954465383</v>
      </c>
      <c r="H22" s="51">
        <v>1</v>
      </c>
      <c r="I22" s="51">
        <f t="shared" si="0"/>
        <v>0.14682046954465383</v>
      </c>
      <c r="J22" s="51">
        <f t="shared" si="2"/>
        <v>0.14821019925725556</v>
      </c>
      <c r="K22" s="30">
        <f>B22*[4]TE2c!$J29/[4]TE2c!$H29</f>
        <v>5.6056015151172596E-2</v>
      </c>
      <c r="L22" s="30"/>
      <c r="M22" s="30"/>
      <c r="N22" s="30"/>
      <c r="P22" s="30">
        <f>1-[4]TE9!$M28</f>
        <v>0.13975965464822748</v>
      </c>
      <c r="T22" s="30">
        <f>[4]TE10!$M28</f>
        <v>0.3908298553879338</v>
      </c>
      <c r="Z22" s="30">
        <f>[4]TE12!$M28</f>
        <v>4.8795561800181679E-2</v>
      </c>
    </row>
    <row r="23" spans="1:26">
      <c r="A23" s="4">
        <v>1933</v>
      </c>
      <c r="B23" s="51">
        <f>[4]TE11!$M29</f>
        <v>0.18314846021306289</v>
      </c>
      <c r="C23" s="51">
        <f>[4]TE11!$I29</f>
        <v>0.18168260387907151</v>
      </c>
      <c r="D23" s="51"/>
      <c r="E23" s="51"/>
      <c r="F23" s="51">
        <f>[5]TableC4!$H29</f>
        <v>0.16276816486333748</v>
      </c>
      <c r="G23" s="51">
        <f t="shared" si="1"/>
        <v>0.16276816486333748</v>
      </c>
      <c r="H23" s="51">
        <v>1</v>
      </c>
      <c r="I23" s="51">
        <f t="shared" si="0"/>
        <v>0.16276816486333748</v>
      </c>
      <c r="J23" s="51">
        <f t="shared" si="2"/>
        <v>0.1640814152260188</v>
      </c>
      <c r="K23" s="30">
        <f>B23*[4]TE2c!$J30/[4]TE2c!$H30</f>
        <v>5.5036583586653261E-2</v>
      </c>
      <c r="L23" s="30"/>
      <c r="M23" s="30"/>
      <c r="N23" s="30"/>
      <c r="P23" s="30">
        <f>1-[4]TE9!$M29</f>
        <v>0.14329570462493113</v>
      </c>
      <c r="T23" s="30">
        <f>[4]TE10!$M29</f>
        <v>0.41234612613569821</v>
      </c>
      <c r="Z23" s="30">
        <f>[4]TE12!$M29</f>
        <v>6.1864393164222611E-2</v>
      </c>
    </row>
    <row r="24" spans="1:26">
      <c r="A24" s="4">
        <v>1934</v>
      </c>
      <c r="B24" s="51">
        <f>[4]TE11!$M30</f>
        <v>0.1814531416173466</v>
      </c>
      <c r="C24" s="51">
        <f>[4]TE11!$I30</f>
        <v>0.17992591533943406</v>
      </c>
      <c r="D24" s="51"/>
      <c r="E24" s="51"/>
      <c r="F24" s="51">
        <f>[5]TableC4!$H30</f>
        <v>0.14938467130710367</v>
      </c>
      <c r="G24" s="51">
        <f t="shared" si="1"/>
        <v>0.14938467130710367</v>
      </c>
      <c r="H24" s="51">
        <v>1</v>
      </c>
      <c r="I24" s="51">
        <f t="shared" si="0"/>
        <v>0.14938467130710367</v>
      </c>
      <c r="J24" s="51">
        <f t="shared" si="2"/>
        <v>0.15065266094109908</v>
      </c>
      <c r="K24" s="30">
        <f>B24*[4]TE2c!$J31/[4]TE2c!$H31</f>
        <v>4.971927795254668E-2</v>
      </c>
      <c r="L24" s="30"/>
      <c r="M24" s="30"/>
      <c r="N24" s="30"/>
      <c r="P24" s="30">
        <f>1-[4]TE9!$M30</f>
        <v>0.15774941845908241</v>
      </c>
      <c r="T24" s="30">
        <f>[4]TE10!$M30</f>
        <v>0.41944427083393832</v>
      </c>
      <c r="Z24" s="30">
        <f>[4]TE12!$M30</f>
        <v>5.8287273487929621E-2</v>
      </c>
    </row>
    <row r="25" spans="1:26">
      <c r="A25" s="4">
        <v>1935</v>
      </c>
      <c r="B25" s="51">
        <f>[4]TE11!$M31</f>
        <v>0.1804657188363383</v>
      </c>
      <c r="C25" s="51">
        <f>[4]TE11!$I31</f>
        <v>0.17878135307282303</v>
      </c>
      <c r="D25" s="51"/>
      <c r="E25" s="51"/>
      <c r="F25" s="51">
        <f>[5]TableC4!$H31</f>
        <v>0.14980726930283697</v>
      </c>
      <c r="G25" s="51">
        <f t="shared" si="1"/>
        <v>0.14980726930283697</v>
      </c>
      <c r="H25" s="51">
        <v>1</v>
      </c>
      <c r="I25" s="51">
        <f t="shared" si="0"/>
        <v>0.14980726930283697</v>
      </c>
      <c r="J25" s="51">
        <f t="shared" si="2"/>
        <v>0.15121865942380014</v>
      </c>
      <c r="K25" s="30">
        <f>B25*[4]TE2c!$J32/[4]TE2c!$H32</f>
        <v>4.483707610428786E-2</v>
      </c>
      <c r="L25" s="30"/>
      <c r="M25" s="30"/>
      <c r="N25" s="30"/>
      <c r="P25" s="30">
        <f>1-[4]TE9!$M31</f>
        <v>0.1696493467476955</v>
      </c>
      <c r="T25" s="30">
        <f>[4]TE10!$M31</f>
        <v>0.41452519878109362</v>
      </c>
      <c r="Z25" s="30">
        <f>[4]TE12!$M31</f>
        <v>5.7920805708409663E-2</v>
      </c>
    </row>
    <row r="26" spans="1:26">
      <c r="A26" s="4">
        <v>1936</v>
      </c>
      <c r="B26" s="51">
        <f>[4]TE11!$M32</f>
        <v>0.18673899425090731</v>
      </c>
      <c r="C26" s="51">
        <f>[4]TE11!$I32</f>
        <v>0.18482041393723625</v>
      </c>
      <c r="D26" s="51"/>
      <c r="E26" s="51"/>
      <c r="F26" s="51">
        <f>[5]TableC4!$H32</f>
        <v>0.16633205294283657</v>
      </c>
      <c r="G26" s="51">
        <f t="shared" si="1"/>
        <v>0.16633205294283657</v>
      </c>
      <c r="H26" s="51">
        <v>1</v>
      </c>
      <c r="I26" s="51">
        <f t="shared" si="0"/>
        <v>0.16633205294283657</v>
      </c>
      <c r="J26" s="51">
        <f t="shared" si="2"/>
        <v>0.16805870962274741</v>
      </c>
      <c r="K26" s="30">
        <f>B26*[4]TE2c!$J33/[4]TE2c!$H33</f>
        <v>3.6939489450291199E-2</v>
      </c>
      <c r="L26" s="30"/>
      <c r="M26" s="30"/>
      <c r="N26" s="30"/>
      <c r="P26" s="30">
        <f>1-[4]TE9!$M32</f>
        <v>0.16613606736260278</v>
      </c>
      <c r="T26" s="30">
        <f>[4]TE10!$M32</f>
        <v>0.43974621271127889</v>
      </c>
      <c r="Z26" s="30">
        <f>[4]TE12!$M32</f>
        <v>5.6086007388792637E-2</v>
      </c>
    </row>
    <row r="27" spans="1:26">
      <c r="A27" s="4">
        <v>1937</v>
      </c>
      <c r="B27" s="51">
        <f>[4]TE11!$M33</f>
        <v>0.18744953687046892</v>
      </c>
      <c r="C27" s="51">
        <f>[4]TE11!$I33</f>
        <v>0.18571040835813551</v>
      </c>
      <c r="D27" s="51"/>
      <c r="E27" s="51"/>
      <c r="F27" s="51">
        <f>[5]TableC4!$H33</f>
        <v>0.14218218987945735</v>
      </c>
      <c r="G27" s="51">
        <f t="shared" si="1"/>
        <v>0.14218218987945735</v>
      </c>
      <c r="H27" s="51">
        <v>1</v>
      </c>
      <c r="I27" s="51">
        <f t="shared" si="0"/>
        <v>0.14218218987945735</v>
      </c>
      <c r="J27" s="51">
        <f t="shared" si="2"/>
        <v>0.1435136882190039</v>
      </c>
      <c r="K27" s="30">
        <f>B27*[4]TE2c!$J34/[4]TE2c!$H34</f>
        <v>3.8129339732059439E-2</v>
      </c>
      <c r="L27" s="30"/>
      <c r="M27" s="30"/>
      <c r="N27" s="30"/>
      <c r="P27" s="30">
        <f>1-[4]TE9!$M33</f>
        <v>0.18292277860063344</v>
      </c>
      <c r="T27" s="30">
        <f>[4]TE10!$M33</f>
        <v>0.44693686827129481</v>
      </c>
      <c r="Z27" s="30">
        <f>[4]TE12!$M33</f>
        <v>5.8731276881940533E-2</v>
      </c>
    </row>
    <row r="28" spans="1:26">
      <c r="A28" s="4">
        <v>1938</v>
      </c>
      <c r="B28" s="51">
        <f>[4]TE11!$M34</f>
        <v>0.1656995658941561</v>
      </c>
      <c r="C28" s="51">
        <f>[4]TE11!$I34</f>
        <v>0.16409045216872084</v>
      </c>
      <c r="D28" s="51"/>
      <c r="E28" s="51"/>
      <c r="F28" s="51">
        <f>[5]TableC4!$H34</f>
        <v>0.14132549295409963</v>
      </c>
      <c r="G28" s="51">
        <f t="shared" si="1"/>
        <v>0.14132549295409963</v>
      </c>
      <c r="H28" s="51">
        <v>1</v>
      </c>
      <c r="I28" s="51">
        <f t="shared" si="0"/>
        <v>0.14132549295409963</v>
      </c>
      <c r="J28" s="51">
        <f t="shared" si="2"/>
        <v>0.14271136755838509</v>
      </c>
      <c r="K28" s="30">
        <f>B28*[4]TE2c!$J35/[4]TE2c!$H35</f>
        <v>3.5579380595681345E-2</v>
      </c>
      <c r="L28" s="30"/>
      <c r="M28" s="30"/>
      <c r="N28" s="30"/>
      <c r="P28" s="30">
        <f>1-[4]TE9!$M34</f>
        <v>0.18664214275488267</v>
      </c>
      <c r="T28" s="30">
        <f>[4]TE10!$M34</f>
        <v>0.4073729946692321</v>
      </c>
      <c r="Z28" s="30">
        <f>[4]TE12!$M34</f>
        <v>5.9853588966480173E-2</v>
      </c>
    </row>
    <row r="29" spans="1:26">
      <c r="A29" s="4">
        <v>1939</v>
      </c>
      <c r="B29" s="51">
        <f>[4]TE11!$M35</f>
        <v>0.16604431004219217</v>
      </c>
      <c r="C29" s="51">
        <f>[4]TE11!$I35</f>
        <v>0.16434969895344731</v>
      </c>
      <c r="D29" s="51"/>
      <c r="E29" s="51"/>
      <c r="F29" s="51">
        <f>[5]TableC4!$H35</f>
        <v>0.13183532155900107</v>
      </c>
      <c r="G29" s="51">
        <f t="shared" si="1"/>
        <v>0.13183532155900107</v>
      </c>
      <c r="H29" s="51">
        <v>1</v>
      </c>
      <c r="I29" s="51">
        <f t="shared" si="0"/>
        <v>0.13183532155900107</v>
      </c>
      <c r="J29" s="51">
        <f t="shared" si="2"/>
        <v>0.13319467663676979</v>
      </c>
      <c r="K29" s="30">
        <f>B29*[4]TE2c!$J36/[4]TE2c!$H36</f>
        <v>3.5560088839140414E-2</v>
      </c>
      <c r="L29" s="30"/>
      <c r="M29" s="30"/>
      <c r="N29" s="30"/>
      <c r="P29" s="30">
        <f>1-[4]TE9!$M35</f>
        <v>0.18392395931317784</v>
      </c>
      <c r="T29" s="30">
        <f>[4]TE10!$M35</f>
        <v>0.41798983494821174</v>
      </c>
      <c r="Z29" s="30">
        <f>[4]TE12!$M35</f>
        <v>5.2200781136248868E-2</v>
      </c>
    </row>
    <row r="30" spans="1:26">
      <c r="A30" s="4">
        <v>1940</v>
      </c>
      <c r="B30" s="51">
        <f>[4]TE11!$M36</f>
        <v>0.15115523455554858</v>
      </c>
      <c r="C30" s="51">
        <f>[4]TE11!$I36</f>
        <v>0.14963967998795541</v>
      </c>
      <c r="D30" s="51"/>
      <c r="E30" s="51"/>
      <c r="F30" s="51">
        <f>[5]TableC4!$H36</f>
        <v>0.1242309018593872</v>
      </c>
      <c r="G30" s="51">
        <f t="shared" si="1"/>
        <v>0.1242309018593872</v>
      </c>
      <c r="H30" s="51">
        <v>1</v>
      </c>
      <c r="I30" s="51">
        <f t="shared" si="0"/>
        <v>0.1242309018593872</v>
      </c>
      <c r="J30" s="51">
        <f t="shared" si="2"/>
        <v>0.12548911566179824</v>
      </c>
      <c r="K30" s="30">
        <f>B30*[4]TE2c!$J37/[4]TE2c!$H37</f>
        <v>2.972195989590758E-2</v>
      </c>
      <c r="L30" s="30"/>
      <c r="M30" s="30"/>
      <c r="N30" s="30"/>
      <c r="P30" s="30">
        <f>1-[4]TE9!$M36</f>
        <v>0.21407968368225494</v>
      </c>
      <c r="T30" s="30">
        <f>[4]TE10!$M36</f>
        <v>0.38774156274859789</v>
      </c>
      <c r="Z30" s="30">
        <f>[4]TE12!$M36</f>
        <v>4.9063514689929442E-2</v>
      </c>
    </row>
    <row r="31" spans="1:26">
      <c r="A31" s="4">
        <v>1941</v>
      </c>
      <c r="B31" s="51">
        <f>[4]TE11!$M37</f>
        <v>0.13023435911040884</v>
      </c>
      <c r="C31" s="51">
        <f>[4]TE11!$I37</f>
        <v>0.12889204688390446</v>
      </c>
      <c r="D31" s="51"/>
      <c r="E31" s="51"/>
      <c r="F31" s="51">
        <f>[5]TableC4!$H37</f>
        <v>0.12347145713548077</v>
      </c>
      <c r="G31" s="51">
        <f t="shared" si="1"/>
        <v>0.12347145713548077</v>
      </c>
      <c r="H31" s="51">
        <v>1</v>
      </c>
      <c r="I31" s="51">
        <f t="shared" si="0"/>
        <v>0.12347145713548077</v>
      </c>
      <c r="J31" s="51">
        <f t="shared" si="2"/>
        <v>0.12475731805975139</v>
      </c>
      <c r="K31" s="30">
        <f>B31*[4]TE2c!$J38/[4]TE2c!$H38</f>
        <v>2.7062579335784473E-2</v>
      </c>
      <c r="L31" s="30"/>
      <c r="M31" s="30"/>
      <c r="N31" s="30"/>
      <c r="P31" s="30">
        <f>1-[4]TE9!$M37</f>
        <v>0.24018335479048036</v>
      </c>
      <c r="T31" s="30">
        <f>[4]TE10!$M37</f>
        <v>0.35535981754602558</v>
      </c>
      <c r="Z31" s="30">
        <f>[4]TE12!$M37</f>
        <v>4.1589082107464113E-2</v>
      </c>
    </row>
    <row r="32" spans="1:26">
      <c r="A32" s="4">
        <v>1942</v>
      </c>
      <c r="B32" s="51">
        <f>[4]TE11!$M38</f>
        <v>0.12406570800557849</v>
      </c>
      <c r="C32" s="51">
        <f>[4]TE11!$I38</f>
        <v>0.12273810799240577</v>
      </c>
      <c r="D32" s="51"/>
      <c r="E32" s="51"/>
      <c r="F32" s="51">
        <f>[5]TableC4!$H38</f>
        <v>0.11312962745480268</v>
      </c>
      <c r="G32" s="51">
        <f t="shared" si="1"/>
        <v>0.11312962745480268</v>
      </c>
      <c r="H32" s="51">
        <v>1</v>
      </c>
      <c r="I32" s="51">
        <f t="shared" si="0"/>
        <v>0.11312962745480268</v>
      </c>
      <c r="J32" s="51">
        <f t="shared" si="2"/>
        <v>0.11435329708240126</v>
      </c>
      <c r="K32" s="30">
        <f>B32*[4]TE2c!$J39/[4]TE2c!$H39</f>
        <v>2.9183939172430742E-2</v>
      </c>
      <c r="L32" s="30"/>
      <c r="M32" s="30"/>
      <c r="N32" s="30"/>
      <c r="P32" s="30">
        <f>1-[4]TE9!$M38</f>
        <v>0.25758082223327228</v>
      </c>
      <c r="T32" s="30">
        <f>[4]TE10!$M38</f>
        <v>0.35001571229891237</v>
      </c>
      <c r="Z32" s="30">
        <f>[4]TE12!$M38</f>
        <v>3.5663017524454929E-2</v>
      </c>
    </row>
    <row r="33" spans="1:26">
      <c r="A33" s="4">
        <v>1943</v>
      </c>
      <c r="B33" s="51">
        <f>[4]TE11!$M39</f>
        <v>0.11877606818113808</v>
      </c>
      <c r="C33" s="51">
        <f>[4]TE11!$I39</f>
        <v>0.11733153322767086</v>
      </c>
      <c r="D33" s="51"/>
      <c r="E33" s="51"/>
      <c r="F33" s="51">
        <f>[5]TableC4!$H39</f>
        <v>0.10962283491939397</v>
      </c>
      <c r="G33" s="51">
        <f t="shared" si="1"/>
        <v>0.10962283491939397</v>
      </c>
      <c r="H33" s="51">
        <v>1</v>
      </c>
      <c r="I33" s="51">
        <f t="shared" si="0"/>
        <v>0.10962283491939397</v>
      </c>
      <c r="J33" s="51">
        <f t="shared" si="2"/>
        <v>0.11097246372235148</v>
      </c>
      <c r="K33" s="30">
        <f>B33*[4]TE2c!$J40/[4]TE2c!$H40</f>
        <v>3.2830774944123571E-2</v>
      </c>
      <c r="L33" s="30"/>
      <c r="M33" s="30"/>
      <c r="N33" s="30"/>
      <c r="P33" s="30">
        <f>1-[4]TE9!$M39</f>
        <v>0.2539797888873091</v>
      </c>
      <c r="T33" s="30">
        <f>[4]TE10!$M39</f>
        <v>0.35192826472884453</v>
      </c>
      <c r="Z33" s="30">
        <f>[4]TE12!$M39</f>
        <v>3.0367816538168776E-2</v>
      </c>
    </row>
    <row r="34" spans="1:26">
      <c r="A34" s="4">
        <v>1944</v>
      </c>
      <c r="B34" s="51">
        <f>[4]TE11!$M40</f>
        <v>0.10656666968583349</v>
      </c>
      <c r="C34" s="51">
        <f>[4]TE11!$I40</f>
        <v>0.10505778242470955</v>
      </c>
      <c r="D34" s="51"/>
      <c r="E34" s="51"/>
      <c r="F34" s="51">
        <f>[5]TableC4!$H40</f>
        <v>0.11397754172372794</v>
      </c>
      <c r="G34" s="51">
        <f t="shared" si="1"/>
        <v>0.11397754172372794</v>
      </c>
      <c r="H34" s="51">
        <v>1</v>
      </c>
      <c r="I34" s="51">
        <f t="shared" si="0"/>
        <v>0.11397754172372794</v>
      </c>
      <c r="J34" s="51">
        <f t="shared" si="2"/>
        <v>0.11561453859146981</v>
      </c>
      <c r="K34" s="30">
        <f>B34*[4]TE2c!$J41/[4]TE2c!$H41</f>
        <v>3.5508142365776943E-2</v>
      </c>
      <c r="L34" s="30"/>
      <c r="M34" s="30"/>
      <c r="N34" s="30"/>
      <c r="P34" s="30">
        <f>1-[4]TE9!$M40</f>
        <v>0.27482342701683671</v>
      </c>
      <c r="T34" s="30">
        <f>[4]TE10!$M40</f>
        <v>0.32601556580954544</v>
      </c>
      <c r="Z34" s="30">
        <f>[4]TE12!$M40</f>
        <v>3.0408358243158573E-2</v>
      </c>
    </row>
    <row r="35" spans="1:26">
      <c r="A35" s="4">
        <v>1945</v>
      </c>
      <c r="B35" s="51">
        <f>[4]TE11!$M41</f>
        <v>0.10474162340509068</v>
      </c>
      <c r="C35" s="51">
        <f>[4]TE11!$I41</f>
        <v>0.10313572814027272</v>
      </c>
      <c r="D35" s="51"/>
      <c r="E35" s="51"/>
      <c r="F35" s="51">
        <f>[5]TableC4!$H41</f>
        <v>0.1054041021601055</v>
      </c>
      <c r="G35" s="51">
        <f t="shared" si="1"/>
        <v>0.1054041021601055</v>
      </c>
      <c r="H35" s="51">
        <v>1</v>
      </c>
      <c r="I35" s="51">
        <f t="shared" si="0"/>
        <v>0.1054041021601055</v>
      </c>
      <c r="J35" s="51">
        <f t="shared" si="2"/>
        <v>0.10704531759149397</v>
      </c>
      <c r="K35" s="30">
        <f>B35*[4]TE2c!$J42/[4]TE2c!$H42</f>
        <v>3.7228512747631552E-2</v>
      </c>
      <c r="L35" s="30"/>
      <c r="M35" s="30"/>
      <c r="N35" s="30"/>
      <c r="P35" s="30">
        <f>1-[4]TE9!$M41</f>
        <v>0.26954073310740312</v>
      </c>
      <c r="T35" s="30">
        <f>[4]TE10!$M41</f>
        <v>0.32819209995827786</v>
      </c>
      <c r="Z35" s="30">
        <f>[4]TE12!$M41</f>
        <v>2.8042803377720801E-2</v>
      </c>
    </row>
    <row r="36" spans="1:26">
      <c r="A36" s="4">
        <v>1946</v>
      </c>
      <c r="B36" s="51">
        <f>[4]TE11!$M42</f>
        <v>9.7320141696458862E-2</v>
      </c>
      <c r="C36" s="51">
        <f>[4]TE11!$I42</f>
        <v>9.573995472816213E-2</v>
      </c>
      <c r="D36" s="51"/>
      <c r="E36" s="51"/>
      <c r="F36" s="51">
        <f>[5]TableC4!$H42</f>
        <v>0.10280996648076927</v>
      </c>
      <c r="G36" s="51">
        <f t="shared" si="1"/>
        <v>0.10280996648076927</v>
      </c>
      <c r="H36" s="51">
        <v>1</v>
      </c>
      <c r="I36" s="51">
        <f t="shared" si="0"/>
        <v>0.10280996648076927</v>
      </c>
      <c r="J36" s="51">
        <f t="shared" si="2"/>
        <v>0.10450684392034203</v>
      </c>
      <c r="K36" s="30">
        <f>B36*[4]TE2c!$J43/[4]TE2c!$H43</f>
        <v>3.2335135464088116E-2</v>
      </c>
      <c r="L36" s="30"/>
      <c r="M36" s="30"/>
      <c r="N36" s="30"/>
      <c r="P36" s="30">
        <f>1-[4]TE9!$M42</f>
        <v>0.27260954018029526</v>
      </c>
      <c r="T36" s="30">
        <f>[4]TE10!$M42</f>
        <v>0.30715498832899746</v>
      </c>
      <c r="Z36" s="30">
        <f>[4]TE12!$M42</f>
        <v>2.9564064945457259E-2</v>
      </c>
    </row>
    <row r="37" spans="1:26">
      <c r="A37" s="4">
        <v>1947</v>
      </c>
      <c r="B37" s="51">
        <f>[4]TE11!$M43</f>
        <v>9.6464524607844646E-2</v>
      </c>
      <c r="C37" s="51">
        <f>[4]TE11!$I43</f>
        <v>9.5033194836430232E-2</v>
      </c>
      <c r="D37" s="51"/>
      <c r="E37" s="51"/>
      <c r="F37" s="51">
        <f>[5]TableC4!$H43</f>
        <v>0.10260959282959072</v>
      </c>
      <c r="G37" s="51">
        <f t="shared" si="1"/>
        <v>0.10260959282959072</v>
      </c>
      <c r="H37" s="51">
        <v>1</v>
      </c>
      <c r="I37" s="51">
        <f t="shared" si="0"/>
        <v>0.10260959282959072</v>
      </c>
      <c r="J37" s="51">
        <f t="shared" si="2"/>
        <v>0.10415503350747692</v>
      </c>
      <c r="K37" s="30">
        <f>B37*[4]TE2c!$J44/[4]TE2c!$H44</f>
        <v>2.8477299411713109E-2</v>
      </c>
      <c r="L37" s="30"/>
      <c r="M37" s="30"/>
      <c r="N37" s="30"/>
      <c r="P37" s="30">
        <f>1-[4]TE9!$M43</f>
        <v>0.28523921366270044</v>
      </c>
      <c r="T37" s="30">
        <f>[4]TE10!$M43</f>
        <v>0.2957319958216616</v>
      </c>
      <c r="Z37" s="30">
        <f>[4]TE12!$M43</f>
        <v>3.0041349381474708E-2</v>
      </c>
    </row>
    <row r="38" spans="1:26">
      <c r="A38" s="4">
        <v>1948</v>
      </c>
      <c r="B38" s="51">
        <f>[4]TE11!$M44</f>
        <v>9.5314402946335128E-2</v>
      </c>
      <c r="C38" s="51">
        <f>[4]TE11!$I44</f>
        <v>9.3955028597417375E-2</v>
      </c>
      <c r="D38" s="51"/>
      <c r="E38" s="51"/>
      <c r="F38" s="51">
        <f>[5]TableC4!$H44</f>
        <v>9.4526551871470244E-2</v>
      </c>
      <c r="G38" s="51">
        <f t="shared" si="1"/>
        <v>9.4526551871470244E-2</v>
      </c>
      <c r="H38" s="51">
        <v>1</v>
      </c>
      <c r="I38" s="51">
        <f t="shared" si="0"/>
        <v>9.4526551871470244E-2</v>
      </c>
      <c r="J38" s="51">
        <f t="shared" si="2"/>
        <v>9.5894195219824799E-2</v>
      </c>
      <c r="K38" s="30">
        <f>B38*[4]TE2c!$J45/[4]TE2c!$H45</f>
        <v>2.6578066989798671E-2</v>
      </c>
      <c r="L38" s="30"/>
      <c r="M38" s="30"/>
      <c r="N38" s="30"/>
      <c r="P38" s="30">
        <f>1-[4]TE9!$M44</f>
        <v>0.29755567295676943</v>
      </c>
      <c r="T38" s="30">
        <f>[4]TE10!$M44</f>
        <v>0.29020843120632839</v>
      </c>
      <c r="Z38" s="30">
        <f>[4]TE12!$M44</f>
        <v>2.8136187308005683E-2</v>
      </c>
    </row>
    <row r="39" spans="1:26">
      <c r="A39" s="4">
        <v>1949</v>
      </c>
      <c r="B39" s="51">
        <f>[4]TE11!$M45</f>
        <v>9.2573446238238086E-2</v>
      </c>
      <c r="C39" s="51">
        <f>[4]TE11!$I45</f>
        <v>9.1229816043535805E-2</v>
      </c>
      <c r="D39" s="51"/>
      <c r="E39" s="51"/>
      <c r="F39" s="51">
        <f>[5]TableC4!$H45</f>
        <v>9.0345218768889651E-2</v>
      </c>
      <c r="G39" s="51">
        <f t="shared" si="1"/>
        <v>9.0345218768889651E-2</v>
      </c>
      <c r="H39" s="51">
        <v>1</v>
      </c>
      <c r="I39" s="51">
        <f t="shared" si="0"/>
        <v>9.0345218768889651E-2</v>
      </c>
      <c r="J39" s="51">
        <f t="shared" si="2"/>
        <v>9.1675820639520789E-2</v>
      </c>
      <c r="K39" s="30">
        <f>B39*[4]TE2c!$J46/[4]TE2c!$H46</f>
        <v>2.4258418683825663E-2</v>
      </c>
      <c r="L39" s="30"/>
      <c r="M39" s="30"/>
      <c r="N39" s="30"/>
      <c r="P39" s="30">
        <f>1-[4]TE9!$M45</f>
        <v>0.30477669593938594</v>
      </c>
      <c r="T39" s="30">
        <f>[4]TE10!$M45</f>
        <v>0.28174543381533707</v>
      </c>
      <c r="Z39" s="30">
        <f>[4]TE12!$M45</f>
        <v>2.7545794378444548E-2</v>
      </c>
    </row>
    <row r="40" spans="1:26">
      <c r="A40" s="4">
        <v>1950</v>
      </c>
      <c r="B40" s="51">
        <f>[4]TE11!$M46</f>
        <v>9.8027292008245434E-2</v>
      </c>
      <c r="C40" s="51">
        <f>[4]TE11!$I46</f>
        <v>9.6645169779265364E-2</v>
      </c>
      <c r="D40" s="51"/>
      <c r="E40" s="51"/>
      <c r="F40" s="51">
        <f>[5]TableC4!$H46</f>
        <v>9.2396966368082797E-2</v>
      </c>
      <c r="G40" s="51">
        <f t="shared" si="1"/>
        <v>9.2396966368082797E-2</v>
      </c>
      <c r="H40" s="51">
        <v>1</v>
      </c>
      <c r="I40" s="51">
        <f t="shared" si="0"/>
        <v>9.2396966368082797E-2</v>
      </c>
      <c r="J40" s="51">
        <f t="shared" si="2"/>
        <v>9.371833505520212E-2</v>
      </c>
      <c r="K40" s="30">
        <f>B40*[4]TE2c!$J47/[4]TE2c!$H47</f>
        <v>2.5419845407534621E-2</v>
      </c>
      <c r="L40" s="30"/>
      <c r="M40" s="30"/>
      <c r="N40" s="30"/>
      <c r="P40" s="30">
        <f>1-[4]TE9!$M46</f>
        <v>0.3014838251295805</v>
      </c>
      <c r="T40" s="30">
        <f>[4]TE10!$M46</f>
        <v>0.29419392430534602</v>
      </c>
      <c r="Z40" s="30">
        <f>[4]TE12!$M46</f>
        <v>2.3533887337405603E-2</v>
      </c>
    </row>
    <row r="41" spans="1:26">
      <c r="A41" s="4">
        <v>1951</v>
      </c>
      <c r="B41" s="51">
        <f>[4]TE11!$M47</f>
        <v>9.2602830981169559E-2</v>
      </c>
      <c r="C41" s="51">
        <f>[4]TE11!$I47</f>
        <v>9.1137089043495975E-2</v>
      </c>
      <c r="D41" s="51"/>
      <c r="E41" s="51"/>
      <c r="F41" s="51"/>
      <c r="G41" s="51"/>
      <c r="H41" s="51">
        <v>1</v>
      </c>
      <c r="I41" s="51"/>
      <c r="J41" s="51"/>
      <c r="K41" s="30">
        <f>B41*[4]TE2c!$J48/[4]TE2c!$H48</f>
        <v>2.1649187167972185E-2</v>
      </c>
      <c r="L41" s="30"/>
      <c r="M41" s="30"/>
      <c r="N41" s="30"/>
      <c r="P41" s="30">
        <f>1-[4]TE9!$M47</f>
        <v>0.30155450458461663</v>
      </c>
      <c r="T41" s="30">
        <f>[4]TE10!$M47</f>
        <v>0.2898989168625109</v>
      </c>
      <c r="Z41" s="30">
        <f>[4]TE12!$M47</f>
        <v>2.7287140233290295E-2</v>
      </c>
    </row>
    <row r="42" spans="1:26">
      <c r="A42" s="4">
        <v>1952</v>
      </c>
      <c r="B42" s="51">
        <f>[4]TE11!$M48</f>
        <v>9.1353000753724961E-2</v>
      </c>
      <c r="C42" s="51">
        <f>[4]TE11!$I48</f>
        <v>8.9894916528548072E-2</v>
      </c>
      <c r="D42" s="51"/>
      <c r="E42" s="51"/>
      <c r="F42" s="51"/>
      <c r="G42" s="51"/>
      <c r="H42" s="51">
        <v>1</v>
      </c>
      <c r="I42" s="51"/>
      <c r="J42" s="51"/>
      <c r="K42" s="30">
        <f>B42*[4]TE2c!$J49/[4]TE2c!$H49</f>
        <v>2.0810393886552175E-2</v>
      </c>
      <c r="L42" s="30"/>
      <c r="M42" s="30"/>
      <c r="N42" s="30"/>
      <c r="P42" s="30">
        <f>1-[4]TE9!$M48</f>
        <v>0.30447102318835939</v>
      </c>
      <c r="T42" s="30">
        <f>[4]TE10!$M48</f>
        <v>0.28659705033018046</v>
      </c>
      <c r="Z42" s="30">
        <f>[4]TE12!$M48</f>
        <v>2.6615231880104014E-2</v>
      </c>
    </row>
    <row r="43" spans="1:26">
      <c r="A43" s="4">
        <v>1953</v>
      </c>
      <c r="B43" s="51">
        <f>[4]TE11!$M49</f>
        <v>8.6002569217767375E-2</v>
      </c>
      <c r="C43" s="51">
        <f>[4]TE11!$I49</f>
        <v>8.4595683692461648E-2</v>
      </c>
      <c r="D43" s="51"/>
      <c r="E43" s="51"/>
      <c r="F43" s="51">
        <f>[5]TableC4!$H49</f>
        <v>9.7295408755261617E-2</v>
      </c>
      <c r="G43" s="51">
        <f t="shared" ref="G43:G44" si="3">F43</f>
        <v>9.7295408755261617E-2</v>
      </c>
      <c r="H43" s="51">
        <v>1</v>
      </c>
      <c r="I43" s="51">
        <f t="shared" ref="I43:I44" si="4">G43*H43^(1/1.5)</f>
        <v>9.7295408755261617E-2</v>
      </c>
      <c r="J43" s="51">
        <f t="shared" ref="J43:J44" si="5">I43*$B43/$C43</f>
        <v>9.8913499611458316E-2</v>
      </c>
      <c r="K43" s="30">
        <f>B43*[4]TE2c!$J50/[4]TE2c!$H50</f>
        <v>2.0514713265023066E-2</v>
      </c>
      <c r="L43" s="30"/>
      <c r="M43" s="30"/>
      <c r="N43" s="30"/>
      <c r="P43" s="30">
        <f>1-[4]TE9!$M49</f>
        <v>0.31090067197705495</v>
      </c>
      <c r="T43" s="30">
        <f>[4]TE10!$M49</f>
        <v>0.27414517652445869</v>
      </c>
      <c r="Z43" s="30">
        <f>[4]TE12!$M49</f>
        <v>2.5578857428869554E-2</v>
      </c>
    </row>
    <row r="44" spans="1:26">
      <c r="A44" s="4">
        <v>1954</v>
      </c>
      <c r="B44" s="51">
        <f>[4]TE11!$M50</f>
        <v>8.8579197233935286E-2</v>
      </c>
      <c r="C44" s="51">
        <f>[4]TE11!$I50</f>
        <v>8.7113908847759644E-2</v>
      </c>
      <c r="D44" s="51"/>
      <c r="E44" s="51"/>
      <c r="F44" s="51">
        <f>[5]TableC4!$H50</f>
        <v>9.5974404565718027E-2</v>
      </c>
      <c r="G44" s="51">
        <f t="shared" si="3"/>
        <v>9.5974404565718027E-2</v>
      </c>
      <c r="H44" s="51">
        <v>1</v>
      </c>
      <c r="I44" s="51">
        <f t="shared" si="4"/>
        <v>9.5974404565718027E-2</v>
      </c>
      <c r="J44" s="51">
        <f t="shared" si="5"/>
        <v>9.7588729789328824E-2</v>
      </c>
      <c r="K44" s="30">
        <f>B44*[4]TE2c!$J51/[4]TE2c!$H51</f>
        <v>2.0256773733065316E-2</v>
      </c>
      <c r="L44" s="30"/>
      <c r="M44" s="30"/>
      <c r="N44" s="30"/>
      <c r="P44" s="30">
        <f>1-[4]TE9!$M50</f>
        <v>0.30701437572106216</v>
      </c>
      <c r="T44" s="30">
        <f>[4]TE10!$M50</f>
        <v>0.2803465748480945</v>
      </c>
      <c r="Z44" s="30">
        <f>[4]TE12!$M50</f>
        <v>2.5772075567674142E-2</v>
      </c>
    </row>
    <row r="45" spans="1:26">
      <c r="A45" s="4">
        <v>1955</v>
      </c>
      <c r="B45" s="51">
        <f>[4]TE11!$M51</f>
        <v>9.2685637648697916E-2</v>
      </c>
      <c r="C45" s="51">
        <f>[4]TE11!$I51</f>
        <v>9.1128496563761346E-2</v>
      </c>
      <c r="D45" s="51"/>
      <c r="E45" s="51"/>
      <c r="F45" s="51"/>
      <c r="G45" s="51"/>
      <c r="H45" s="51">
        <v>1</v>
      </c>
      <c r="I45" s="51"/>
      <c r="J45" s="51"/>
      <c r="K45" s="30">
        <f>B45*[4]TE2c!$J52/[4]TE2c!$H52</f>
        <v>1.8663794829150693E-2</v>
      </c>
      <c r="L45" s="30"/>
      <c r="M45" s="30"/>
      <c r="N45" s="30"/>
      <c r="P45" s="30">
        <f>1-[4]TE9!$M51</f>
        <v>0.30362805040333951</v>
      </c>
      <c r="T45" s="30">
        <f>[4]TE10!$M51</f>
        <v>0.28290998052762106</v>
      </c>
      <c r="Z45" s="30">
        <f>[4]TE12!$M51</f>
        <v>2.8307573813937774E-2</v>
      </c>
    </row>
    <row r="46" spans="1:26">
      <c r="A46" s="4">
        <v>1956</v>
      </c>
      <c r="B46" s="51">
        <f>[4]TE11!$M52</f>
        <v>9.3872967731250298E-2</v>
      </c>
      <c r="C46" s="51">
        <f>[4]TE11!$I52</f>
        <v>9.2242512984426511E-2</v>
      </c>
      <c r="D46" s="51"/>
      <c r="E46" s="51"/>
      <c r="F46" s="51">
        <f>[5]TableC4!$H52</f>
        <v>0.10481505985971812</v>
      </c>
      <c r="G46" s="51">
        <f>F46</f>
        <v>0.10481505985971812</v>
      </c>
      <c r="H46" s="51">
        <v>1</v>
      </c>
      <c r="I46" s="51">
        <f>G46*H46^(1/1.5)</f>
        <v>0.10481505985971812</v>
      </c>
      <c r="J46" s="51">
        <f>I46*$B46/$C46</f>
        <v>0.10666774368583797</v>
      </c>
      <c r="K46" s="30">
        <f>B46*[4]TE2c!$J53/[4]TE2c!$H53</f>
        <v>1.8401196639887516E-2</v>
      </c>
      <c r="L46" s="30"/>
      <c r="M46" s="30"/>
      <c r="N46" s="30"/>
      <c r="P46" s="30">
        <f>1-[4]TE9!$M52</f>
        <v>0.3003401463481602</v>
      </c>
      <c r="T46" s="30">
        <f>[4]TE10!$M52</f>
        <v>0.28619914623727005</v>
      </c>
      <c r="Z46" s="30">
        <f>[4]TE12!$M52</f>
        <v>2.8171050890037155E-2</v>
      </c>
    </row>
    <row r="47" spans="1:26">
      <c r="A47" s="4">
        <v>1957</v>
      </c>
      <c r="B47" s="51">
        <f>[4]TE11!$M53</f>
        <v>9.1422795427498843E-2</v>
      </c>
      <c r="C47" s="51">
        <f>[4]TE11!$I53</f>
        <v>8.9804316277915727E-2</v>
      </c>
      <c r="D47" s="51"/>
      <c r="E47" s="51"/>
      <c r="F47" s="51"/>
      <c r="G47" s="51"/>
      <c r="H47" s="51">
        <v>1</v>
      </c>
      <c r="I47" s="51"/>
      <c r="J47" s="51"/>
      <c r="K47" s="30">
        <f>B47*[4]TE2c!$J54/[4]TE2c!$H54</f>
        <v>1.8900918770087129E-2</v>
      </c>
      <c r="L47" s="30"/>
      <c r="M47" s="30"/>
      <c r="N47" s="30"/>
      <c r="P47" s="30">
        <f>1-[4]TE9!$M53</f>
        <v>0.29617391006101568</v>
      </c>
      <c r="T47" s="30">
        <f>[4]TE10!$M53</f>
        <v>0.28219722514259915</v>
      </c>
      <c r="Z47" s="30">
        <f>[4]TE12!$M53</f>
        <v>2.6741956532380286E-2</v>
      </c>
    </row>
    <row r="48" spans="1:26">
      <c r="A48" s="4">
        <v>1958</v>
      </c>
      <c r="B48" s="51">
        <f>[4]TE11!$M54</f>
        <v>8.9231040543739926E-2</v>
      </c>
      <c r="C48" s="51">
        <f>[4]TE11!$I54</f>
        <v>8.7536292875535271E-2</v>
      </c>
      <c r="D48" s="51"/>
      <c r="E48" s="51"/>
      <c r="F48" s="51">
        <f>[5]TableC4!$H54</f>
        <v>0.10061383206122056</v>
      </c>
      <c r="G48" s="51">
        <f>F48</f>
        <v>0.10061383206122056</v>
      </c>
      <c r="H48" s="51">
        <v>1</v>
      </c>
      <c r="I48" s="51">
        <f>G48*H48^(1/1.5)</f>
        <v>0.10061383206122056</v>
      </c>
      <c r="J48" s="51">
        <f>I48*$B48/$C48</f>
        <v>0.1025617676165603</v>
      </c>
      <c r="K48" s="30">
        <f>B48*[4]TE2c!$J55/[4]TE2c!$H55</f>
        <v>1.8831269905806844E-2</v>
      </c>
      <c r="L48" s="30"/>
      <c r="M48" s="30"/>
      <c r="N48" s="30"/>
      <c r="P48" s="30">
        <f>1-[4]TE9!$M54</f>
        <v>0.2972216703058862</v>
      </c>
      <c r="T48" s="30">
        <f>[4]TE10!$M54</f>
        <v>0.27781306530818589</v>
      </c>
      <c r="Z48" s="30">
        <f>[4]TE12!$M54</f>
        <v>2.6080993138270888E-2</v>
      </c>
    </row>
    <row r="49" spans="1:27">
      <c r="A49" s="4">
        <v>1959</v>
      </c>
      <c r="B49" s="51">
        <f>[4]TE11!$M55</f>
        <v>9.1395587343885559E-2</v>
      </c>
      <c r="C49" s="51">
        <f>[4]TE11!$I55</f>
        <v>8.9587840389922388E-2</v>
      </c>
      <c r="D49" s="51"/>
      <c r="E49" s="51"/>
      <c r="F49" s="51"/>
      <c r="G49" s="51"/>
      <c r="H49" s="51">
        <v>1</v>
      </c>
      <c r="I49" s="51"/>
      <c r="J49" s="51"/>
      <c r="K49" s="30">
        <f>B49*[4]TE2c!$J56/[4]TE2c!$H56</f>
        <v>1.774517798792305E-2</v>
      </c>
      <c r="L49" s="30"/>
      <c r="M49" s="30"/>
      <c r="N49" s="30"/>
      <c r="P49" s="30">
        <f>1-[4]TE9!$M55</f>
        <v>0.29055298318832445</v>
      </c>
      <c r="T49" s="30">
        <f>[4]TE10!$M55</f>
        <v>0.28371510029452529</v>
      </c>
      <c r="Z49" s="30">
        <f>[4]TE12!$M55</f>
        <v>2.6579798148828271E-2</v>
      </c>
    </row>
    <row r="50" spans="1:27">
      <c r="A50" s="4">
        <v>1960</v>
      </c>
      <c r="B50" s="51">
        <f>[4]TE11!$M56</f>
        <v>9.4694823736877209E-2</v>
      </c>
      <c r="C50" s="51">
        <f>[4]TE11!$I56</f>
        <v>9.2904696643364454E-2</v>
      </c>
      <c r="D50" s="51"/>
      <c r="E50" s="51"/>
      <c r="F50" s="51">
        <f>[5]TableC4!$H56</f>
        <v>0.10528605503623409</v>
      </c>
      <c r="G50" s="51">
        <f>F50</f>
        <v>0.10528605503623409</v>
      </c>
      <c r="H50" s="51">
        <v>1</v>
      </c>
      <c r="I50" s="51">
        <f>G50*H50^(1/1.5)</f>
        <v>0.10528605503623409</v>
      </c>
      <c r="J50" s="51">
        <f>I50*$B50/$C50</f>
        <v>0.1073147513938891</v>
      </c>
      <c r="K50" s="30">
        <f>B50*[4]TE2c!$J57/[4]TE2c!$H57</f>
        <v>1.7427059477179582E-2</v>
      </c>
      <c r="L50" s="30"/>
      <c r="M50" s="30"/>
      <c r="N50" s="30"/>
      <c r="P50" s="30">
        <f>1-[4]TE9!$M56</f>
        <v>0.28811587956204787</v>
      </c>
      <c r="T50" s="30">
        <f>[4]TE10!$M56</f>
        <v>0.28311391681411591</v>
      </c>
      <c r="Z50" s="30">
        <f>[4]TE12!$M56</f>
        <v>3.0414093913391917E-2</v>
      </c>
    </row>
    <row r="51" spans="1:27">
      <c r="A51" s="4">
        <v>1961</v>
      </c>
      <c r="B51" s="51">
        <f>[4]TE11!$M57</f>
        <v>9.6656750650301423E-2</v>
      </c>
      <c r="C51" s="51">
        <f>[4]TE11!$I57</f>
        <v>9.4845849812001476E-2</v>
      </c>
      <c r="D51" s="51"/>
      <c r="E51" s="51"/>
      <c r="F51" s="51"/>
      <c r="G51" s="51"/>
      <c r="H51" s="51">
        <v>1</v>
      </c>
      <c r="I51" s="51"/>
      <c r="J51" s="51"/>
      <c r="K51" s="30">
        <f>B51*[4]TE2c!$J58/[4]TE2c!$H58</f>
        <v>1.66942102197404E-2</v>
      </c>
      <c r="L51" s="30"/>
      <c r="M51" s="30"/>
      <c r="N51" s="30"/>
      <c r="P51" s="30">
        <f>1-[4]TE9!$M57</f>
        <v>0.28637622708166366</v>
      </c>
      <c r="T51" s="30">
        <f>[4]TE10!$M57</f>
        <v>0.28454781609791224</v>
      </c>
      <c r="Z51" s="30">
        <f>[4]TE12!$M57</f>
        <v>3.204328546670996E-2</v>
      </c>
    </row>
    <row r="52" spans="1:27">
      <c r="A52" s="4">
        <v>1962</v>
      </c>
      <c r="B52" s="51">
        <f>[4]TE11!$M58</f>
        <v>9.4888680143141085E-2</v>
      </c>
      <c r="C52" s="51">
        <f>[4]TE11!$I58</f>
        <v>9.3519903719425201E-2</v>
      </c>
      <c r="D52" s="51"/>
      <c r="E52" s="51">
        <f>'DataFig2-extra'!AK3</f>
        <v>9.6737062036915414E-2</v>
      </c>
      <c r="F52" s="51">
        <f>[5]TableC4!$H58</f>
        <v>0.10357642744109671</v>
      </c>
      <c r="G52" s="51">
        <f>F52</f>
        <v>0.10357642744109671</v>
      </c>
      <c r="H52" s="51">
        <v>1</v>
      </c>
      <c r="I52" s="51">
        <f>G52*H52^(1/1.5)</f>
        <v>0.10357642744109671</v>
      </c>
      <c r="J52" s="51">
        <f>I52*$B52/$C52</f>
        <v>0.10509239320127793</v>
      </c>
      <c r="K52" s="30">
        <f>B52*[4]TE2c!$J59/[4]TE2c!$H59</f>
        <v>1.6143719101168422E-2</v>
      </c>
      <c r="L52" s="30"/>
      <c r="M52" s="30">
        <f>'DataFig2-extra'!BD3</f>
        <v>9.4888680143141085E-2</v>
      </c>
      <c r="N52" s="30">
        <f>'DataFig2-extra'!BE3</f>
        <v>9.1165759493414961E-2</v>
      </c>
      <c r="P52" s="30">
        <f>1-[4]TE9!$M58</f>
        <v>0.28151575452295152</v>
      </c>
      <c r="T52" s="30">
        <f>[4]TE10!$M58</f>
        <v>0.28419809928399642</v>
      </c>
      <c r="Z52" s="30">
        <f>[4]TE12!$M58</f>
        <v>3.0265506304015574E-2</v>
      </c>
      <c r="AA52" s="30">
        <f>[4]TE12!$I58</f>
        <v>3.0174363404512409E-2</v>
      </c>
    </row>
    <row r="53" spans="1:27">
      <c r="A53" s="4">
        <v>1963</v>
      </c>
      <c r="B53" s="51">
        <f>[4]TE11!$M59</f>
        <v>9.3034964580333099E-2</v>
      </c>
      <c r="C53" s="51">
        <f>[4]TE11!$I59</f>
        <v>9.0801019221544266E-2</v>
      </c>
      <c r="D53" s="51"/>
      <c r="E53" s="51">
        <f>'DataFig2-extra'!AK4</f>
        <v>9.4928454782934088E-2</v>
      </c>
      <c r="F53" s="51"/>
      <c r="G53" s="51"/>
      <c r="H53" s="51">
        <v>1</v>
      </c>
      <c r="I53" s="51"/>
      <c r="J53" s="51"/>
      <c r="K53" s="30">
        <f>B53*[4]TE2c!$J60/[4]TE2c!$H60</f>
        <v>1.514188909646255E-2</v>
      </c>
      <c r="L53" s="30"/>
      <c r="M53" s="30">
        <f>'DataFig2-extra'!BD4</f>
        <v>9.3034964580333099E-2</v>
      </c>
      <c r="N53" s="30">
        <f>'DataFig2-extra'!BE4</f>
        <v>9.0418343895129746E-2</v>
      </c>
      <c r="P53" s="30">
        <f>1-[4]TE9!$M59</f>
        <v>0.28393398082191856</v>
      </c>
      <c r="T53" s="30">
        <f>[4]TE10!$M59</f>
        <v>0.27920077654752073</v>
      </c>
      <c r="Z53" s="30">
        <f>[4]TE12!$M59</f>
        <v>3.0342259067630262E-2</v>
      </c>
      <c r="AA53" s="30">
        <f>[4]TE12!$I59</f>
        <v>2.9893318191170689E-2</v>
      </c>
    </row>
    <row r="54" spans="1:27">
      <c r="A54" s="4">
        <v>1964</v>
      </c>
      <c r="B54" s="51">
        <f>[4]TE11!$M60</f>
        <v>9.1182190791104095E-2</v>
      </c>
      <c r="C54" s="51">
        <f>[4]TE11!$I60</f>
        <v>8.808213472366333E-2</v>
      </c>
      <c r="D54" s="51"/>
      <c r="E54" s="51">
        <f>'DataFig2-extra'!AK5</f>
        <v>9.3122658673362502E-2</v>
      </c>
      <c r="F54" s="51"/>
      <c r="G54" s="51"/>
      <c r="H54" s="51">
        <v>1</v>
      </c>
      <c r="I54" s="51"/>
      <c r="J54" s="51"/>
      <c r="K54" s="30">
        <f>B54*[4]TE2c!$J61/[4]TE2c!$H61</f>
        <v>1.4126026153783359E-2</v>
      </c>
      <c r="L54" s="30"/>
      <c r="M54" s="30">
        <f>'DataFig2-extra'!BD5</f>
        <v>9.1182190791104095E-2</v>
      </c>
      <c r="N54" s="30">
        <f>'DataFig2-extra'!BE5</f>
        <v>8.8678606736155394E-2</v>
      </c>
      <c r="P54" s="30">
        <f>1-[4]TE9!$M60</f>
        <v>0.28635097854964087</v>
      </c>
      <c r="T54" s="30">
        <f>[4]TE10!$M60</f>
        <v>0.27420599268303464</v>
      </c>
      <c r="Z54" s="30">
        <f>[4]TE12!$M60</f>
        <v>3.0418972837277208E-2</v>
      </c>
      <c r="AA54" s="30">
        <f>[4]TE12!$I60</f>
        <v>2.9612272977828979E-2</v>
      </c>
    </row>
    <row r="55" spans="1:27">
      <c r="A55" s="4">
        <v>1965</v>
      </c>
      <c r="B55" s="51">
        <f>[4]TE11!$M61</f>
        <v>9.2566441286797793E-2</v>
      </c>
      <c r="C55" s="51">
        <f>[4]TE11!$I61</f>
        <v>9.0170424431562396E-2</v>
      </c>
      <c r="D55" s="51"/>
      <c r="E55" s="51">
        <f>'DataFig2-extra'!AK6</f>
        <v>9.478243720033612E-2</v>
      </c>
      <c r="F55" s="51">
        <f>[5]TableC4!$H61</f>
        <v>0.10849859176595977</v>
      </c>
      <c r="G55" s="51">
        <f>F55</f>
        <v>0.10849859176595977</v>
      </c>
      <c r="H55" s="51">
        <v>1</v>
      </c>
      <c r="I55" s="51">
        <f>G55*H55^(1/1.5)</f>
        <v>0.10849859176595977</v>
      </c>
      <c r="J55" s="51">
        <f>I55*$B55/$C55</f>
        <v>0.11138162637824391</v>
      </c>
      <c r="K55" s="30">
        <f>B55*[4]TE2c!$J62/[4]TE2c!$H62</f>
        <v>1.4725577475352565E-2</v>
      </c>
      <c r="L55" s="30"/>
      <c r="M55" s="30">
        <f>'DataFig2-extra'!BD6</f>
        <v>9.2566441286797793E-2</v>
      </c>
      <c r="N55" s="30">
        <f>'DataFig2-extra'!BE6</f>
        <v>8.9872605903026884E-2</v>
      </c>
      <c r="P55" s="30">
        <f>1-[4]TE9!$M61</f>
        <v>0.29127406678405909</v>
      </c>
      <c r="T55" s="30">
        <f>[4]TE10!$M61</f>
        <v>0.27319489285188081</v>
      </c>
      <c r="Z55" s="30">
        <f>[4]TE12!$M61</f>
        <v>3.0499468243813169E-2</v>
      </c>
      <c r="AA55" s="30">
        <f>[4]TE12!$I61</f>
        <v>2.9911327175796032E-2</v>
      </c>
    </row>
    <row r="56" spans="1:27">
      <c r="A56" s="4">
        <v>1966</v>
      </c>
      <c r="B56" s="51">
        <f>[4]TE11!$M62</f>
        <v>9.395070795345134E-2</v>
      </c>
      <c r="C56" s="51">
        <f>[4]TE11!$I62</f>
        <v>9.2258714139461503E-2</v>
      </c>
      <c r="D56" s="51"/>
      <c r="E56" s="51">
        <f>'DataFig2-extra'!AK7</f>
        <v>9.7065968232419989E-2</v>
      </c>
      <c r="F56" s="51"/>
      <c r="G56" s="51"/>
      <c r="H56" s="51">
        <v>1</v>
      </c>
      <c r="I56" s="51"/>
      <c r="J56" s="51"/>
      <c r="K56" s="30">
        <f>B56*[4]TE2c!$J63/[4]TE2c!$H63</f>
        <v>1.5318954775954225E-2</v>
      </c>
      <c r="L56" s="30"/>
      <c r="M56" s="30">
        <f>'DataFig2-extra'!BD7</f>
        <v>9.395070795345134E-2</v>
      </c>
      <c r="N56" s="30">
        <f>'DataFig2-extra'!BE7</f>
        <v>9.0925293879648691E-2</v>
      </c>
      <c r="P56" s="30">
        <f>1-[4]TE9!$M62</f>
        <v>0.2961972125305119</v>
      </c>
      <c r="T56" s="30">
        <f>[4]TE10!$M62</f>
        <v>0.27218378120895248</v>
      </c>
      <c r="Z56" s="30">
        <f>[4]TE12!$M62</f>
        <v>3.0579964590704931E-2</v>
      </c>
      <c r="AA56" s="30">
        <f>[4]TE12!$I62</f>
        <v>3.0210381373763088E-2</v>
      </c>
    </row>
    <row r="57" spans="1:27">
      <c r="A57" s="4">
        <v>1967</v>
      </c>
      <c r="B57" s="51">
        <f>[4]TE11!$M63</f>
        <v>9.1304133204740665E-2</v>
      </c>
      <c r="C57" s="51">
        <f>[4]TE11!$I63</f>
        <v>8.9262021705508218E-2</v>
      </c>
      <c r="D57" s="51"/>
      <c r="E57" s="51">
        <f>'DataFig2-extra'!AK8</f>
        <v>9.4547909065441638E-2</v>
      </c>
      <c r="F57" s="51"/>
      <c r="G57" s="51"/>
      <c r="H57" s="51">
        <v>1</v>
      </c>
      <c r="I57" s="51"/>
      <c r="J57" s="51"/>
      <c r="K57" s="30">
        <f>B57*[4]TE2c!$J64/[4]TE2c!$H64</f>
        <v>1.5504551151859544E-2</v>
      </c>
      <c r="L57" s="30"/>
      <c r="M57" s="30">
        <f>'DataFig2-extra'!BD8</f>
        <v>9.1304133204740665E-2</v>
      </c>
      <c r="N57" s="30">
        <f>'DataFig2-extra'!BE8</f>
        <v>8.7963664602314223E-2</v>
      </c>
      <c r="P57" s="30">
        <f>1-[4]TE9!$M63</f>
        <v>0.3011767646791309</v>
      </c>
      <c r="T57" s="30">
        <f>[4]TE10!$M63</f>
        <v>0.27081154575471972</v>
      </c>
      <c r="Z57" s="30">
        <f>[4]TE12!$M63</f>
        <v>2.920317054642025E-2</v>
      </c>
      <c r="AA57" s="30">
        <f>[4]TE12!$I63</f>
        <v>2.8762958478182551E-2</v>
      </c>
    </row>
    <row r="58" spans="1:27">
      <c r="A58" s="4">
        <v>1968</v>
      </c>
      <c r="B58" s="51">
        <f>[4]TE11!$M64</f>
        <v>9.3707277060562977E-2</v>
      </c>
      <c r="C58" s="51">
        <f>[4]TE11!$I64</f>
        <v>9.1178539674729095E-2</v>
      </c>
      <c r="D58" s="51"/>
      <c r="E58" s="51">
        <f>'DataFig2-extra'!AK9</f>
        <v>9.6783168648572823E-2</v>
      </c>
      <c r="F58" s="51"/>
      <c r="G58" s="51"/>
      <c r="H58" s="51">
        <v>1</v>
      </c>
      <c r="I58" s="51"/>
      <c r="J58" s="51"/>
      <c r="K58" s="30">
        <f>B58*[4]TE2c!$J65/[4]TE2c!$H65</f>
        <v>1.5217548489139358E-2</v>
      </c>
      <c r="L58" s="30"/>
      <c r="M58" s="30">
        <f>'DataFig2-extra'!BD9</f>
        <v>9.3707277060562977E-2</v>
      </c>
      <c r="N58" s="30">
        <f>'DataFig2-extra'!BE9</f>
        <v>8.9780863320156334E-2</v>
      </c>
      <c r="P58" s="30">
        <f>1-[4]TE9!$M64</f>
        <v>0.3016985386472143</v>
      </c>
      <c r="T58" s="30">
        <f>[4]TE10!$M64</f>
        <v>0.27328339153908354</v>
      </c>
      <c r="Z58" s="30">
        <f>[4]TE12!$M64</f>
        <v>3.0480433211304354E-2</v>
      </c>
      <c r="AA58" s="30">
        <f>[4]TE12!$I64</f>
        <v>2.9820345691405233E-2</v>
      </c>
    </row>
    <row r="59" spans="1:27">
      <c r="A59" s="4">
        <v>1969</v>
      </c>
      <c r="B59" s="51">
        <f>[4]TE11!$M65</f>
        <v>9.2431194431420796E-2</v>
      </c>
      <c r="C59" s="51">
        <f>[4]TE11!$I65</f>
        <v>8.9987137238495066E-2</v>
      </c>
      <c r="D59" s="51"/>
      <c r="E59" s="51">
        <f>'DataFig2-extra'!AK10</f>
        <v>9.5626282000493806E-2</v>
      </c>
      <c r="F59" s="51">
        <f>[5]TableC4!$H65</f>
        <v>9.8668320471162738E-2</v>
      </c>
      <c r="G59" s="51">
        <f>F59</f>
        <v>9.8668320471162738E-2</v>
      </c>
      <c r="H59" s="51">
        <v>1</v>
      </c>
      <c r="I59" s="51">
        <f>G59*H59^(1/1.5)</f>
        <v>9.8668320471162738E-2</v>
      </c>
      <c r="J59" s="51">
        <f>I59*$B59/$C59</f>
        <v>0.10134815923214387</v>
      </c>
      <c r="K59" s="30">
        <f>B59*[4]TE2c!$J66/[4]TE2c!$H66</f>
        <v>1.6055186220292342E-2</v>
      </c>
      <c r="L59" s="30"/>
      <c r="M59" s="30">
        <f>'DataFig2-extra'!BD10</f>
        <v>9.2431194431420796E-2</v>
      </c>
      <c r="N59" s="30">
        <f>'DataFig2-extra'!BE10</f>
        <v>8.7994123440050934E-2</v>
      </c>
      <c r="P59" s="30">
        <f>1-[4]TE9!$M65</f>
        <v>0.31072551081695055</v>
      </c>
      <c r="T59" s="30">
        <f>[4]TE10!$M65</f>
        <v>0.26772790769085281</v>
      </c>
      <c r="Z59" s="30">
        <f>[4]TE12!$M65</f>
        <v>3.0629949517545767E-2</v>
      </c>
      <c r="AA59" s="30">
        <f>[4]TE12!$I65</f>
        <v>2.9856597160687667E-2</v>
      </c>
    </row>
    <row r="60" spans="1:27">
      <c r="A60" s="4">
        <v>1970</v>
      </c>
      <c r="B60" s="51">
        <f>[4]TE11!$M66</f>
        <v>8.8930595701989718E-2</v>
      </c>
      <c r="C60" s="51">
        <f>[4]TE11!$I66</f>
        <v>8.6781840975163504E-2</v>
      </c>
      <c r="D60" s="51"/>
      <c r="E60" s="51">
        <f>'DataFig2-extra'!AK11</f>
        <v>9.2518334509870917E-2</v>
      </c>
      <c r="F60" s="51"/>
      <c r="G60" s="51"/>
      <c r="H60" s="51">
        <v>1</v>
      </c>
      <c r="I60" s="51"/>
      <c r="J60" s="51"/>
      <c r="K60" s="30">
        <f>B60*[4]TE2c!$J67/[4]TE2c!$H67</f>
        <v>1.7290392832883826E-2</v>
      </c>
      <c r="L60" s="30"/>
      <c r="M60" s="30">
        <f>'DataFig2-extra'!BD11</f>
        <v>8.8930595701989718E-2</v>
      </c>
      <c r="N60" s="30">
        <f>'DataFig2-extra'!BE11</f>
        <v>8.3667401595393057E-2</v>
      </c>
      <c r="P60" s="30">
        <f>1-[4]TE9!$M66</f>
        <v>0.30844711634872002</v>
      </c>
      <c r="T60" s="30">
        <f>[4]TE10!$M66</f>
        <v>0.2637599116623337</v>
      </c>
      <c r="Z60" s="30">
        <f>[4]TE12!$M66</f>
        <v>2.9003106502017151E-2</v>
      </c>
      <c r="AA60" s="30">
        <f>[4]TE12!$I66</f>
        <v>2.8373958331940223E-2</v>
      </c>
    </row>
    <row r="61" spans="1:27">
      <c r="A61" s="4">
        <v>1971</v>
      </c>
      <c r="B61" s="51">
        <f>[4]TE11!$M67</f>
        <v>8.5676859808814759E-2</v>
      </c>
      <c r="C61" s="51">
        <f>[4]TE11!$I67</f>
        <v>8.3628616346686613E-2</v>
      </c>
      <c r="D61" s="51"/>
      <c r="E61" s="51">
        <f>'DataFig2-extra'!AK12</f>
        <v>8.9618377166316432E-2</v>
      </c>
      <c r="F61" s="51"/>
      <c r="G61" s="51"/>
      <c r="H61" s="51">
        <v>1</v>
      </c>
      <c r="I61" s="51"/>
      <c r="J61" s="51"/>
      <c r="K61" s="30">
        <f>B61*[4]TE2c!$J68/[4]TE2c!$H68</f>
        <v>1.6957339473029329E-2</v>
      </c>
      <c r="L61" s="30"/>
      <c r="M61" s="30">
        <f>'DataFig2-extra'!BD12</f>
        <v>8.5676859808814759E-2</v>
      </c>
      <c r="N61" s="30">
        <f>'DataFig2-extra'!BE12</f>
        <v>8.0970943624314604E-2</v>
      </c>
      <c r="P61" s="30">
        <f>1-[4]TE9!$M67</f>
        <v>0.31317006009270376</v>
      </c>
      <c r="T61" s="30">
        <f>[4]TE10!$M67</f>
        <v>0.25854801030589958</v>
      </c>
      <c r="Z61" s="30">
        <f>[4]TE12!$M67</f>
        <v>2.7485736647123667E-2</v>
      </c>
      <c r="AA61" s="30">
        <f>[4]TE12!$I67</f>
        <v>2.6874000619500293E-2</v>
      </c>
    </row>
    <row r="62" spans="1:27">
      <c r="A62" s="4">
        <v>1972</v>
      </c>
      <c r="B62" s="51">
        <f>[4]TE11!$M68</f>
        <v>8.084544438604585E-2</v>
      </c>
      <c r="C62" s="51">
        <f>[4]TE11!$I68</f>
        <v>7.9661918583951788E-2</v>
      </c>
      <c r="D62" s="51"/>
      <c r="E62" s="51">
        <f>'DataFig2-extra'!AK13</f>
        <v>8.4761970608846757E-2</v>
      </c>
      <c r="F62" s="51">
        <f>[5]TableC4!$H68</f>
        <v>9.8907390814520366E-2</v>
      </c>
      <c r="G62" s="51">
        <f>F62</f>
        <v>9.8907390814520366E-2</v>
      </c>
      <c r="H62" s="51">
        <v>1</v>
      </c>
      <c r="I62" s="51">
        <f>G62*H62^(1/1.5)</f>
        <v>9.8907390814520366E-2</v>
      </c>
      <c r="J62" s="51">
        <f>I62*$B62/$C62</f>
        <v>0.10037684386219488</v>
      </c>
      <c r="K62" s="30">
        <f>B62*[4]TE2c!$J69/[4]TE2c!$H69</f>
        <v>1.5873551100465295E-2</v>
      </c>
      <c r="L62" s="30"/>
      <c r="M62" s="30">
        <f>'DataFig2-extra'!BD13</f>
        <v>8.084544438604585E-2</v>
      </c>
      <c r="N62" s="30">
        <f>'DataFig2-extra'!BE13</f>
        <v>7.6530380389316366E-2</v>
      </c>
      <c r="P62" s="30">
        <f>1-[4]TE9!$M68</f>
        <v>0.31237315667005083</v>
      </c>
      <c r="T62" s="30">
        <f>[4]TE10!$M68</f>
        <v>0.25188646215844612</v>
      </c>
      <c r="V62" s="30">
        <f t="shared" ref="V62:V97" si="6">T62*$E62/$B62</f>
        <v>0.26408900420276171</v>
      </c>
      <c r="Z62" s="30">
        <f>[4]TE12!$M68</f>
        <v>2.5847302286836484E-2</v>
      </c>
      <c r="AA62" s="30">
        <f>[4]TE12!$I68</f>
        <v>2.5338658700547967E-2</v>
      </c>
    </row>
    <row r="63" spans="1:27">
      <c r="A63" s="4">
        <v>1973</v>
      </c>
      <c r="B63" s="51">
        <f>[4]TE11!$M69</f>
        <v>7.5577635702186147E-2</v>
      </c>
      <c r="C63" s="51">
        <f>[4]TE11!$I69</f>
        <v>7.4156721533199757E-2</v>
      </c>
      <c r="D63" s="51"/>
      <c r="E63" s="51">
        <f>'DataFig2-extra'!AK14</f>
        <v>8.0280140063284988E-2</v>
      </c>
      <c r="F63" s="51"/>
      <c r="G63" s="51"/>
      <c r="H63" s="51">
        <v>1</v>
      </c>
      <c r="I63" s="51"/>
      <c r="J63" s="51"/>
      <c r="K63" s="30">
        <f>B63*[4]TE2c!$J70/[4]TE2c!$H70</f>
        <v>1.7233927283814541E-2</v>
      </c>
      <c r="L63" s="30"/>
      <c r="M63" s="30">
        <f>'DataFig2-extra'!BD14</f>
        <v>7.5577635702186147E-2</v>
      </c>
      <c r="N63" s="30">
        <f>'DataFig2-extra'!BE14</f>
        <v>7.0792711697130542E-2</v>
      </c>
      <c r="P63" s="30">
        <f>1-[4]TE9!$M69</f>
        <v>0.31833898081590151</v>
      </c>
      <c r="T63" s="30">
        <f>[4]TE10!$M69</f>
        <v>0.24280911295655541</v>
      </c>
      <c r="V63" s="30">
        <f t="shared" si="6"/>
        <v>0.25791690115321259</v>
      </c>
      <c r="Z63" s="30">
        <f>[4]TE12!$M69</f>
        <v>2.3118774297844088E-2</v>
      </c>
      <c r="AA63" s="30">
        <f>[4]TE12!$I69</f>
        <v>2.279928690074939E-2</v>
      </c>
    </row>
    <row r="64" spans="1:27">
      <c r="A64" s="4">
        <v>1974</v>
      </c>
      <c r="B64" s="51">
        <f>[4]TE11!$M70</f>
        <v>7.3336177734419458E-2</v>
      </c>
      <c r="C64" s="51">
        <f>[4]TE11!$I70</f>
        <v>7.1216558441733455E-2</v>
      </c>
      <c r="D64" s="51"/>
      <c r="E64" s="51">
        <f>'DataFig2-extra'!AK15</f>
        <v>7.9973733032295075E-2</v>
      </c>
      <c r="F64" s="51"/>
      <c r="G64" s="51"/>
      <c r="H64" s="51">
        <v>1</v>
      </c>
      <c r="I64" s="51"/>
      <c r="J64" s="51"/>
      <c r="K64" s="30">
        <f>B64*[4]TE2c!$J71/[4]TE2c!$H71</f>
        <v>1.8457325625584543E-2</v>
      </c>
      <c r="L64" s="30"/>
      <c r="M64" s="30">
        <f>'DataFig2-extra'!BD15</f>
        <v>7.3336177734419458E-2</v>
      </c>
      <c r="N64" s="30">
        <f>'DataFig2-extra'!BE15</f>
        <v>6.8026001764132607E-2</v>
      </c>
      <c r="P64" s="30">
        <f>1-[4]TE9!$M70</f>
        <v>0.3235656553187598</v>
      </c>
      <c r="T64" s="30">
        <f>[4]TE10!$M70</f>
        <v>0.2392506565796812</v>
      </c>
      <c r="V64" s="30">
        <f t="shared" si="6"/>
        <v>0.26090490025804181</v>
      </c>
      <c r="Z64" s="30">
        <f>[4]TE12!$M70</f>
        <v>2.1884441208107643E-2</v>
      </c>
      <c r="AA64" s="30">
        <f>[4]TE12!$I70</f>
        <v>2.1552477940616651E-2</v>
      </c>
    </row>
    <row r="65" spans="1:27">
      <c r="A65" s="4">
        <v>1975</v>
      </c>
      <c r="B65" s="51">
        <f>[4]TE11!$M71</f>
        <v>7.029199271493615E-2</v>
      </c>
      <c r="C65" s="51">
        <f>[4]TE11!$I71</f>
        <v>6.8062289934658807E-2</v>
      </c>
      <c r="D65" s="51"/>
      <c r="E65" s="51">
        <f>'DataFig2-extra'!AK16</f>
        <v>7.7798921698533502E-2</v>
      </c>
      <c r="F65" s="51"/>
      <c r="G65" s="51"/>
      <c r="H65" s="51">
        <v>1</v>
      </c>
      <c r="I65" s="51"/>
      <c r="J65" s="51"/>
      <c r="K65" s="30">
        <f>B65*[4]TE2c!$J72/[4]TE2c!$H72</f>
        <v>1.7434980901436244E-2</v>
      </c>
      <c r="L65" s="30"/>
      <c r="M65" s="30">
        <f>'DataFig2-extra'!BD16</f>
        <v>7.029199271493615E-2</v>
      </c>
      <c r="N65" s="30">
        <f>'DataFig2-extra'!BE16</f>
        <v>6.5246306356017233E-2</v>
      </c>
      <c r="P65" s="30">
        <f>1-[4]TE9!$M71</f>
        <v>0.32708330765519544</v>
      </c>
      <c r="T65" s="30">
        <f>[4]TE10!$M71</f>
        <v>0.23430756269589173</v>
      </c>
      <c r="V65" s="30">
        <f t="shared" si="6"/>
        <v>0.25933075759393726</v>
      </c>
      <c r="Z65" s="30">
        <f>[4]TE12!$M71</f>
        <v>2.1184722571873246E-2</v>
      </c>
      <c r="AA65" s="30">
        <f>[4]TE12!$I71</f>
        <v>2.0707342535182256E-2</v>
      </c>
    </row>
    <row r="66" spans="1:27">
      <c r="A66" s="4">
        <v>1976</v>
      </c>
      <c r="B66" s="51">
        <f>[4]TE11!$M72</f>
        <v>6.7906181208336691E-2</v>
      </c>
      <c r="C66" s="51">
        <f>[4]TE11!$I72</f>
        <v>6.5538259069448657E-2</v>
      </c>
      <c r="D66" s="51"/>
      <c r="E66" s="51">
        <f>'DataFig2-extra'!AK17</f>
        <v>7.5553361997886814E-2</v>
      </c>
      <c r="F66" s="51">
        <f>[5]TableC4!$H72</f>
        <v>7.4539776153462203E-2</v>
      </c>
      <c r="G66" s="51">
        <f>F66</f>
        <v>7.4539776153462203E-2</v>
      </c>
      <c r="H66" s="51">
        <v>1</v>
      </c>
      <c r="I66" s="51">
        <f>G66*H66^(1/1.5)</f>
        <v>7.4539776153462203E-2</v>
      </c>
      <c r="J66" s="51">
        <f>I66*$B66/$C66</f>
        <v>7.7232926516130604E-2</v>
      </c>
      <c r="K66" s="30">
        <f>B66*[4]TE2c!$J73/[4]TE2c!$H73</f>
        <v>1.6114062714069718E-2</v>
      </c>
      <c r="L66" s="30"/>
      <c r="M66" s="30">
        <f>'DataFig2-extra'!BD17</f>
        <v>6.7906181208336691E-2</v>
      </c>
      <c r="N66" s="30">
        <f>'DataFig2-extra'!BE17</f>
        <v>6.3576554331006882E-2</v>
      </c>
      <c r="P66" s="30">
        <f>1-[4]TE9!$M72</f>
        <v>0.33411299898606284</v>
      </c>
      <c r="T66" s="30">
        <f>[4]TE10!$M72</f>
        <v>0.22842707604761464</v>
      </c>
      <c r="V66" s="30">
        <f t="shared" si="6"/>
        <v>0.25415114293933333</v>
      </c>
      <c r="Z66" s="30">
        <f>[4]TE12!$M72</f>
        <v>2.0679249915473732E-2</v>
      </c>
      <c r="AA66" s="30">
        <f>[4]TE12!$I72</f>
        <v>2.0268248800169524E-2</v>
      </c>
    </row>
    <row r="67" spans="1:27">
      <c r="A67" s="4">
        <v>1977</v>
      </c>
      <c r="B67" s="51">
        <f>[4]TE11!$M73</f>
        <v>6.7385203042131539E-2</v>
      </c>
      <c r="C67" s="51">
        <f>[4]TE11!$I73</f>
        <v>6.5024849454642819E-2</v>
      </c>
      <c r="D67" s="51"/>
      <c r="E67" s="51">
        <f>'DataFig2-extra'!AK18</f>
        <v>7.5466440941894808E-2</v>
      </c>
      <c r="F67" s="51"/>
      <c r="G67" s="51"/>
      <c r="H67" s="51">
        <v>1</v>
      </c>
      <c r="I67" s="51"/>
      <c r="J67" s="51"/>
      <c r="K67" s="30">
        <f>B67*[4]TE2c!$J74/[4]TE2c!$H74</f>
        <v>1.5705513739359567E-2</v>
      </c>
      <c r="L67" s="30"/>
      <c r="M67" s="30">
        <f>'DataFig2-extra'!BD18</f>
        <v>6.7385203042131539E-2</v>
      </c>
      <c r="N67" s="30">
        <f>'DataFig2-extra'!BE18</f>
        <v>6.355931181932517E-2</v>
      </c>
      <c r="P67" s="30">
        <f>1-[4]TE9!$M73</f>
        <v>0.33702754991307249</v>
      </c>
      <c r="T67" s="30">
        <f>[4]TE10!$M73</f>
        <v>0.22693378777677145</v>
      </c>
      <c r="V67" s="30">
        <f t="shared" si="6"/>
        <v>0.25414904934349641</v>
      </c>
      <c r="Z67" s="30">
        <f>[4]TE12!$M73</f>
        <v>2.041441659350016E-2</v>
      </c>
      <c r="AA67" s="30">
        <f>[4]TE12!$I73</f>
        <v>1.9933394257905857E-2</v>
      </c>
    </row>
    <row r="68" spans="1:27">
      <c r="A68" s="4">
        <v>1978</v>
      </c>
      <c r="B68" s="51">
        <f>[4]TE11!$M74</f>
        <v>6.7928124625534506E-2</v>
      </c>
      <c r="C68" s="51">
        <f>[4]TE11!$I74</f>
        <v>6.543456494313514E-2</v>
      </c>
      <c r="D68" s="51"/>
      <c r="E68" s="51">
        <f>'DataFig2-extra'!AK19</f>
        <v>7.6896426748729318E-2</v>
      </c>
      <c r="F68" s="51"/>
      <c r="G68" s="51"/>
      <c r="H68" s="51">
        <v>1</v>
      </c>
      <c r="I68" s="51"/>
      <c r="J68" s="51"/>
      <c r="K68" s="30">
        <f>B68*[4]TE2c!$J75/[4]TE2c!$H75</f>
        <v>1.6401334400054184E-2</v>
      </c>
      <c r="L68" s="30"/>
      <c r="M68" s="30">
        <f>'DataFig2-extra'!BD19</f>
        <v>6.7928124625534506E-2</v>
      </c>
      <c r="N68" s="30">
        <f>'DataFig2-extra'!BE19</f>
        <v>6.3601612732937976E-2</v>
      </c>
      <c r="P68" s="30">
        <f>1-[4]TE9!$M74</f>
        <v>0.34332797708021645</v>
      </c>
      <c r="T68" s="30">
        <f>[4]TE10!$M74</f>
        <v>0.2252191555724832</v>
      </c>
      <c r="V68" s="30">
        <f t="shared" si="6"/>
        <v>0.25495401785875305</v>
      </c>
      <c r="Z68" s="30">
        <f>[4]TE12!$M74</f>
        <v>2.0974241420926659E-2</v>
      </c>
      <c r="AA68" s="30">
        <f>[4]TE12!$I74</f>
        <v>2.042510712263057E-2</v>
      </c>
    </row>
    <row r="69" spans="1:27">
      <c r="A69" s="4">
        <v>1979</v>
      </c>
      <c r="B69" s="51">
        <f>[4]TE11!$M75</f>
        <v>7.3237957138821447E-2</v>
      </c>
      <c r="C69" s="51">
        <f>[4]TE11!$I75</f>
        <v>7.039006799459456E-2</v>
      </c>
      <c r="D69" s="51"/>
      <c r="E69" s="51">
        <f>'DataFig2-extra'!AK20</f>
        <v>8.3084332482045012E-2</v>
      </c>
      <c r="F69" s="51"/>
      <c r="G69" s="51"/>
      <c r="H69" s="51">
        <v>1</v>
      </c>
      <c r="I69" s="51"/>
      <c r="J69" s="51"/>
      <c r="K69" s="30">
        <f>B69*[4]TE2c!$J76/[4]TE2c!$H76</f>
        <v>1.6924533684966742E-2</v>
      </c>
      <c r="L69" s="30"/>
      <c r="M69" s="30">
        <f>'DataFig2-extra'!BD20</f>
        <v>7.3237957138821447E-2</v>
      </c>
      <c r="N69" s="30">
        <f>'DataFig2-extra'!BE20</f>
        <v>6.8809669295936959E-2</v>
      </c>
      <c r="P69" s="30">
        <f>1-[4]TE9!$M75</f>
        <v>0.33557079699287551</v>
      </c>
      <c r="T69" s="30">
        <f>[4]TE10!$M75</f>
        <v>0.23343198448997005</v>
      </c>
      <c r="V69" s="30">
        <f t="shared" si="6"/>
        <v>0.26481542316296708</v>
      </c>
      <c r="Z69" s="30">
        <f>[4]TE12!$M75</f>
        <v>2.3762560105537813E-2</v>
      </c>
      <c r="AA69" s="30">
        <f>[4]TE12!$I75</f>
        <v>2.3017387837171555E-2</v>
      </c>
    </row>
    <row r="70" spans="1:27">
      <c r="A70" s="4">
        <v>1980</v>
      </c>
      <c r="B70" s="51">
        <f>[4]TE11!$M76</f>
        <v>7.4562128522443441E-2</v>
      </c>
      <c r="C70" s="51">
        <f>[4]TE11!$I76</f>
        <v>7.1557097136974321E-2</v>
      </c>
      <c r="D70" s="51"/>
      <c r="E70" s="51">
        <f>'DataFig2-extra'!AK21</f>
        <v>8.4943553411037709E-2</v>
      </c>
      <c r="F70" s="51"/>
      <c r="G70" s="51"/>
      <c r="H70" s="51">
        <v>1</v>
      </c>
      <c r="I70" s="51"/>
      <c r="J70" s="51"/>
      <c r="K70" s="30">
        <f>B70*[4]TE2c!$J77/[4]TE2c!$H77</f>
        <v>1.5124847296451829E-2</v>
      </c>
      <c r="L70" s="30"/>
      <c r="M70" s="30">
        <f>'DataFig2-extra'!BD21</f>
        <v>7.4562128522443441E-2</v>
      </c>
      <c r="N70" s="30">
        <f>'DataFig2-extra'!BE21</f>
        <v>7.0818557293029272E-2</v>
      </c>
      <c r="P70" s="30">
        <f>1-[4]TE9!$M76</f>
        <v>0.33874438052843125</v>
      </c>
      <c r="T70" s="30">
        <f>[4]TE10!$M76</f>
        <v>0.2339066225429228</v>
      </c>
      <c r="V70" s="30">
        <f t="shared" si="6"/>
        <v>0.26647387995622485</v>
      </c>
      <c r="Z70" s="30">
        <f>[4]TE12!$M76</f>
        <v>2.3583457035016964E-2</v>
      </c>
      <c r="AA70" s="30">
        <f>[4]TE12!$I76</f>
        <v>2.2765668109059334E-2</v>
      </c>
    </row>
    <row r="71" spans="1:27">
      <c r="A71" s="4">
        <v>1981</v>
      </c>
      <c r="B71" s="51">
        <f>[4]TE11!$M77</f>
        <v>8.1891972259261772E-2</v>
      </c>
      <c r="C71" s="51">
        <f>[4]TE11!$I77</f>
        <v>7.8750535845756545E-2</v>
      </c>
      <c r="D71" s="51"/>
      <c r="E71" s="51">
        <f>'DataFig2-extra'!AK22</f>
        <v>9.3173891301740613E-2</v>
      </c>
      <c r="F71" s="51">
        <f>[5]TableC4!$H77</f>
        <v>7.4745130000000007E-2</v>
      </c>
      <c r="G71" s="51">
        <f t="shared" ref="G71:G99" si="7">F71</f>
        <v>7.4745130000000007E-2</v>
      </c>
      <c r="H71" s="51">
        <v>1</v>
      </c>
      <c r="I71" s="51">
        <f>G71*H71^(1/1.5)</f>
        <v>7.4745130000000007E-2</v>
      </c>
      <c r="J71" s="51">
        <f t="shared" ref="J71:J99" si="8">I71*$B71/$C71</f>
        <v>7.7726786830552674E-2</v>
      </c>
      <c r="K71" s="30">
        <f>B71*[4]TE2c!$J78/[4]TE2c!$H78</f>
        <v>1.4975782152918437E-2</v>
      </c>
      <c r="L71" s="30"/>
      <c r="M71" s="30">
        <f>'DataFig2-extra'!BD22</f>
        <v>8.1891972259261772E-2</v>
      </c>
      <c r="N71" s="30">
        <f>'DataFig2-extra'!BE22</f>
        <v>7.8630238265794683E-2</v>
      </c>
      <c r="P71" s="30">
        <f>1-[4]TE9!$M77</f>
        <v>0.34248910238920827</v>
      </c>
      <c r="T71" s="30">
        <f>[4]TE10!$M77</f>
        <v>0.24165635936423352</v>
      </c>
      <c r="V71" s="30">
        <f t="shared" si="6"/>
        <v>0.27494835865588707</v>
      </c>
      <c r="W71" s="60">
        <v>0.20814868</v>
      </c>
      <c r="X71" s="60">
        <v>2.718104E-2</v>
      </c>
      <c r="Y71" s="60">
        <f t="shared" ref="Y71:Y99" si="9">X71*H71^(1/1.5)*$Z71/$AA71</f>
        <v>2.8107225757076026E-2</v>
      </c>
      <c r="Z71" s="30">
        <f>[4]TE12!$M77</f>
        <v>2.7348994071051326E-2</v>
      </c>
      <c r="AA71" s="30">
        <f>[4]TE12!$I77</f>
        <v>2.6447793468832963E-2</v>
      </c>
    </row>
    <row r="72" spans="1:27">
      <c r="A72" s="4">
        <v>1982</v>
      </c>
      <c r="B72" s="51">
        <f>[4]TE11!$M78</f>
        <v>8.6964534682683448E-2</v>
      </c>
      <c r="C72" s="51">
        <f>[4]TE11!$I78</f>
        <v>8.2960464060306563E-2</v>
      </c>
      <c r="D72" s="51"/>
      <c r="E72" s="51">
        <f>'DataFig2-extra'!AK23</f>
        <v>9.9664727247968959E-2</v>
      </c>
      <c r="F72" s="51">
        <f>[5]TableC4!$H78</f>
        <v>7.3284959999999996E-2</v>
      </c>
      <c r="G72" s="51">
        <f t="shared" si="7"/>
        <v>7.3284959999999996E-2</v>
      </c>
      <c r="H72" s="51">
        <f>H71+(H$102-H$71)/31</f>
        <v>1.0290322580645161</v>
      </c>
      <c r="I72" s="51">
        <f t="shared" ref="I72:I102" si="10">G72*H72^(1/1.5)</f>
        <v>7.4696602352489413E-2</v>
      </c>
      <c r="J72" s="51">
        <f t="shared" si="8"/>
        <v>7.8301819300812564E-2</v>
      </c>
      <c r="K72" s="30">
        <f>B72*[4]TE2c!$J79/[4]TE2c!$H79</f>
        <v>1.5001549483526741E-2</v>
      </c>
      <c r="L72" s="30"/>
      <c r="M72" s="30">
        <f>'DataFig2-extra'!BD23</f>
        <v>8.6964534682683448E-2</v>
      </c>
      <c r="N72" s="30">
        <f>'DataFig2-extra'!BE23</f>
        <v>8.4349000286117484E-2</v>
      </c>
      <c r="P72" s="30">
        <f>1-[4]TE9!$M78</f>
        <v>0.35336562959533691</v>
      </c>
      <c r="T72" s="30">
        <f>[4]TE10!$M78</f>
        <v>0.24403791459421459</v>
      </c>
      <c r="V72" s="30">
        <f t="shared" si="6"/>
        <v>0.27967690835053222</v>
      </c>
      <c r="W72" s="60">
        <v>0.19056332000000001</v>
      </c>
      <c r="X72" s="60">
        <v>2.618289E-2</v>
      </c>
      <c r="Y72" s="60">
        <f t="shared" si="9"/>
        <v>2.7823876865479852E-2</v>
      </c>
      <c r="Z72" s="30">
        <f>[4]TE12!$M78</f>
        <v>2.9331043668371595E-2</v>
      </c>
      <c r="AA72" s="30">
        <f>[4]TE12!$I78</f>
        <v>2.8132831677794463E-2</v>
      </c>
    </row>
    <row r="73" spans="1:27">
      <c r="A73" s="4">
        <v>1983</v>
      </c>
      <c r="B73" s="51">
        <f>[4]TE11!$M79</f>
        <v>8.1724878080873697E-2</v>
      </c>
      <c r="C73" s="51">
        <f>[4]TE11!$I79</f>
        <v>7.8102797269821181E-2</v>
      </c>
      <c r="D73" s="51"/>
      <c r="E73" s="51">
        <f>'DataFig2-extra'!AK24</f>
        <v>9.3311522590318441E-2</v>
      </c>
      <c r="F73" s="51">
        <f>[5]TableC4!$H79</f>
        <v>8.3969779999999994E-2</v>
      </c>
      <c r="G73" s="51">
        <f t="shared" si="7"/>
        <v>8.3969779999999994E-2</v>
      </c>
      <c r="H73" s="51">
        <f t="shared" ref="H73:H99" si="11">H72+(H$102-H$71)/31</f>
        <v>1.0580645161290323</v>
      </c>
      <c r="I73" s="51">
        <f t="shared" si="10"/>
        <v>8.7189552487338409E-2</v>
      </c>
      <c r="J73" s="51">
        <f t="shared" si="8"/>
        <v>9.1233038969616709E-2</v>
      </c>
      <c r="K73" s="30">
        <f>B73*[4]TE2c!$J80/[4]TE2c!$H80</f>
        <v>1.5515915056680216E-2</v>
      </c>
      <c r="L73" s="30"/>
      <c r="M73" s="30">
        <f>'DataFig2-extra'!BD24</f>
        <v>8.1724878080873697E-2</v>
      </c>
      <c r="N73" s="30">
        <f>'DataFig2-extra'!BE24</f>
        <v>7.9260213048029798E-2</v>
      </c>
      <c r="P73" s="30">
        <f>1-[4]TE9!$M79</f>
        <v>0.36371994064975621</v>
      </c>
      <c r="T73" s="30">
        <f>[4]TE10!$M79</f>
        <v>0.23330865273301821</v>
      </c>
      <c r="V73" s="30">
        <f t="shared" si="6"/>
        <v>0.26638627222508854</v>
      </c>
      <c r="W73" s="60">
        <v>0.21072234000000001</v>
      </c>
      <c r="X73" s="60">
        <v>3.1426099999999998E-2</v>
      </c>
      <c r="Y73" s="60">
        <f t="shared" si="9"/>
        <v>3.4064777082365036E-2</v>
      </c>
      <c r="Z73" s="30">
        <f>[4]TE12!$M79</f>
        <v>2.7815640683116583E-2</v>
      </c>
      <c r="AA73" s="30">
        <f>[4]TE12!$I79</f>
        <v>2.6644982397556308E-2</v>
      </c>
    </row>
    <row r="74" spans="1:27">
      <c r="A74" s="4">
        <v>1984</v>
      </c>
      <c r="B74" s="51">
        <f>[4]TE11!$M80</f>
        <v>8.4904183280893289E-2</v>
      </c>
      <c r="C74" s="51">
        <f>[4]TE11!$I80</f>
        <v>8.2585342228412628E-2</v>
      </c>
      <c r="D74" s="51"/>
      <c r="E74" s="51">
        <f>'DataFig2-extra'!AK25</f>
        <v>9.6109027594973209E-2</v>
      </c>
      <c r="F74" s="51">
        <f>[5]TableC4!$H80</f>
        <v>8.6045759999999999E-2</v>
      </c>
      <c r="G74" s="51">
        <f t="shared" si="7"/>
        <v>8.6045759999999999E-2</v>
      </c>
      <c r="H74" s="51">
        <f t="shared" si="11"/>
        <v>1.0870967741935484</v>
      </c>
      <c r="I74" s="51">
        <f t="shared" si="10"/>
        <v>9.0972112455296489E-2</v>
      </c>
      <c r="J74" s="51">
        <f t="shared" si="8"/>
        <v>9.3526438238784662E-2</v>
      </c>
      <c r="K74" s="30">
        <f>B74*[4]TE2c!$J81/[4]TE2c!$H81</f>
        <v>1.9390789563900054E-2</v>
      </c>
      <c r="L74" s="30"/>
      <c r="M74" s="30">
        <f>'DataFig2-extra'!BD25</f>
        <v>8.4904183280893289E-2</v>
      </c>
      <c r="N74" s="30">
        <f>'DataFig2-extra'!BE25</f>
        <v>8.1039520899011647E-2</v>
      </c>
      <c r="P74" s="30">
        <f>1-[4]TE9!$M80</f>
        <v>0.3693122371690335</v>
      </c>
      <c r="T74" s="30">
        <f>[4]TE10!$M80</f>
        <v>0.23423741265984399</v>
      </c>
      <c r="V74" s="30">
        <f t="shared" si="6"/>
        <v>0.26514983228354327</v>
      </c>
      <c r="W74" s="60">
        <v>0.20950060000000001</v>
      </c>
      <c r="X74" s="60">
        <v>3.3572860000000003E-2</v>
      </c>
      <c r="Y74" s="60">
        <f t="shared" si="9"/>
        <v>3.7145992878195498E-2</v>
      </c>
      <c r="Z74" s="30">
        <f>[4]TE12!$M80</f>
        <v>2.9665436263349085E-2</v>
      </c>
      <c r="AA74" s="30">
        <f>[4]TE12!$I80</f>
        <v>2.834692224860191E-2</v>
      </c>
    </row>
    <row r="75" spans="1:27">
      <c r="A75" s="4">
        <v>1985</v>
      </c>
      <c r="B75" s="51">
        <f>[4]TE11!$M81</f>
        <v>8.84636248979771E-2</v>
      </c>
      <c r="C75" s="51">
        <f>[4]TE11!$I81</f>
        <v>8.5570305585861192E-2</v>
      </c>
      <c r="D75" s="51"/>
      <c r="E75" s="51">
        <f>'DataFig2-extra'!AK26</f>
        <v>9.8514295158057097E-2</v>
      </c>
      <c r="F75" s="51">
        <f>[5]TableC4!$H81</f>
        <v>9.4486059999999997E-2</v>
      </c>
      <c r="G75" s="51">
        <f t="shared" si="7"/>
        <v>9.4486059999999997E-2</v>
      </c>
      <c r="H75" s="51">
        <f t="shared" si="11"/>
        <v>1.1161290322580646</v>
      </c>
      <c r="I75" s="51">
        <f t="shared" si="10"/>
        <v>0.10166637598555364</v>
      </c>
      <c r="J75" s="51">
        <f t="shared" si="8"/>
        <v>0.10510393866594732</v>
      </c>
      <c r="K75" s="30">
        <f>B75*[4]TE2c!$J82/[4]TE2c!$H82</f>
        <v>2.3615252253976364E-2</v>
      </c>
      <c r="L75" s="30"/>
      <c r="M75" s="30">
        <f>'DataFig2-extra'!BD26</f>
        <v>8.84636248979771E-2</v>
      </c>
      <c r="N75" s="30">
        <f>'DataFig2-extra'!BE26</f>
        <v>8.373324454228899E-2</v>
      </c>
      <c r="P75" s="30">
        <f>1-[4]TE9!$M81</f>
        <v>0.37592720474377939</v>
      </c>
      <c r="T75" s="30">
        <f>[4]TE10!$M81</f>
        <v>0.23633174526403913</v>
      </c>
      <c r="V75" s="30">
        <f t="shared" si="6"/>
        <v>0.26318224394502177</v>
      </c>
      <c r="W75" s="60">
        <v>0.22350440999999999</v>
      </c>
      <c r="X75" s="60">
        <v>4.7533150000000003E-2</v>
      </c>
      <c r="Y75" s="60">
        <f t="shared" si="9"/>
        <v>4.9395005372857494E-2</v>
      </c>
      <c r="Z75" s="30">
        <f>[4]TE12!$M81</f>
        <v>2.9087000248621261E-2</v>
      </c>
      <c r="AA75" s="30">
        <f>[4]TE12!$I81</f>
        <v>3.0117720365524289E-2</v>
      </c>
    </row>
    <row r="76" spans="1:27">
      <c r="A76" s="4">
        <v>1986</v>
      </c>
      <c r="B76" s="51">
        <f>[4]TE11!$M82</f>
        <v>8.3860183259299462E-2</v>
      </c>
      <c r="C76" s="51">
        <f>[4]TE11!$I82</f>
        <v>8.1781595945358276E-2</v>
      </c>
      <c r="D76" s="51"/>
      <c r="E76" s="51">
        <f>'DataFig2-extra'!AK27</f>
        <v>9.1968723539577815E-2</v>
      </c>
      <c r="F76" s="51">
        <f>[5]TableC4!$H82</f>
        <v>9.6067639999999996E-2</v>
      </c>
      <c r="G76" s="51">
        <f t="shared" si="7"/>
        <v>9.6067639999999996E-2</v>
      </c>
      <c r="H76" s="51">
        <f t="shared" si="11"/>
        <v>1.1451612903225807</v>
      </c>
      <c r="I76" s="51">
        <f t="shared" si="10"/>
        <v>0.10515297430244942</v>
      </c>
      <c r="J76" s="51">
        <f t="shared" si="8"/>
        <v>0.10782557607650003</v>
      </c>
      <c r="K76" s="30">
        <f>B76*[4]TE2c!$J83/[4]TE2c!$H83</f>
        <v>2.264665979457231E-2</v>
      </c>
      <c r="L76" s="30"/>
      <c r="M76" s="30">
        <f>'DataFig2-extra'!BD27</f>
        <v>8.3860183259299462E-2</v>
      </c>
      <c r="N76" s="30">
        <f>'DataFig2-extra'!BE27</f>
        <v>8.0347052770310984E-2</v>
      </c>
      <c r="P76" s="30">
        <f>1-[4]TE9!$M82</f>
        <v>0.37702451907782997</v>
      </c>
      <c r="T76" s="30">
        <f>[4]TE10!$M82</f>
        <v>0.23561571947057947</v>
      </c>
      <c r="V76" s="30">
        <f t="shared" si="6"/>
        <v>0.25839768199129814</v>
      </c>
      <c r="W76" s="60">
        <v>0.22655721000000001</v>
      </c>
      <c r="X76" s="60">
        <v>3.3665899999999999E-2</v>
      </c>
      <c r="Y76" s="60">
        <f t="shared" si="9"/>
        <v>3.8579496731035667E-2</v>
      </c>
      <c r="Z76" s="30">
        <f>[4]TE12!$M82</f>
        <v>2.9497837565057489E-2</v>
      </c>
      <c r="AA76" s="30">
        <f>[4]TE12!$I82</f>
        <v>2.8175283223390579E-2</v>
      </c>
    </row>
    <row r="77" spans="1:27">
      <c r="A77" s="4">
        <v>1987</v>
      </c>
      <c r="B77" s="51">
        <f>[4]TE11!$M83</f>
        <v>9.5966737965709231E-2</v>
      </c>
      <c r="C77" s="51">
        <f>[4]TE11!$I83</f>
        <v>9.1254800558090196E-2</v>
      </c>
      <c r="D77" s="51"/>
      <c r="E77" s="51">
        <f>'DataFig2-extra'!AK28</f>
        <v>0.10384127350690607</v>
      </c>
      <c r="F77" s="51">
        <f>[5]TableC4!$H83</f>
        <v>8.9839290000000002E-2</v>
      </c>
      <c r="G77" s="51">
        <f t="shared" si="7"/>
        <v>8.9839290000000002E-2</v>
      </c>
      <c r="H77" s="51">
        <f t="shared" si="11"/>
        <v>1.1741935483870969</v>
      </c>
      <c r="I77" s="51">
        <f t="shared" si="10"/>
        <v>9.9990660593883993E-2</v>
      </c>
      <c r="J77" s="51">
        <f t="shared" si="8"/>
        <v>0.10515367373054565</v>
      </c>
      <c r="K77" s="30">
        <f>B77*[4]TE2c!$J84/[4]TE2c!$H84</f>
        <v>3.404286657096145E-2</v>
      </c>
      <c r="L77" s="30"/>
      <c r="M77" s="30">
        <f>'DataFig2-extra'!BD28</f>
        <v>9.5966737965709231E-2</v>
      </c>
      <c r="N77" s="30">
        <f>'DataFig2-extra'!BE28</f>
        <v>8.7558715000916554E-2</v>
      </c>
      <c r="P77" s="30">
        <f>1-[4]TE9!$M83</f>
        <v>0.36691348601903928</v>
      </c>
      <c r="T77" s="30">
        <f>[4]TE10!$M83</f>
        <v>0.25278318337373229</v>
      </c>
      <c r="V77" s="30">
        <f t="shared" si="6"/>
        <v>0.27352526759883738</v>
      </c>
      <c r="W77" s="60">
        <v>0.21566795999999999</v>
      </c>
      <c r="X77" s="60">
        <v>3.5286289999999998E-2</v>
      </c>
      <c r="Y77" s="60">
        <f t="shared" si="9"/>
        <v>4.1070661349888467E-2</v>
      </c>
      <c r="Z77" s="30">
        <f>[4]TE12!$M83</f>
        <v>3.4854586572022929E-2</v>
      </c>
      <c r="AA77" s="30">
        <f>[4]TE12!$I83</f>
        <v>3.3329389989376068E-2</v>
      </c>
    </row>
    <row r="78" spans="1:27">
      <c r="A78" s="4">
        <v>1988</v>
      </c>
      <c r="B78" s="51">
        <f>[4]TE11!$M84</f>
        <v>0.11210743574847949</v>
      </c>
      <c r="C78" s="51">
        <f>[4]TE11!$I84</f>
        <v>0.10669055581092833</v>
      </c>
      <c r="D78" s="51"/>
      <c r="E78" s="51">
        <f>'DataFig2-extra'!AK29</f>
        <v>0.12243197848215744</v>
      </c>
      <c r="F78" s="51">
        <f>[5]TableC4!$H84</f>
        <v>8.9540839999999997E-2</v>
      </c>
      <c r="G78" s="51">
        <f t="shared" si="7"/>
        <v>8.9540839999999997E-2</v>
      </c>
      <c r="H78" s="51">
        <f t="shared" si="11"/>
        <v>1.203225806451613</v>
      </c>
      <c r="I78" s="51">
        <f t="shared" si="10"/>
        <v>0.1012945134946973</v>
      </c>
      <c r="J78" s="51">
        <f t="shared" si="8"/>
        <v>0.10643742622734638</v>
      </c>
      <c r="K78" s="30">
        <f>B78*[4]TE2c!$J85/[4]TE2c!$H85</f>
        <v>3.7841397924595323E-2</v>
      </c>
      <c r="L78" s="30"/>
      <c r="M78" s="30">
        <f>'DataFig2-extra'!BD29</f>
        <v>0.11210743574847951</v>
      </c>
      <c r="N78" s="30">
        <f>'DataFig2-extra'!BE29</f>
        <v>0.10155797299864668</v>
      </c>
      <c r="P78" s="30">
        <f>1-[4]TE9!$M84</f>
        <v>0.3534093460831208</v>
      </c>
      <c r="T78" s="30">
        <f>[4]TE10!$M84</f>
        <v>0.27224527282253769</v>
      </c>
      <c r="V78" s="30">
        <f t="shared" si="6"/>
        <v>0.29731772171526177</v>
      </c>
      <c r="W78" s="60">
        <v>0.21704841</v>
      </c>
      <c r="X78" s="60">
        <v>3.2847399999999999E-2</v>
      </c>
      <c r="Y78" s="60">
        <f t="shared" si="9"/>
        <v>3.9017225044677181E-2</v>
      </c>
      <c r="Z78" s="30">
        <f>[4]TE12!$M84</f>
        <v>4.2807302142933081E-2</v>
      </c>
      <c r="AA78" s="30">
        <f>[4]TE12!$I84</f>
        <v>4.0768735110759742E-2</v>
      </c>
    </row>
    <row r="79" spans="1:27">
      <c r="A79" s="4">
        <v>1989</v>
      </c>
      <c r="B79" s="51">
        <f>[4]TE11!$M85</f>
        <v>0.11094438179307504</v>
      </c>
      <c r="C79" s="51">
        <f>[4]TE11!$I85</f>
        <v>0.10507851839065552</v>
      </c>
      <c r="D79" s="51">
        <f>[5]TableC4b!$H9+[5]TableC4b!$J9-[5]TableC4b!$I9</f>
        <v>0.1316252</v>
      </c>
      <c r="E79" s="51">
        <f>'DataFig2-extra'!AK30</f>
        <v>0.11987178314545677</v>
      </c>
      <c r="F79" s="51">
        <f>[5]TableC4!$H85</f>
        <v>9.3001050000000002E-2</v>
      </c>
      <c r="G79" s="51">
        <f t="shared" si="7"/>
        <v>9.3001050000000002E-2</v>
      </c>
      <c r="H79" s="51">
        <f t="shared" si="11"/>
        <v>1.2322580645161292</v>
      </c>
      <c r="I79" s="51">
        <f t="shared" si="10"/>
        <v>0.10689456671033193</v>
      </c>
      <c r="J79" s="51">
        <f t="shared" si="8"/>
        <v>0.11286180850615259</v>
      </c>
      <c r="K79" s="30">
        <f>B79*[4]TE2c!$J86/[4]TE2c!$H86</f>
        <v>3.743531677145269E-2</v>
      </c>
      <c r="L79" s="30"/>
      <c r="M79" s="30">
        <f>'DataFig2-extra'!BD30</f>
        <v>0.11094438179307504</v>
      </c>
      <c r="N79" s="30">
        <f>'DataFig2-extra'!BE30</f>
        <v>0.102793294974307</v>
      </c>
      <c r="P79" s="30">
        <f>1-[4]TE9!$M85</f>
        <v>0.35286220615931696</v>
      </c>
      <c r="Q79" s="51">
        <f>1-([5]TableC4b!$L9+[5]TableC4b!$O9-[5]TableC4b!$N9)</f>
        <v>0.32464250000000006</v>
      </c>
      <c r="T79" s="30">
        <f>[4]TE10!$M85</f>
        <v>0.2722597196825971</v>
      </c>
      <c r="U79" s="51">
        <f>[5]TableC4b!$C9+[5]TableC4b!$E9-[5]TableC4b!$D9</f>
        <v>0.33656119999999995</v>
      </c>
      <c r="V79" s="30">
        <f t="shared" si="6"/>
        <v>0.29416774017368247</v>
      </c>
      <c r="W79" s="60">
        <v>0.21963452999999999</v>
      </c>
      <c r="X79" s="60">
        <v>4.0106160000000002E-2</v>
      </c>
      <c r="Y79" s="60">
        <f t="shared" si="9"/>
        <v>4.8351681625436363E-2</v>
      </c>
      <c r="Z79" s="30">
        <f>[4]TE12!$M85</f>
        <v>4.1793743517847773E-2</v>
      </c>
      <c r="AA79" s="30">
        <f>[4]TE12!$I85</f>
        <v>3.9845433086156845E-2</v>
      </c>
    </row>
    <row r="80" spans="1:27">
      <c r="A80" s="4">
        <v>1990</v>
      </c>
      <c r="B80" s="51">
        <f>[4]TE11!$M86</f>
        <v>0.1118342291047812</v>
      </c>
      <c r="C80" s="51">
        <f>[4]TE11!$I86</f>
        <v>0.10583195090293884</v>
      </c>
      <c r="D80" s="51"/>
      <c r="E80" s="51">
        <f>'DataFig2-extra'!AK31</f>
        <v>0.12064744692413491</v>
      </c>
      <c r="F80" s="51">
        <f>[5]TableC4!$H86</f>
        <v>8.7297810000000003E-2</v>
      </c>
      <c r="G80" s="51">
        <f t="shared" si="7"/>
        <v>8.7297810000000003E-2</v>
      </c>
      <c r="H80" s="51">
        <f t="shared" si="11"/>
        <v>1.2612903225806453</v>
      </c>
      <c r="I80" s="51">
        <f t="shared" si="10"/>
        <v>0.10190919974981506</v>
      </c>
      <c r="J80" s="51">
        <f t="shared" si="8"/>
        <v>0.10768899841181373</v>
      </c>
      <c r="K80" s="30">
        <f>B80*[4]TE2c!$J87/[4]TE2c!$H87</f>
        <v>3.7185698619185373E-2</v>
      </c>
      <c r="L80" s="30"/>
      <c r="M80" s="30">
        <f>'DataFig2-extra'!BD31</f>
        <v>0.1118342291047812</v>
      </c>
      <c r="N80" s="30">
        <f>'DataFig2-extra'!BE31</f>
        <v>0.10322466671068267</v>
      </c>
      <c r="P80" s="30">
        <f>1-[4]TE9!$M86</f>
        <v>0.34964418442029888</v>
      </c>
      <c r="T80" s="30">
        <f>[4]TE10!$M86</f>
        <v>0.274200757291785</v>
      </c>
      <c r="V80" s="30">
        <f t="shared" si="6"/>
        <v>0.29580944561188832</v>
      </c>
      <c r="W80" s="60">
        <v>0.20863288999999999</v>
      </c>
      <c r="X80" s="60">
        <v>3.414383E-2</v>
      </c>
      <c r="Y80" s="60">
        <f t="shared" si="9"/>
        <v>4.1612523217777156E-2</v>
      </c>
      <c r="Z80" s="30">
        <f>[4]TE12!$M86</f>
        <v>4.2057417015001271E-2</v>
      </c>
      <c r="AA80" s="30">
        <f>[4]TE12!$I86</f>
        <v>4.0284764021635056E-2</v>
      </c>
    </row>
    <row r="81" spans="1:27">
      <c r="A81" s="4">
        <v>1991</v>
      </c>
      <c r="B81" s="51">
        <f>[4]TE11!$M87</f>
        <v>0.10674095914498168</v>
      </c>
      <c r="C81" s="51">
        <f>[4]TE11!$I87</f>
        <v>0.10120694339275359</v>
      </c>
      <c r="D81" s="51"/>
      <c r="E81" s="51">
        <f>'DataFig2-extra'!AK32</f>
        <v>0.11452810215336931</v>
      </c>
      <c r="F81" s="51">
        <f>[5]TableC4!$H87</f>
        <v>8.9521089999999998E-2</v>
      </c>
      <c r="G81" s="51">
        <f t="shared" si="7"/>
        <v>8.9521089999999998E-2</v>
      </c>
      <c r="H81" s="51">
        <f t="shared" si="11"/>
        <v>1.2903225806451615</v>
      </c>
      <c r="I81" s="51">
        <f t="shared" si="10"/>
        <v>0.10610216030062787</v>
      </c>
      <c r="J81" s="51">
        <f t="shared" si="8"/>
        <v>0.11190384748497917</v>
      </c>
      <c r="K81" s="30">
        <f>B81*[4]TE2c!$J88/[4]TE2c!$H88</f>
        <v>3.8186989685251249E-2</v>
      </c>
      <c r="L81" s="30"/>
      <c r="M81" s="30">
        <f>'DataFig2-extra'!BD32</f>
        <v>0.10674095914498166</v>
      </c>
      <c r="N81" s="30">
        <f>'DataFig2-extra'!BE32</f>
        <v>9.7421540269200302E-2</v>
      </c>
      <c r="P81" s="30">
        <f>1-[4]TE9!$M87</f>
        <v>0.35252005066535219</v>
      </c>
      <c r="T81" s="30">
        <f>[4]TE10!$M87</f>
        <v>0.2683981003353218</v>
      </c>
      <c r="V81" s="30">
        <f t="shared" si="6"/>
        <v>0.28797872249978906</v>
      </c>
      <c r="W81" s="60">
        <v>0.21535435</v>
      </c>
      <c r="X81" s="60">
        <v>3.4929809999999999E-2</v>
      </c>
      <c r="Y81" s="60">
        <f t="shared" si="9"/>
        <v>4.3194433006160562E-2</v>
      </c>
      <c r="Z81" s="30">
        <f>[4]TE12!$M87</f>
        <v>4.0327379639993791E-2</v>
      </c>
      <c r="AA81" s="30">
        <f>[4]TE12!$I87</f>
        <v>3.865158557891845E-2</v>
      </c>
    </row>
    <row r="82" spans="1:27">
      <c r="A82" s="4">
        <v>1992</v>
      </c>
      <c r="B82" s="51">
        <f>[4]TE11!$M88</f>
        <v>0.11654614788774355</v>
      </c>
      <c r="C82" s="51">
        <f>[4]TE11!$I88</f>
        <v>0.11162913590669632</v>
      </c>
      <c r="D82" s="51">
        <f>[5]TableC4b!$H12+[5]TableC4b!$J12-[5]TableC4b!$I12</f>
        <v>0.13717799999999997</v>
      </c>
      <c r="E82" s="51">
        <f>'DataFig2-extra'!AK33</f>
        <v>0.12448685028440318</v>
      </c>
      <c r="F82" s="51">
        <f>[5]TableC4!$H88</f>
        <v>8.9935520000000005E-2</v>
      </c>
      <c r="G82" s="51">
        <f t="shared" si="7"/>
        <v>8.9935520000000005E-2</v>
      </c>
      <c r="H82" s="51">
        <f t="shared" si="11"/>
        <v>1.3193548387096776</v>
      </c>
      <c r="I82" s="51">
        <f t="shared" si="10"/>
        <v>0.10818631447591553</v>
      </c>
      <c r="J82" s="51">
        <f t="shared" si="8"/>
        <v>0.11295167792823184</v>
      </c>
      <c r="K82" s="30">
        <f>B82*[4]TE2c!$J89/[4]TE2c!$H89</f>
        <v>3.8338395545591465E-2</v>
      </c>
      <c r="L82" s="30"/>
      <c r="M82" s="30">
        <f>'DataFig2-extra'!BD33</f>
        <v>0.11654614788774356</v>
      </c>
      <c r="N82" s="30">
        <f>'DataFig2-extra'!BE33</f>
        <v>0.10421098973151006</v>
      </c>
      <c r="P82" s="30">
        <f>1-[4]TE9!$M88</f>
        <v>0.33804617767979506</v>
      </c>
      <c r="Q82" s="51">
        <f>1-([5]TableC4b!$L12+[5]TableC4b!$O12-[5]TableC4b!$N12)</f>
        <v>0.32624249999999999</v>
      </c>
      <c r="T82" s="30">
        <f>[4]TE10!$M88</f>
        <v>0.28310171006375495</v>
      </c>
      <c r="U82" s="51">
        <f>[5]TableC4b!$C12+[5]TableC4b!$E12-[5]TableC4b!$D12</f>
        <v>0.34032589999999996</v>
      </c>
      <c r="V82" s="30">
        <f t="shared" si="6"/>
        <v>0.30239043361527879</v>
      </c>
      <c r="W82" s="60">
        <v>0.21178478000000001</v>
      </c>
      <c r="X82" s="60">
        <v>3.5177550000000002E-2</v>
      </c>
      <c r="Y82" s="60">
        <f t="shared" si="9"/>
        <v>4.4167794907582915E-2</v>
      </c>
      <c r="Z82" s="30">
        <f>[4]TE12!$M88</f>
        <v>4.5762996782458439E-2</v>
      </c>
      <c r="AA82" s="30">
        <f>[4]TE12!$I88</f>
        <v>4.3844528496265418E-2</v>
      </c>
    </row>
    <row r="83" spans="1:27">
      <c r="A83" s="4">
        <v>1993</v>
      </c>
      <c r="B83" s="51">
        <f>[4]TE11!$M89</f>
        <v>0.11857358168157417</v>
      </c>
      <c r="C83" s="51">
        <f>[4]TE11!$I89</f>
        <v>0.11324714869260788</v>
      </c>
      <c r="D83" s="51"/>
      <c r="E83" s="51">
        <f>'DataFig2-extra'!AK34</f>
        <v>0.12591546985402119</v>
      </c>
      <c r="F83" s="51">
        <f>[5]TableC4!$H89</f>
        <v>8.6924669999999996E-2</v>
      </c>
      <c r="G83" s="51">
        <f t="shared" si="7"/>
        <v>8.6924669999999996E-2</v>
      </c>
      <c r="H83" s="51">
        <f t="shared" si="11"/>
        <v>1.3483870967741938</v>
      </c>
      <c r="I83" s="51">
        <f t="shared" si="10"/>
        <v>0.1060928483145894</v>
      </c>
      <c r="J83" s="51">
        <f t="shared" si="8"/>
        <v>0.11108278804976184</v>
      </c>
      <c r="K83" s="30">
        <f>B83*[4]TE2c!$J90/[4]TE2c!$H90</f>
        <v>3.9330388660836643E-2</v>
      </c>
      <c r="L83" s="30"/>
      <c r="M83" s="30">
        <f>'DataFig2-extra'!BD34</f>
        <v>0.11857358168157418</v>
      </c>
      <c r="N83" s="30">
        <f>'DataFig2-extra'!BE34</f>
        <v>0.10453245455180728</v>
      </c>
      <c r="P83" s="30">
        <f>1-[4]TE9!$M89</f>
        <v>0.334742169209992</v>
      </c>
      <c r="T83" s="30">
        <f>[4]TE10!$M89</f>
        <v>0.28555941041505672</v>
      </c>
      <c r="V83" s="30">
        <f t="shared" si="6"/>
        <v>0.30324079633698547</v>
      </c>
      <c r="W83" s="60">
        <v>0.21310825999999999</v>
      </c>
      <c r="X83" s="60">
        <v>4.049614E-2</v>
      </c>
      <c r="Y83" s="60">
        <f t="shared" si="9"/>
        <v>5.1299454767587724E-2</v>
      </c>
      <c r="Z83" s="30">
        <f>[4]TE12!$M89</f>
        <v>4.7307587924325205E-2</v>
      </c>
      <c r="AA83" s="30">
        <f>[4]TE12!$I89</f>
        <v>4.558004438877105E-2</v>
      </c>
    </row>
    <row r="84" spans="1:27">
      <c r="A84" s="4">
        <v>1994</v>
      </c>
      <c r="B84" s="51">
        <f>[4]TE11!$M90</f>
        <v>0.11729324861656715</v>
      </c>
      <c r="C84" s="51">
        <f>[4]TE11!$I90</f>
        <v>0.11212781071662904</v>
      </c>
      <c r="D84" s="51"/>
      <c r="E84" s="51">
        <f>'DataFig2-extra'!AK35</f>
        <v>0.12514344104000319</v>
      </c>
      <c r="F84" s="51">
        <f>[5]TableC4!$H90</f>
        <v>8.9984629999999996E-2</v>
      </c>
      <c r="G84" s="51">
        <f t="shared" si="7"/>
        <v>8.9984629999999996E-2</v>
      </c>
      <c r="H84" s="51">
        <f t="shared" si="11"/>
        <v>1.3774193548387099</v>
      </c>
      <c r="I84" s="51">
        <f t="shared" si="10"/>
        <v>0.11139844349012681</v>
      </c>
      <c r="J84" s="51">
        <f t="shared" si="8"/>
        <v>0.1165302813305376</v>
      </c>
      <c r="K84" s="30">
        <f>B84*[4]TE2c!$J91/[4]TE2c!$H91</f>
        <v>4.085038188865877E-2</v>
      </c>
      <c r="L84" s="30"/>
      <c r="M84" s="30">
        <f>'DataFig2-extra'!BD35</f>
        <v>0.11729324861656715</v>
      </c>
      <c r="N84" s="30">
        <f>'DataFig2-extra'!BE35</f>
        <v>0.10001921777925356</v>
      </c>
      <c r="P84" s="30">
        <f>1-[4]TE9!$M90</f>
        <v>0.33398698682977201</v>
      </c>
      <c r="T84" s="30">
        <f>[4]TE10!$M90</f>
        <v>0.28444053044124223</v>
      </c>
      <c r="V84" s="30">
        <f t="shared" si="6"/>
        <v>0.30347754172129793</v>
      </c>
      <c r="W84" s="60">
        <v>0.21581003000000001</v>
      </c>
      <c r="X84" s="60">
        <v>3.2431229999999998E-2</v>
      </c>
      <c r="Y84" s="60">
        <f t="shared" si="9"/>
        <v>4.1863451774549622E-2</v>
      </c>
      <c r="Z84" s="30">
        <f>[4]TE12!$M90</f>
        <v>4.6385098749899593E-2</v>
      </c>
      <c r="AA84" s="30">
        <f>[4]TE12!$I90</f>
        <v>4.4485416263341904E-2</v>
      </c>
    </row>
    <row r="85" spans="1:27">
      <c r="A85" s="4">
        <v>1995</v>
      </c>
      <c r="B85" s="51">
        <f>[4]TE11!$M91</f>
        <v>0.11946863744584499</v>
      </c>
      <c r="C85" s="51">
        <f>[4]TE11!$I91</f>
        <v>0.1141670271754265</v>
      </c>
      <c r="D85" s="51">
        <f>[5]TableC4b!$H15+[5]TableC4b!$J15-[5]TableC4b!$I15</f>
        <v>0.16151879999999999</v>
      </c>
      <c r="E85" s="51">
        <f>'DataFig2-extra'!AK36</f>
        <v>0.12745397695124655</v>
      </c>
      <c r="F85" s="51">
        <f>[5]TableC4!$H91</f>
        <v>9.2909340000000007E-2</v>
      </c>
      <c r="G85" s="51">
        <f t="shared" si="7"/>
        <v>9.2909340000000007E-2</v>
      </c>
      <c r="H85" s="51">
        <f t="shared" si="11"/>
        <v>1.4064516129032261</v>
      </c>
      <c r="I85" s="51">
        <f t="shared" si="10"/>
        <v>0.11662972151000178</v>
      </c>
      <c r="J85" s="51">
        <f t="shared" si="8"/>
        <v>0.12204569269442589</v>
      </c>
      <c r="K85" s="30">
        <f>B85*[4]TE2c!$J92/[4]TE2c!$H92</f>
        <v>3.9255126229700892E-2</v>
      </c>
      <c r="L85" s="30"/>
      <c r="M85" s="30">
        <f>'DataFig2-extra'!BD36</f>
        <v>0.11946863744584499</v>
      </c>
      <c r="N85" s="30">
        <f>'DataFig2-extra'!BE36</f>
        <v>0.10548352032213228</v>
      </c>
      <c r="P85" s="30">
        <f>1-[4]TE9!$M91</f>
        <v>0.33183629517790547</v>
      </c>
      <c r="Q85" s="51">
        <f>1-([5]TableC4b!$L15+[5]TableC4b!$O15-[5]TableC4b!$N15)</f>
        <v>0.31670730000000014</v>
      </c>
      <c r="T85" s="30">
        <f>[4]TE10!$M91</f>
        <v>0.2873060331499559</v>
      </c>
      <c r="U85" s="51">
        <f>[5]TableC4b!$C15+[5]TableC4b!$E15-[5]TableC4b!$D15</f>
        <v>0.38589309999999999</v>
      </c>
      <c r="V85" s="30">
        <f t="shared" si="6"/>
        <v>0.30650970254555382</v>
      </c>
      <c r="W85" s="60">
        <v>0.21540591000000001</v>
      </c>
      <c r="X85" s="60">
        <v>4.4972610000000003E-2</v>
      </c>
      <c r="Y85" s="60">
        <f t="shared" si="9"/>
        <v>5.862459685125513E-2</v>
      </c>
      <c r="Z85" s="30">
        <f>[4]TE12!$M91</f>
        <v>4.7327530855783048E-2</v>
      </c>
      <c r="AA85" s="30">
        <f>[4]TE12!$I91</f>
        <v>4.5575551688671105E-2</v>
      </c>
    </row>
    <row r="86" spans="1:27">
      <c r="A86" s="4">
        <v>1996</v>
      </c>
      <c r="B86" s="51">
        <f>[4]TE11!$M92</f>
        <v>0.1271937686284027</v>
      </c>
      <c r="C86" s="51">
        <f>[4]TE11!$I92</f>
        <v>0.12092035263776779</v>
      </c>
      <c r="D86" s="51"/>
      <c r="E86" s="51">
        <f>'DataFig2-extra'!AK37</f>
        <v>0.13184794457774543</v>
      </c>
      <c r="F86" s="51">
        <f>[5]TableC4!$H92</f>
        <v>9.0791150000000001E-2</v>
      </c>
      <c r="G86" s="51">
        <f t="shared" si="7"/>
        <v>9.0791150000000001E-2</v>
      </c>
      <c r="H86" s="51">
        <f t="shared" si="11"/>
        <v>1.4354838709677422</v>
      </c>
      <c r="I86" s="51">
        <f t="shared" si="10"/>
        <v>0.11553380106034934</v>
      </c>
      <c r="J86" s="51">
        <f t="shared" si="8"/>
        <v>0.12152775972173394</v>
      </c>
      <c r="K86" s="30">
        <f>B86*[4]TE2c!$J93/[4]TE2c!$H93</f>
        <v>3.633854035119486E-2</v>
      </c>
      <c r="L86" s="30"/>
      <c r="M86" s="30">
        <f>'DataFig2-extra'!BD37</f>
        <v>0.12329748725203135</v>
      </c>
      <c r="N86" s="30">
        <f>'DataFig2-extra'!BE37</f>
        <v>0.11486373329511672</v>
      </c>
      <c r="P86" s="30">
        <f>1-[4]TE9!$M92</f>
        <v>0.32722016128561449</v>
      </c>
      <c r="T86" s="30">
        <f>[4]TE10!$M92</f>
        <v>0.2959197684666095</v>
      </c>
      <c r="V86" s="30">
        <f t="shared" si="6"/>
        <v>0.30674783562889352</v>
      </c>
      <c r="W86" s="60">
        <v>0.21448378000000001</v>
      </c>
      <c r="X86" s="60">
        <v>3.360643E-2</v>
      </c>
      <c r="Y86" s="60">
        <f t="shared" si="9"/>
        <v>4.4564246910516213E-2</v>
      </c>
      <c r="Z86" s="30">
        <f>[4]TE12!$M92</f>
        <v>5.1656839192020715E-2</v>
      </c>
      <c r="AA86" s="30">
        <f>[4]TE12!$I92</f>
        <v>4.9571171402931213E-2</v>
      </c>
    </row>
    <row r="87" spans="1:27">
      <c r="A87" s="4">
        <v>1997</v>
      </c>
      <c r="B87" s="51">
        <f>[4]TE11!$M93</f>
        <v>0.13558760029271408</v>
      </c>
      <c r="C87" s="51">
        <f>[4]TE11!$I93</f>
        <v>0.1291019469499588</v>
      </c>
      <c r="D87" s="51"/>
      <c r="E87" s="51">
        <f>'DataFig2-extra'!AK38</f>
        <v>0.14143151052625544</v>
      </c>
      <c r="F87" s="51">
        <f>[5]TableC4!$H93</f>
        <v>8.9187310000000006E-2</v>
      </c>
      <c r="G87" s="51">
        <f t="shared" si="7"/>
        <v>8.9187310000000006E-2</v>
      </c>
      <c r="H87" s="51">
        <f t="shared" si="11"/>
        <v>1.4645161290322584</v>
      </c>
      <c r="I87" s="51">
        <f t="shared" si="10"/>
        <v>0.11501800698681248</v>
      </c>
      <c r="J87" s="51">
        <f t="shared" si="8"/>
        <v>0.12079612992852315</v>
      </c>
      <c r="K87" s="30">
        <f>B87*[4]TE2c!$J94/[4]TE2c!$H94</f>
        <v>3.492938593452026E-2</v>
      </c>
      <c r="L87" s="30"/>
      <c r="M87" s="30">
        <f>'DataFig2-extra'!BD38</f>
        <v>0.13288381415000217</v>
      </c>
      <c r="N87" s="30">
        <f>'DataFig2-extra'!BE38</f>
        <v>0.12365526316565541</v>
      </c>
      <c r="P87" s="30">
        <f>1-[4]TE9!$M93</f>
        <v>0.32069003532591844</v>
      </c>
      <c r="T87" s="30">
        <f>[4]TE10!$M93</f>
        <v>0.30605653577166397</v>
      </c>
      <c r="V87" s="30">
        <f t="shared" si="6"/>
        <v>0.31924776356518625</v>
      </c>
      <c r="W87" s="60">
        <v>0.21239483000000001</v>
      </c>
      <c r="X87" s="60">
        <v>3.9831610000000003E-2</v>
      </c>
      <c r="Y87" s="60">
        <f t="shared" si="9"/>
        <v>5.4200025641405823E-2</v>
      </c>
      <c r="Z87" s="30">
        <f>[4]TE12!$M93</f>
        <v>5.5552811443738352E-2</v>
      </c>
      <c r="AA87" s="30">
        <f>[4]TE12!$I93</f>
        <v>5.2649855613708496E-2</v>
      </c>
    </row>
    <row r="88" spans="1:27">
      <c r="A88" s="4">
        <v>1998</v>
      </c>
      <c r="B88" s="51">
        <f>[4]TE11!$M94</f>
        <v>0.14170849986874184</v>
      </c>
      <c r="C88" s="51">
        <f>[4]TE11!$I94</f>
        <v>0.13461004197597504</v>
      </c>
      <c r="D88" s="51">
        <f>[5]TableC4b!$H18+[5]TableC4b!$J18-[5]TableC4b!$I18</f>
        <v>0.15938230000000006</v>
      </c>
      <c r="E88" s="51">
        <f>'DataFig2-extra'!AK39</f>
        <v>0.14814344248668343</v>
      </c>
      <c r="F88" s="51">
        <f>[5]TableC4!$H94</f>
        <v>9.3813489999999999E-2</v>
      </c>
      <c r="G88" s="51">
        <f t="shared" si="7"/>
        <v>9.3813489999999999E-2</v>
      </c>
      <c r="H88" s="51">
        <f t="shared" si="11"/>
        <v>1.4935483870967745</v>
      </c>
      <c r="I88" s="51">
        <f t="shared" si="10"/>
        <v>0.12257770638415064</v>
      </c>
      <c r="J88" s="51">
        <f t="shared" si="8"/>
        <v>0.129041657175542</v>
      </c>
      <c r="K88" s="30">
        <f>B88*[4]TE2c!$J95/[4]TE2c!$H95</f>
        <v>3.3388560765663197E-2</v>
      </c>
      <c r="L88" s="30"/>
      <c r="M88" s="30">
        <f>'DataFig2-extra'!BD39</f>
        <v>0.13935020191409264</v>
      </c>
      <c r="N88" s="30">
        <f>'DataFig2-extra'!BE39</f>
        <v>0.1323650738867489</v>
      </c>
      <c r="P88" s="30">
        <f>1-[4]TE9!$M94</f>
        <v>0.31488410374864495</v>
      </c>
      <c r="Q88" s="51">
        <f>1-([5]TableC4b!$L18+[5]TableC4b!$O18-[5]TableC4b!$N18)</f>
        <v>0.30847340000000012</v>
      </c>
      <c r="T88" s="30">
        <f>[4]TE10!$M94</f>
        <v>0.31689060195124824</v>
      </c>
      <c r="U88" s="51">
        <f>[5]TableC4b!$C18+[5]TableC4b!$E18-[5]TableC4b!$D18</f>
        <v>0.38588270000000008</v>
      </c>
      <c r="V88" s="30">
        <f t="shared" si="6"/>
        <v>0.33128051392978192</v>
      </c>
      <c r="W88" s="60">
        <v>0.21695755</v>
      </c>
      <c r="X88" s="60">
        <v>3.842338E-2</v>
      </c>
      <c r="Y88" s="60">
        <f t="shared" si="9"/>
        <v>5.2679897795432001E-2</v>
      </c>
      <c r="Z88" s="30">
        <f>[4]TE12!$M94</f>
        <v>5.7886280024485627E-2</v>
      </c>
      <c r="AA88" s="30">
        <f>[4]TE12!$I94</f>
        <v>5.5166125297546394E-2</v>
      </c>
    </row>
    <row r="89" spans="1:27">
      <c r="A89" s="4">
        <v>1999</v>
      </c>
      <c r="B89" s="51">
        <f>[4]TE11!$M95</f>
        <v>0.14577870464404311</v>
      </c>
      <c r="C89" s="51">
        <f>[4]TE11!$I95</f>
        <v>0.13903163373470309</v>
      </c>
      <c r="D89" s="51"/>
      <c r="E89" s="51">
        <f>'DataFig2-extra'!AK40</f>
        <v>0.15106307592082108</v>
      </c>
      <c r="F89" s="51">
        <f>[5]TableC4!$H95</f>
        <v>9.4014959999999995E-2</v>
      </c>
      <c r="G89" s="51">
        <f t="shared" si="7"/>
        <v>9.4014959999999995E-2</v>
      </c>
      <c r="H89" s="51">
        <f t="shared" si="11"/>
        <v>1.5225806451612907</v>
      </c>
      <c r="I89" s="51">
        <f t="shared" si="10"/>
        <v>0.12442772732671739</v>
      </c>
      <c r="J89" s="51">
        <f t="shared" si="8"/>
        <v>0.13046608476243124</v>
      </c>
      <c r="K89" s="30">
        <f>B89*[4]TE2c!$J96/[4]TE2c!$H96</f>
        <v>3.2106035529168943E-2</v>
      </c>
      <c r="L89" s="30"/>
      <c r="M89" s="30">
        <f>'DataFig2-extra'!BD40</f>
        <v>0.14242691155773499</v>
      </c>
      <c r="N89" s="30">
        <f>'DataFig2-extra'!BE40</f>
        <v>0.13493591841140704</v>
      </c>
      <c r="P89" s="30">
        <f>1-[4]TE9!$M95</f>
        <v>0.3131283713747931</v>
      </c>
      <c r="T89" s="30">
        <f>[4]TE10!$M95</f>
        <v>0.32518453151365156</v>
      </c>
      <c r="V89" s="30">
        <f t="shared" si="6"/>
        <v>0.33697223261978471</v>
      </c>
      <c r="W89" s="60">
        <v>0.21682429</v>
      </c>
      <c r="X89" s="60">
        <v>3.9816940000000002E-2</v>
      </c>
      <c r="Y89" s="60">
        <f t="shared" si="9"/>
        <v>5.5577183229431788E-2</v>
      </c>
      <c r="Z89" s="30">
        <f>[4]TE12!$M95</f>
        <v>6.0386473483898279E-2</v>
      </c>
      <c r="AA89" s="30">
        <f>[4]TE12!$I95</f>
        <v>5.7257346808910377E-2</v>
      </c>
    </row>
    <row r="90" spans="1:27">
      <c r="A90" s="4">
        <v>2000</v>
      </c>
      <c r="B90" s="51">
        <f>[4]TE11!$M96</f>
        <v>0.15370295200973955</v>
      </c>
      <c r="C90" s="51">
        <f>[4]TE11!$I96</f>
        <v>0.14650915563106534</v>
      </c>
      <c r="D90" s="51"/>
      <c r="E90" s="51">
        <f>'DataFig2-extra'!AK41</f>
        <v>0.16131610382611328</v>
      </c>
      <c r="F90" s="51">
        <f>[5]TableC4!$H96</f>
        <v>9.061988E-2</v>
      </c>
      <c r="G90" s="51">
        <f t="shared" si="7"/>
        <v>9.061988E-2</v>
      </c>
      <c r="H90" s="51">
        <f t="shared" si="11"/>
        <v>1.5516129032258068</v>
      </c>
      <c r="I90" s="51">
        <f t="shared" si="10"/>
        <v>0.12145416272919819</v>
      </c>
      <c r="J90" s="51">
        <f t="shared" si="8"/>
        <v>0.12741772529464207</v>
      </c>
      <c r="K90" s="30">
        <f>B90*[4]TE2c!$J97/[4]TE2c!$H97</f>
        <v>3.3474333578108424E-2</v>
      </c>
      <c r="L90" s="30"/>
      <c r="M90" s="30">
        <f>'DataFig2-extra'!BD41</f>
        <v>0.15264782262806356</v>
      </c>
      <c r="N90" s="30">
        <f>'DataFig2-extra'!BE41</f>
        <v>0.14249362483211861</v>
      </c>
      <c r="P90" s="30">
        <f>1-[4]TE9!$M96</f>
        <v>0.30832437918571665</v>
      </c>
      <c r="T90" s="30">
        <f>[4]TE10!$M96</f>
        <v>0.33327455560823477</v>
      </c>
      <c r="V90" s="30">
        <f t="shared" si="6"/>
        <v>0.34978217472162176</v>
      </c>
      <c r="W90" s="60">
        <v>0.20787238</v>
      </c>
      <c r="X90" s="60">
        <v>3.6824309999999999E-2</v>
      </c>
      <c r="Y90" s="60">
        <f t="shared" si="9"/>
        <v>5.2076784426506109E-2</v>
      </c>
      <c r="Z90" s="30">
        <f>[4]TE12!$M96</f>
        <v>6.6113430387557737E-2</v>
      </c>
      <c r="AA90" s="30">
        <f>[4]TE12!$I96</f>
        <v>6.2656924128532424E-2</v>
      </c>
    </row>
    <row r="91" spans="1:27">
      <c r="A91" s="4">
        <v>2001</v>
      </c>
      <c r="B91" s="51">
        <f>[4]TE11!$M97</f>
        <v>0.15241700826801566</v>
      </c>
      <c r="C91" s="51">
        <f>[4]TE11!$I97</f>
        <v>0.14585402607917788</v>
      </c>
      <c r="D91" s="51">
        <f>[5]TableC4b!$H21+[5]TableC4b!$J21-[5]TableC4b!$I21</f>
        <v>0.1394687</v>
      </c>
      <c r="E91" s="51">
        <f>'DataFig2-extra'!AK42</f>
        <v>0.15996370853705599</v>
      </c>
      <c r="F91" s="51">
        <f>[5]TableC4!$H97</f>
        <v>0.10764509999999999</v>
      </c>
      <c r="G91" s="51">
        <f t="shared" ref="G91:G98" si="12">0.5*F91+0.25*F92+0.25*F90</f>
        <v>0.10079034499999999</v>
      </c>
      <c r="H91" s="51">
        <f t="shared" si="11"/>
        <v>1.580645161290323</v>
      </c>
      <c r="I91" s="51">
        <f t="shared" si="10"/>
        <v>0.13676506909861619</v>
      </c>
      <c r="J91" s="51">
        <f t="shared" si="8"/>
        <v>0.14291907620200683</v>
      </c>
      <c r="K91" s="30">
        <f>B91*[4]TE2c!$J98/[4]TE2c!$H98</f>
        <v>3.4769072714681305E-2</v>
      </c>
      <c r="L91" s="30"/>
      <c r="M91" s="30">
        <f>'DataFig2-extra'!BD42</f>
        <v>0.15076711091103631</v>
      </c>
      <c r="N91" s="30">
        <f>'DataFig2-extra'!BE42</f>
        <v>0.14160042157267</v>
      </c>
      <c r="P91" s="30">
        <f>1-[4]TE9!$M97</f>
        <v>0.3149601969492033</v>
      </c>
      <c r="Q91" s="51">
        <f>1-([5]TableC4b!$L21+[5]TableC4b!$O21-[5]TableC4b!$N21)</f>
        <v>0.29816670000000001</v>
      </c>
      <c r="T91" s="30">
        <f>[4]TE10!$M97</f>
        <v>0.32533105066900014</v>
      </c>
      <c r="U91" s="51">
        <f>[5]TableC4b!$C21+[5]TableC4b!$E21-[5]TableC4b!$D21</f>
        <v>0.37437449999999994</v>
      </c>
      <c r="V91" s="30">
        <f t="shared" si="6"/>
        <v>0.34143933120481573</v>
      </c>
      <c r="W91" s="60">
        <v>0.23540797999999999</v>
      </c>
      <c r="X91" s="60">
        <v>5.1104419999999998E-2</v>
      </c>
      <c r="Y91" s="60">
        <f t="shared" si="9"/>
        <v>7.2096330125567501E-2</v>
      </c>
      <c r="Z91" s="30">
        <f>[4]TE12!$M97</f>
        <v>6.768270876405845E-2</v>
      </c>
      <c r="AA91" s="30">
        <f>[4]TE12!$I97</f>
        <v>6.5099745988845825E-2</v>
      </c>
    </row>
    <row r="92" spans="1:27">
      <c r="A92" s="4">
        <v>2002</v>
      </c>
      <c r="B92" s="51">
        <f>[4]TE11!$M98</f>
        <v>0.14281969550811557</v>
      </c>
      <c r="C92" s="51">
        <f>[4]TE11!$I98</f>
        <v>0.13607114553451541</v>
      </c>
      <c r="D92" s="51"/>
      <c r="E92" s="51">
        <f>'DataFig2-extra'!AK43</f>
        <v>0.14843699292321091</v>
      </c>
      <c r="F92" s="51">
        <f>[5]TableC4!$H98</f>
        <v>9.7251299999999999E-2</v>
      </c>
      <c r="G92" s="51">
        <f t="shared" si="12"/>
        <v>0.10096437</v>
      </c>
      <c r="H92" s="51">
        <f t="shared" si="11"/>
        <v>1.6096774193548391</v>
      </c>
      <c r="I92" s="51">
        <f t="shared" si="10"/>
        <v>0.13867368008360326</v>
      </c>
      <c r="J92" s="51">
        <f t="shared" si="8"/>
        <v>0.14555130469968952</v>
      </c>
      <c r="K92" s="30">
        <f>B92*[4]TE2c!$J99/[4]TE2c!$H99</f>
        <v>3.9528809042391214E-2</v>
      </c>
      <c r="L92" s="30"/>
      <c r="M92" s="30">
        <f>'DataFig2-extra'!BD43</f>
        <v>0.13930673302098157</v>
      </c>
      <c r="N92" s="30">
        <f>'DataFig2-extra'!BE43</f>
        <v>0.12778562956326345</v>
      </c>
      <c r="P92" s="30">
        <f>1-[4]TE9!$M98</f>
        <v>0.31332499914211531</v>
      </c>
      <c r="T92" s="30">
        <f>[4]TE10!$M98</f>
        <v>0.31625309672554935</v>
      </c>
      <c r="V92" s="30">
        <f t="shared" si="6"/>
        <v>0.32869177121251031</v>
      </c>
      <c r="W92" s="60">
        <v>0.21917053</v>
      </c>
      <c r="X92" s="60">
        <v>4.330734E-2</v>
      </c>
      <c r="Y92" s="60">
        <f t="shared" si="9"/>
        <v>6.1889763302055485E-2</v>
      </c>
      <c r="Z92" s="30">
        <f>[4]TE12!$M98</f>
        <v>6.1818979531823706E-2</v>
      </c>
      <c r="AA92" s="30">
        <f>[4]TE12!$I98</f>
        <v>5.9414222836494446E-2</v>
      </c>
    </row>
    <row r="93" spans="1:27">
      <c r="A93" s="4">
        <v>2003</v>
      </c>
      <c r="B93" s="51">
        <f>[4]TE11!$M99</f>
        <v>0.14467203684244773</v>
      </c>
      <c r="C93" s="51">
        <f>[4]TE11!$I99</f>
        <v>0.13677671551704404</v>
      </c>
      <c r="D93" s="51"/>
      <c r="E93" s="51">
        <f>'DataFig2-extra'!AK44</f>
        <v>0.14369210631844692</v>
      </c>
      <c r="F93" s="51">
        <f>[5]TableC4!$H99</f>
        <v>0.10170978</v>
      </c>
      <c r="G93" s="51">
        <f t="shared" si="12"/>
        <v>9.51157475E-2</v>
      </c>
      <c r="H93" s="51">
        <f t="shared" si="11"/>
        <v>1.6387096774193552</v>
      </c>
      <c r="I93" s="51">
        <f t="shared" si="10"/>
        <v>0.13220679314093228</v>
      </c>
      <c r="J93" s="51">
        <f t="shared" si="8"/>
        <v>0.13983831952539766</v>
      </c>
      <c r="K93" s="30">
        <f>B93*[4]TE2c!$J100/[4]TE2c!$H100</f>
        <v>4.3158926778489988E-2</v>
      </c>
      <c r="L93" s="30"/>
      <c r="M93" s="30">
        <f>'DataFig2-extra'!BD44</f>
        <v>0.13428504664975729</v>
      </c>
      <c r="N93" s="30">
        <f>'DataFig2-extra'!BE44</f>
        <v>0.12691428537240795</v>
      </c>
      <c r="P93" s="30">
        <f>1-[4]TE9!$M99</f>
        <v>0.31071223695584349</v>
      </c>
      <c r="T93" s="30">
        <f>[4]TE10!$M99</f>
        <v>0.31950586653085217</v>
      </c>
      <c r="V93" s="30">
        <f t="shared" si="6"/>
        <v>0.31734170572932924</v>
      </c>
      <c r="W93" s="60">
        <v>0.21930699000000001</v>
      </c>
      <c r="X93" s="60">
        <v>4.6833550000000002E-2</v>
      </c>
      <c r="Y93" s="60">
        <f t="shared" si="9"/>
        <v>6.8035290492105147E-2</v>
      </c>
      <c r="Z93" s="30">
        <f>[4]TE12!$M99</f>
        <v>6.4081252959719684E-2</v>
      </c>
      <c r="AA93" s="30">
        <f>[4]TE12!$I99</f>
        <v>6.1313368380069726E-2</v>
      </c>
    </row>
    <row r="94" spans="1:27">
      <c r="A94" s="4">
        <v>2004</v>
      </c>
      <c r="B94" s="51">
        <f>[4]TE11!$M100</f>
        <v>0.15336915406094767</v>
      </c>
      <c r="C94" s="51">
        <f>[4]TE11!$I100</f>
        <v>0.14578615128993985</v>
      </c>
      <c r="D94" s="51">
        <f>[5]TableC4b!$H24+[5]TableC4b!$J24-[5]TableC4b!$I24</f>
        <v>0.14986299999999997</v>
      </c>
      <c r="E94" s="51">
        <f>'DataFig2-extra'!AK45</f>
        <v>0.15485249263931344</v>
      </c>
      <c r="F94" s="51">
        <f>[5]TableC4!$H100</f>
        <v>7.9792130000000003E-2</v>
      </c>
      <c r="G94" s="51">
        <f t="shared" si="12"/>
        <v>8.9942555000000007E-2</v>
      </c>
      <c r="H94" s="51">
        <f t="shared" si="11"/>
        <v>1.6677419354838714</v>
      </c>
      <c r="I94" s="51">
        <f t="shared" si="10"/>
        <v>0.12648852257927209</v>
      </c>
      <c r="J94" s="51">
        <f t="shared" si="8"/>
        <v>0.133067767649757</v>
      </c>
      <c r="K94" s="30">
        <f>B94*[4]TE2c!$J101/[4]TE2c!$H101</f>
        <v>4.7737034484741189E-2</v>
      </c>
      <c r="L94" s="30"/>
      <c r="M94" s="30">
        <f>'DataFig2-extra'!BD45</f>
        <v>0.14521080942854614</v>
      </c>
      <c r="N94" s="30">
        <f>'DataFig2-extra'!BE45</f>
        <v>0.12986397128563892</v>
      </c>
      <c r="P94" s="30">
        <f>1-[4]TE9!$M100</f>
        <v>0.30341001219010655</v>
      </c>
      <c r="Q94" s="51">
        <f>1-([5]TableC4b!$L24+[5]TableC4b!$O24-[5]TableC4b!$N24)</f>
        <v>0.30069400000000002</v>
      </c>
      <c r="T94" s="30">
        <f>[4]TE10!$M100</f>
        <v>0.33094238497307482</v>
      </c>
      <c r="U94" s="51">
        <f>[5]TableC4b!$C24+[5]TableC4b!$E24-[5]TableC4b!$D24</f>
        <v>0.38127030000000001</v>
      </c>
      <c r="V94" s="30">
        <f t="shared" si="6"/>
        <v>0.33414315640493558</v>
      </c>
      <c r="W94" s="60">
        <v>0.19355088000000001</v>
      </c>
      <c r="X94" s="60">
        <v>3.3674999999999997E-2</v>
      </c>
      <c r="Y94" s="60">
        <f t="shared" si="9"/>
        <v>4.9939918327345997E-2</v>
      </c>
      <c r="Z94" s="30">
        <f>[4]TE12!$M100</f>
        <v>6.8888097288705305E-2</v>
      </c>
      <c r="AA94" s="30">
        <f>[4]TE12!$I100</f>
        <v>6.532657146453856E-2</v>
      </c>
    </row>
    <row r="95" spans="1:27">
      <c r="A95" s="4">
        <v>2005</v>
      </c>
      <c r="B95" s="51">
        <f>[4]TE11!$M101</f>
        <v>0.16030427958035678</v>
      </c>
      <c r="C95" s="51">
        <f>[4]TE11!$I101</f>
        <v>0.15229997038841245</v>
      </c>
      <c r="D95" s="51"/>
      <c r="E95" s="51">
        <f>'DataFig2-extra'!AK46</f>
        <v>0.15696960839166013</v>
      </c>
      <c r="F95" s="51">
        <f>[5]TableC4!$H101</f>
        <v>9.8476179999999996E-2</v>
      </c>
      <c r="G95" s="51">
        <f t="shared" si="12"/>
        <v>9.169859000000001E-2</v>
      </c>
      <c r="H95" s="51">
        <f t="shared" si="11"/>
        <v>1.6967741935483875</v>
      </c>
      <c r="I95" s="51">
        <f t="shared" si="10"/>
        <v>0.13045038285048136</v>
      </c>
      <c r="J95" s="51">
        <f t="shared" si="8"/>
        <v>0.13730636053635892</v>
      </c>
      <c r="K95" s="30">
        <f>B95*[4]TE2c!$J102/[4]TE2c!$H102</f>
        <v>5.1772166275936699E-2</v>
      </c>
      <c r="L95" s="30"/>
      <c r="M95" s="30">
        <f>'DataFig2-extra'!BD46</f>
        <v>0.14604536448917046</v>
      </c>
      <c r="N95" s="30">
        <f>'DataFig2-extra'!BE46</f>
        <v>0.1366159236043259</v>
      </c>
      <c r="P95" s="30">
        <f>1-[4]TE9!$M101</f>
        <v>0.30168007919883066</v>
      </c>
      <c r="T95" s="30">
        <f>[4]TE10!$M101</f>
        <v>0.33624823070055854</v>
      </c>
      <c r="V95" s="30">
        <f t="shared" si="6"/>
        <v>0.32925354977187316</v>
      </c>
      <c r="W95" s="60">
        <v>0.20885729</v>
      </c>
      <c r="X95" s="60">
        <v>5.2855260000000001E-2</v>
      </c>
      <c r="Y95" s="60">
        <f t="shared" si="9"/>
        <v>7.8958371809860067E-2</v>
      </c>
      <c r="Z95" s="30">
        <f>[4]TE12!$M101</f>
        <v>7.252375839780395E-2</v>
      </c>
      <c r="AA95" s="30">
        <f>[4]TE12!$I101</f>
        <v>6.9064207375049577E-2</v>
      </c>
    </row>
    <row r="96" spans="1:27">
      <c r="A96" s="4">
        <v>2006</v>
      </c>
      <c r="B96" s="51">
        <f>[4]TE11!$M102</f>
        <v>0.16516293064199711</v>
      </c>
      <c r="C96" s="51">
        <f>[4]TE11!$I102</f>
        <v>0.1567468345165253</v>
      </c>
      <c r="D96" s="51"/>
      <c r="E96" s="51">
        <f>'DataFig2-extra'!AK47</f>
        <v>0.16751645874731871</v>
      </c>
      <c r="F96" s="51">
        <f>[5]TableC4!$H102</f>
        <v>9.0049870000000004E-2</v>
      </c>
      <c r="G96" s="51">
        <f t="shared" si="12"/>
        <v>9.1597160000000011E-2</v>
      </c>
      <c r="H96" s="51">
        <f t="shared" si="11"/>
        <v>1.7258064516129037</v>
      </c>
      <c r="I96" s="51">
        <f t="shared" si="10"/>
        <v>0.13178826299131277</v>
      </c>
      <c r="J96" s="51">
        <f t="shared" si="8"/>
        <v>0.13886427631537715</v>
      </c>
      <c r="K96" s="30">
        <f>B96*[4]TE2c!$J103/[4]TE2c!$H103</f>
        <v>4.945337074455225E-2</v>
      </c>
      <c r="L96" s="30"/>
      <c r="M96" s="30">
        <f>'DataFig2-extra'!BD47</f>
        <v>0.15597668543232707</v>
      </c>
      <c r="N96" s="30">
        <f>'DataFig2-extra'!BE47</f>
        <v>0.14552547489437451</v>
      </c>
      <c r="P96" s="30">
        <f>1-[4]TE9!$M102</f>
        <v>0.29540843203764311</v>
      </c>
      <c r="T96" s="30">
        <f>[4]TE10!$M102</f>
        <v>0.34566271134322879</v>
      </c>
      <c r="V96" s="30">
        <f t="shared" si="6"/>
        <v>0.35058831361333709</v>
      </c>
      <c r="W96" s="60">
        <v>0.20036444</v>
      </c>
      <c r="X96" s="60">
        <v>4.2400939999999998E-2</v>
      </c>
      <c r="Y96" s="60">
        <f t="shared" si="9"/>
        <v>6.4147627239226818E-2</v>
      </c>
      <c r="Z96" s="30">
        <f>[4]TE12!$M102</f>
        <v>7.513176548618776E-2</v>
      </c>
      <c r="AA96" s="30">
        <f>[4]TE12!$I102</f>
        <v>7.1451805531978607E-2</v>
      </c>
    </row>
    <row r="97" spans="1:27">
      <c r="A97" s="4">
        <v>2007</v>
      </c>
      <c r="B97" s="51">
        <f>[4]TE11!$M103</f>
        <v>0.17468240110603914</v>
      </c>
      <c r="C97" s="51">
        <f>[4]TE11!$I103</f>
        <v>0.16666537523269651</v>
      </c>
      <c r="D97" s="51">
        <f>[5]TableC4b!$H27+[5]TableC4b!$J27-[5]TableC4b!$I27</f>
        <v>0.16099529999999998</v>
      </c>
      <c r="E97" s="51">
        <f>'DataFig2-extra'!AK48</f>
        <v>0.17910571421959687</v>
      </c>
      <c r="F97" s="51">
        <f>[5]TableC4!$H103</f>
        <v>8.7812719999999997E-2</v>
      </c>
      <c r="G97" s="51">
        <f t="shared" si="12"/>
        <v>8.8193469999999996E-2</v>
      </c>
      <c r="H97" s="51">
        <f t="shared" si="11"/>
        <v>1.7548387096774198</v>
      </c>
      <c r="I97" s="51">
        <f t="shared" si="10"/>
        <v>0.12831021547565299</v>
      </c>
      <c r="J97" s="51">
        <f t="shared" si="8"/>
        <v>0.13448226120408496</v>
      </c>
      <c r="K97" s="30">
        <f>B97*[4]TE2c!$J104/[4]TE2c!$H104</f>
        <v>5.2631359847929174E-2</v>
      </c>
      <c r="L97" s="30"/>
      <c r="M97" s="30">
        <f>'DataFig2-extra'!BD48</f>
        <v>0.16684315552169388</v>
      </c>
      <c r="N97" s="30">
        <f>'DataFig2-extra'!BE48</f>
        <v>0.15575861872578897</v>
      </c>
      <c r="P97" s="30">
        <f>1-[4]TE9!$M103</f>
        <v>0.28435818743072361</v>
      </c>
      <c r="Q97" s="51">
        <f>1-([5]TableC4b!$L27+[5]TableC4b!$O27-[5]TableC4b!$N27)</f>
        <v>0.28066060000000004</v>
      </c>
      <c r="T97" s="30">
        <f>[4]TE10!$M103</f>
        <v>0.35720605937809136</v>
      </c>
      <c r="U97" s="51">
        <f>[5]TableC4b!$C27+[5]TableC4b!$E27-[5]TableC4b!$D27</f>
        <v>0.39044679999999998</v>
      </c>
      <c r="V97" s="30">
        <f t="shared" si="6"/>
        <v>0.36625124215944233</v>
      </c>
      <c r="W97" s="60">
        <v>0.20089494999999999</v>
      </c>
      <c r="X97" s="60">
        <v>3.7035489999999997E-2</v>
      </c>
      <c r="Y97" s="60">
        <f t="shared" si="9"/>
        <v>5.6580039051277654E-2</v>
      </c>
      <c r="Z97" s="30">
        <f>[4]TE12!$M103</f>
        <v>8.3357843283315261E-2</v>
      </c>
      <c r="AA97" s="30">
        <f>[4]TE12!$I103</f>
        <v>7.9382747411727905E-2</v>
      </c>
    </row>
    <row r="98" spans="1:27">
      <c r="A98" s="4">
        <v>2008</v>
      </c>
      <c r="B98" s="51">
        <f>[4]TE11!$M104</f>
        <v>0.18910611322521326</v>
      </c>
      <c r="C98" s="51">
        <f>[4]TE11!$I104</f>
        <v>0.18040563166141504</v>
      </c>
      <c r="D98" s="51"/>
      <c r="E98" s="51">
        <f>'DataFig2-extra'!AK49</f>
        <v>0.18086099093523761</v>
      </c>
      <c r="F98" s="51">
        <f>[5]TableC4!$H104</f>
        <v>8.709857E-2</v>
      </c>
      <c r="G98" s="51">
        <f t="shared" si="12"/>
        <v>8.9308187500000011E-2</v>
      </c>
      <c r="H98" s="51">
        <f t="shared" si="11"/>
        <v>1.783870967741936</v>
      </c>
      <c r="I98" s="51">
        <f t="shared" si="10"/>
        <v>0.13136113749511824</v>
      </c>
      <c r="J98" s="51">
        <f t="shared" si="8"/>
        <v>0.13769633415417176</v>
      </c>
      <c r="K98" s="30">
        <f>B98*[4]TE2c!$J105/[4]TE2c!$H105</f>
        <v>6.5664037756252958E-2</v>
      </c>
      <c r="L98" s="30"/>
      <c r="M98" s="30">
        <f>'DataFig2-extra'!BD49</f>
        <v>0.16648852060328717</v>
      </c>
      <c r="N98" s="30">
        <f>'DataFig2-extra'!BE49</f>
        <v>0.15688327651400744</v>
      </c>
      <c r="P98" s="30">
        <f>1-[4]TE9!$M104</f>
        <v>0.25508287307962429</v>
      </c>
      <c r="R98" s="30">
        <f>P98+B98-E98</f>
        <v>0.26332799536959994</v>
      </c>
      <c r="T98" s="30">
        <f>[4]TE10!$M104</f>
        <v>0.37978213048810916</v>
      </c>
      <c r="V98" s="30">
        <f>T98*$E98/$B98</f>
        <v>0.36322343729719836</v>
      </c>
      <c r="W98" s="60">
        <v>0.20227462999999998</v>
      </c>
      <c r="X98" s="60">
        <v>3.6915839999999998E-2</v>
      </c>
      <c r="Y98" s="60">
        <f t="shared" si="9"/>
        <v>5.653687921314994E-2</v>
      </c>
      <c r="Z98" s="30">
        <f>[4]TE12!$M104</f>
        <v>9.1265856808447593E-2</v>
      </c>
      <c r="AA98" s="30">
        <f>[4]TE12!$I104</f>
        <v>8.7652616202831268E-2</v>
      </c>
    </row>
    <row r="99" spans="1:27">
      <c r="A99" s="4">
        <v>2009</v>
      </c>
      <c r="B99" s="51">
        <f>[4]TE11!$M105</f>
        <v>0.1904261489892865</v>
      </c>
      <c r="C99" s="51">
        <f>[4]TE11!$I105</f>
        <v>0.18263097107410431</v>
      </c>
      <c r="D99" s="51"/>
      <c r="E99" s="51">
        <f>'DataFig2-extra'!AK50</f>
        <v>0.18091468472554792</v>
      </c>
      <c r="F99" s="51">
        <f>[5]TableC4!$H105</f>
        <v>9.5222890000000004E-2</v>
      </c>
      <c r="G99" s="51">
        <f t="shared" si="7"/>
        <v>9.5222890000000004E-2</v>
      </c>
      <c r="H99" s="51">
        <f t="shared" si="11"/>
        <v>1.8129032258064521</v>
      </c>
      <c r="I99" s="51">
        <f t="shared" si="10"/>
        <v>0.14157647857203409</v>
      </c>
      <c r="J99" s="51">
        <f t="shared" si="8"/>
        <v>0.14761934103168878</v>
      </c>
      <c r="K99" s="30">
        <f>B99*[4]TE2c!$J106/[4]TE2c!$H106</f>
        <v>7.5915756172752466E-2</v>
      </c>
      <c r="L99" s="30"/>
      <c r="M99" s="30">
        <f>'DataFig2-extra'!BD50</f>
        <v>0.16763978343039659</v>
      </c>
      <c r="N99" s="30">
        <f>'DataFig2-extra'!BE50</f>
        <v>0.14679711037472618</v>
      </c>
      <c r="P99" s="30">
        <f>1-[4]TE9!$M105</f>
        <v>0.24704740045982121</v>
      </c>
      <c r="R99" s="30">
        <f t="shared" ref="R99:R106" si="13">P99+B99-E99</f>
        <v>0.25655886472355982</v>
      </c>
      <c r="T99" s="30">
        <f>[4]TE10!$M105</f>
        <v>0.38004997701610244</v>
      </c>
      <c r="V99" s="30">
        <f t="shared" ref="V99:V106" si="14">T99*$E99/$B99</f>
        <v>0.36106712306453354</v>
      </c>
      <c r="W99" s="60"/>
      <c r="X99" s="60">
        <v>4.1513759999999997E-2</v>
      </c>
      <c r="Y99" s="60">
        <f t="shared" si="9"/>
        <v>6.416937833313402E-2</v>
      </c>
      <c r="Z99" s="30">
        <f>[4]TE12!$M105</f>
        <v>9.7538689461385442E-2</v>
      </c>
      <c r="AA99" s="30">
        <f>[4]TE12!$I105</f>
        <v>9.3819022178649888E-2</v>
      </c>
    </row>
    <row r="100" spans="1:27">
      <c r="A100" s="4">
        <v>2010</v>
      </c>
      <c r="B100" s="51">
        <f>[4]TE11!$M106</f>
        <v>0.20697067976663855</v>
      </c>
      <c r="C100" s="51">
        <f>[4]TE11!$I106</f>
        <v>0.19776599109172818</v>
      </c>
      <c r="D100" s="51">
        <f>[5]TableC4b!$H30+[5]TableC4b!$J30-[5]TableC4b!$I30</f>
        <v>0.16206010000000001</v>
      </c>
      <c r="E100" s="51">
        <f>'DataFig2-extra'!AK51</f>
        <v>0.19174546705181833</v>
      </c>
      <c r="F100" s="51"/>
      <c r="G100" s="51"/>
      <c r="H100" s="51">
        <f>H99+(H$102-H$71)/31</f>
        <v>1.8419354838709683</v>
      </c>
      <c r="I100" s="51"/>
      <c r="J100" s="51"/>
      <c r="K100" s="30">
        <f>B100*[4]TE2c!$J107/[4]TE2c!$H107</f>
        <v>8.3589986155647306E-2</v>
      </c>
      <c r="L100" s="30"/>
      <c r="M100" s="30">
        <f>'DataFig2-extra'!BD51</f>
        <v>0.17967751911415139</v>
      </c>
      <c r="N100" s="30">
        <f>'DataFig2-extra'!BE51</f>
        <v>0.15503434352995155</v>
      </c>
      <c r="P100" s="30">
        <f>1-[4]TE9!$M106</f>
        <v>0.24190837290010647</v>
      </c>
      <c r="Q100" s="51">
        <f>1-([5]TableC4b!$L30+[5]TableC4b!$O30-[5]TableC4b!$N30)</f>
        <v>0.25233929999999993</v>
      </c>
      <c r="R100" s="30">
        <f t="shared" si="13"/>
        <v>0.25713358561492666</v>
      </c>
      <c r="T100" s="30">
        <f>[4]TE10!$M106</f>
        <v>0.39445167704836337</v>
      </c>
      <c r="U100" s="51">
        <f>[5]TableC4b!$C30+[5]TableC4b!$E30-[5]TableC4b!$D30</f>
        <v>0.39520490000000008</v>
      </c>
      <c r="V100" s="30">
        <f t="shared" si="14"/>
        <v>0.36543495499116047</v>
      </c>
      <c r="W100" s="60"/>
      <c r="X100" s="60"/>
      <c r="Y100" s="60"/>
      <c r="Z100" s="30">
        <f>[4]TE12!$M106</f>
        <v>0.10760188287663043</v>
      </c>
      <c r="AA100" s="30">
        <f>[4]TE12!$I106</f>
        <v>0.10287331044673922</v>
      </c>
    </row>
    <row r="101" spans="1:27">
      <c r="A101" s="4">
        <v>2011</v>
      </c>
      <c r="B101" s="51">
        <f>[4]TE11!$M107</f>
        <v>0.20094082440983713</v>
      </c>
      <c r="C101" s="51">
        <f>[4]TE11!$I107</f>
        <v>0.19167181849479675</v>
      </c>
      <c r="D101" s="51"/>
      <c r="E101" s="51">
        <f>'DataFig2-extra'!AK52</f>
        <v>0.18413927904807434</v>
      </c>
      <c r="F101" s="51">
        <f>[5]TableC4!$H107</f>
        <v>0.12014906</v>
      </c>
      <c r="G101" s="51">
        <f>(3/5)*F101+(2/5)*F102</f>
        <v>0.10677224399999999</v>
      </c>
      <c r="H101" s="51">
        <f>H100+(H$102-H$71)/31</f>
        <v>1.8709677419354844</v>
      </c>
      <c r="I101" s="51">
        <f t="shared" si="10"/>
        <v>0.16211974180623043</v>
      </c>
      <c r="J101" s="51">
        <f>I101*$B101/$C101</f>
        <v>0.16995964679355416</v>
      </c>
      <c r="K101" s="30">
        <f>B101*[4]TE2c!$J108/[4]TE2c!$H108</f>
        <v>8.564957947037366E-2</v>
      </c>
      <c r="L101" s="30"/>
      <c r="M101" s="30">
        <f>'DataFig2-extra'!BD52</f>
        <v>0.17175073463246049</v>
      </c>
      <c r="N101" s="30">
        <f>'DataFig2-extra'!BE52</f>
        <v>0.14543123432376445</v>
      </c>
      <c r="P101" s="30">
        <f>1-[4]TE9!$M107</f>
        <v>0.24259525914939228</v>
      </c>
      <c r="R101" s="30">
        <f t="shared" si="13"/>
        <v>0.2593968045111551</v>
      </c>
      <c r="T101" s="30">
        <f>[4]TE10!$M107</f>
        <v>0.39406102244726987</v>
      </c>
      <c r="V101" s="30">
        <f t="shared" si="14"/>
        <v>0.36111184866242146</v>
      </c>
      <c r="W101" s="60"/>
      <c r="X101" s="60">
        <v>6.8286429999999995E-2</v>
      </c>
      <c r="Y101" s="60">
        <f>X101*H101^(1/1.5)*$Z101/$AA101</f>
        <v>0.10878777475988004</v>
      </c>
      <c r="Z101" s="30">
        <f>[4]TE12!$M107</f>
        <v>9.9584707451040394E-2</v>
      </c>
      <c r="AA101" s="30">
        <f>[4]TE12!$I107</f>
        <v>9.4912737607955933E-2</v>
      </c>
    </row>
    <row r="102" spans="1:27">
      <c r="A102" s="35">
        <f>[2]TB2!$A109</f>
        <v>2012</v>
      </c>
      <c r="B102" s="51">
        <f>[4]TE11!$M108</f>
        <v>0.21279789805750549</v>
      </c>
      <c r="C102" s="51">
        <f>[4]TE11!$I108</f>
        <v>0.20289045572280884</v>
      </c>
      <c r="D102" s="51"/>
      <c r="E102" s="51">
        <f>'DataFig2-extra'!AK53</f>
        <v>0.18966626846939716</v>
      </c>
      <c r="F102" s="51">
        <f>[5]TableC4!$H108</f>
        <v>8.6707019999999996E-2</v>
      </c>
      <c r="G102" s="51">
        <f>(3/5)*F102+(2/5)*F101</f>
        <v>0.100083836</v>
      </c>
      <c r="H102" s="65">
        <v>1.9</v>
      </c>
      <c r="I102" s="51">
        <f t="shared" si="10"/>
        <v>0.15353227193400973</v>
      </c>
      <c r="J102" s="51">
        <f>I102*$B102/$C102</f>
        <v>0.16102948083564148</v>
      </c>
      <c r="K102" s="30">
        <f>B102*[4]TE2c!$J109/[4]TE2c!$H109</f>
        <v>9.1168899632182193E-2</v>
      </c>
      <c r="L102" s="30"/>
      <c r="M102" s="30">
        <f>'DataFig2-extra'!BD53</f>
        <v>0.17637172025733514</v>
      </c>
      <c r="N102" s="30">
        <f>'DataFig2-extra'!BE53</f>
        <v>0.15582270909234205</v>
      </c>
      <c r="P102" s="30">
        <f>1-[4]TE9!$M108</f>
        <v>0.23676252653144569</v>
      </c>
      <c r="R102" s="30">
        <f t="shared" si="13"/>
        <v>0.25989415611955402</v>
      </c>
      <c r="T102" s="30">
        <f>[4]TE10!$M108</f>
        <v>0.40768984905429634</v>
      </c>
      <c r="V102" s="30">
        <f t="shared" si="14"/>
        <v>0.36337300823377605</v>
      </c>
      <c r="W102" s="60"/>
      <c r="X102" s="60">
        <v>3.6844300000000003E-2</v>
      </c>
      <c r="Y102" s="60">
        <f>X102*H102^(1/1.5)*$Z102/$AA102</f>
        <v>5.9241602760738504E-2</v>
      </c>
      <c r="Z102" s="30">
        <f>[4]TE12!$M108</f>
        <v>0.10786469704715604</v>
      </c>
      <c r="AA102" s="30">
        <f>[4]TE12!$I108</f>
        <v>0.10291023552417755</v>
      </c>
    </row>
    <row r="103" spans="1:27">
      <c r="A103" s="35">
        <f>[2]TB2!$A110</f>
        <v>2013</v>
      </c>
      <c r="B103" s="51">
        <f>[4]TE11!$M109</f>
        <v>0.19949005596162539</v>
      </c>
      <c r="C103" s="51">
        <f>[4]TE11!$I109</f>
        <v>0.19053654372692105</v>
      </c>
      <c r="D103" s="51">
        <f>[5]TableC4b!$H33+[5]TableC4b!$J33-[5]TableC4b!$I33</f>
        <v>0.17494439999999997</v>
      </c>
      <c r="E103" s="51">
        <f>'DataFig2-extra'!AK54</f>
        <v>0.17860944265920484</v>
      </c>
      <c r="F103" s="51"/>
      <c r="G103" s="51"/>
      <c r="H103" s="51"/>
      <c r="I103" s="51"/>
      <c r="J103" s="51"/>
      <c r="K103" s="30">
        <f>B103*[4]TE2c!$J110/[4]TE2c!$H110</f>
        <v>8.6601602078865539E-2</v>
      </c>
      <c r="L103" s="30"/>
      <c r="M103" s="30">
        <f>'DataFig2-extra'!BD54</f>
        <v>0.16509378818515136</v>
      </c>
      <c r="N103" s="30">
        <f>'DataFig2-extra'!BE54</f>
        <v>0.13961967871282197</v>
      </c>
      <c r="P103" s="30">
        <f>1-[4]TE9!$M109</f>
        <v>0.24965006849634275</v>
      </c>
      <c r="Q103" s="51">
        <f>1-([5]TableC4b!$L33+[5]TableC4b!$O33-[5]TableC4b!$N33)</f>
        <v>0.24549890000000008</v>
      </c>
      <c r="R103" s="30">
        <f t="shared" si="13"/>
        <v>0.27053068179876327</v>
      </c>
      <c r="T103" s="30">
        <f>[4]TE10!$M109</f>
        <v>0.38823459541505401</v>
      </c>
      <c r="U103" s="51">
        <f>[5]TableC4b!$C33+[5]TableC4b!$E33-[5]TableC4b!$D33</f>
        <v>0.41682750000000007</v>
      </c>
      <c r="V103" s="30">
        <f t="shared" si="14"/>
        <v>0.34759810143841763</v>
      </c>
      <c r="Y103" s="60"/>
      <c r="Z103" s="30">
        <f>[4]TE12!$M109</f>
        <v>0.10275146495636987</v>
      </c>
      <c r="AA103" s="30">
        <f>[4]TE12!$I109</f>
        <v>9.8114974796771989E-2</v>
      </c>
    </row>
    <row r="104" spans="1:27">
      <c r="A104" s="35">
        <f>[2]TB2!$A111</f>
        <v>2014</v>
      </c>
      <c r="B104" s="51">
        <f>[4]TE11!$M110</f>
        <v>0.20054356247757571</v>
      </c>
      <c r="C104" s="51">
        <f>[4]TE11!$I110</f>
        <v>0.19035243988037112</v>
      </c>
      <c r="D104" s="51"/>
      <c r="E104" s="51">
        <f>'DataFig2-extra'!AK55</f>
        <v>0.18250885580897708</v>
      </c>
      <c r="F104" s="51"/>
      <c r="G104" s="51"/>
      <c r="H104" s="51"/>
      <c r="I104" s="51"/>
      <c r="J104" s="51"/>
      <c r="K104" s="30">
        <f>B104*[4]TE2c!$J111/[4]TE2c!$H111</f>
        <v>8.1716495539551362E-2</v>
      </c>
      <c r="L104" s="30"/>
      <c r="M104" s="30">
        <f>'DataFig2-extra'!BD55</f>
        <v>0.16831845316301908</v>
      </c>
      <c r="N104" s="30">
        <f>'DataFig2-extra'!BE55</f>
        <v>0.14319392043092827</v>
      </c>
      <c r="P104" s="30">
        <f>1-[4]TE9!$M110</f>
        <v>0.25113805274080292</v>
      </c>
      <c r="R104" s="30">
        <f t="shared" si="13"/>
        <v>0.26917275940940155</v>
      </c>
      <c r="T104" s="30">
        <f>[4]TE10!$M110</f>
        <v>0.39072986162184581</v>
      </c>
      <c r="V104" s="30">
        <f t="shared" si="14"/>
        <v>0.35559186789143093</v>
      </c>
      <c r="Y104" s="60"/>
      <c r="Z104" s="30">
        <f>[4]TE12!$M110</f>
        <v>0.10157287590308164</v>
      </c>
      <c r="AA104" s="30">
        <f>[4]TE12!$I110</f>
        <v>9.671367704868318E-2</v>
      </c>
    </row>
    <row r="105" spans="1:27">
      <c r="A105" s="35">
        <f>[2]TB2!$A112</f>
        <v>2015</v>
      </c>
      <c r="B105" s="51">
        <f>[4]TE11!$M111</f>
        <v>0.19942926549121198</v>
      </c>
      <c r="C105" s="51">
        <f>[4]TE11!$I111</f>
        <v>0.18928427994251251</v>
      </c>
      <c r="D105" s="51"/>
      <c r="E105" s="51">
        <f>'DataFig2-extra'!AK56</f>
        <v>0.18143220600237903</v>
      </c>
      <c r="F105" s="51"/>
      <c r="G105" s="51"/>
      <c r="H105" s="51"/>
      <c r="I105" s="51"/>
      <c r="J105" s="51"/>
      <c r="K105" s="30">
        <f>B105*[4]TE2c!$J112/[4]TE2c!$H112</f>
        <v>8.2145707477306998E-2</v>
      </c>
      <c r="L105" s="30"/>
      <c r="M105" s="30">
        <f>'DataFig2-extra'!BD56</f>
        <v>0.16701339531543063</v>
      </c>
      <c r="N105" s="30">
        <f>'DataFig2-extra'!BE56</f>
        <v>0.14245133077469924</v>
      </c>
      <c r="P105" s="30">
        <f>1-[4]TE9!$M111</f>
        <v>0.2531317492798284</v>
      </c>
      <c r="R105" s="30">
        <f t="shared" si="13"/>
        <v>0.27112880876866136</v>
      </c>
      <c r="T105" s="30">
        <f>[4]TE10!$M111</f>
        <v>0.39079589993039959</v>
      </c>
      <c r="V105" s="30">
        <f t="shared" si="14"/>
        <v>0.3555293755227803</v>
      </c>
      <c r="Y105" s="60"/>
      <c r="Z105" s="30">
        <f>[4]TE12!$M111</f>
        <v>0.10032700352030875</v>
      </c>
      <c r="AA105" s="30">
        <f>[4]TE12!$I111</f>
        <v>9.4888970255851746E-2</v>
      </c>
    </row>
    <row r="106" spans="1:27">
      <c r="A106" s="35">
        <f>[2]TB2!$A113</f>
        <v>2016</v>
      </c>
      <c r="B106" s="51">
        <f>[4]TE11!$M112</f>
        <v>0.19610738356232638</v>
      </c>
      <c r="C106" s="51">
        <f>[4]TE11!$I112</f>
        <v>0.18635572493076327</v>
      </c>
      <c r="D106" s="51">
        <f>[5]TableC4b!$H36+[5]TableC4b!$J36-[5]TableC4b!$I36</f>
        <v>0.19345509999999996</v>
      </c>
      <c r="E106" s="51">
        <f>'DataFig2-extra'!AK57</f>
        <v>0.17829205914066676</v>
      </c>
      <c r="F106" s="51"/>
      <c r="G106" s="51"/>
      <c r="H106" s="51"/>
      <c r="I106" s="51"/>
      <c r="J106" s="51"/>
      <c r="K106" s="30">
        <f>B106*[4]TE2c!$J113/[4]TE2c!$H113</f>
        <v>8.2236028144998724E-2</v>
      </c>
      <c r="L106" s="30"/>
      <c r="M106" s="30">
        <f>'DataFig2-extra'!BD57</f>
        <v>0.16365137086757089</v>
      </c>
      <c r="N106" s="30">
        <f>'DataFig2-extra'!BE57</f>
        <v>0.13879536533301104</v>
      </c>
      <c r="P106" s="30">
        <f>1-[4]TE9!$M112</f>
        <v>0.25745285265655049</v>
      </c>
      <c r="Q106" s="51">
        <f>1-([5]TableC4b!$L36+[5]TableC4b!$O36-[5]TableC4b!$N36)</f>
        <v>0.22468359999999998</v>
      </c>
      <c r="R106" s="30">
        <f t="shared" si="13"/>
        <v>0.27526817707821011</v>
      </c>
      <c r="T106" s="30">
        <f>[4]TE10!$M112</f>
        <v>0.38641812381382179</v>
      </c>
      <c r="U106" s="51">
        <f>[5]TableC4b!$C36+[5]TableC4b!$E36-[5]TableC4b!$D36</f>
        <v>0.44927450000000002</v>
      </c>
      <c r="V106" s="30">
        <f t="shared" si="14"/>
        <v>0.35131406952937738</v>
      </c>
      <c r="Y106" s="60"/>
      <c r="Z106" s="30">
        <f>[4]TE12!$M112</f>
        <v>9.9897095575360056E-2</v>
      </c>
      <c r="AA106" s="30">
        <f>[4]TE12!$I112</f>
        <v>9.4846859574317946E-2</v>
      </c>
    </row>
    <row r="107" spans="1:27">
      <c r="A107" s="35">
        <v>2017</v>
      </c>
      <c r="B107" s="51"/>
      <c r="C107" s="51"/>
      <c r="D107" s="51"/>
      <c r="E107" s="51"/>
      <c r="F107" s="51"/>
      <c r="G107" s="51"/>
      <c r="H107" s="51"/>
      <c r="I107" s="51"/>
      <c r="J107" s="51"/>
    </row>
    <row r="108" spans="1:27">
      <c r="A108">
        <v>2018</v>
      </c>
    </row>
  </sheetData>
  <mergeCells count="1">
    <mergeCell ref="B1:F1"/>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26</vt:i4>
      </vt:variant>
      <vt:variant>
        <vt:lpstr>Charts</vt:lpstr>
      </vt:variant>
      <vt:variant>
        <vt:i4>40</vt:i4>
      </vt:variant>
    </vt:vector>
  </HeadingPairs>
  <TitlesOfParts>
    <vt:vector size="66" baseType="lpstr">
      <vt:lpstr>Tables</vt:lpstr>
      <vt:lpstr>Table1</vt:lpstr>
      <vt:lpstr>Table2</vt:lpstr>
      <vt:lpstr>Table3</vt:lpstr>
      <vt:lpstr>Table4</vt:lpstr>
      <vt:lpstr>datatable4</vt:lpstr>
      <vt:lpstr>Figures</vt:lpstr>
      <vt:lpstr>DataFig1</vt:lpstr>
      <vt:lpstr>DataFig2</vt:lpstr>
      <vt:lpstr>DataFig2-extra</vt:lpstr>
      <vt:lpstr>DataFig3</vt:lpstr>
      <vt:lpstr>DataFig4</vt:lpstr>
      <vt:lpstr>DataFig5</vt:lpstr>
      <vt:lpstr>DataFig6</vt:lpstr>
      <vt:lpstr>Tables(slides)</vt:lpstr>
      <vt:lpstr>Table2slide1</vt:lpstr>
      <vt:lpstr>Table2slide2</vt:lpstr>
      <vt:lpstr>Table2slide3</vt:lpstr>
      <vt:lpstr>Table4slide</vt:lpstr>
      <vt:lpstr>Table4slide2</vt:lpstr>
      <vt:lpstr>Table-wealthtaxbrackets-sup</vt:lpstr>
      <vt:lpstr>Figures(slides)</vt:lpstr>
      <vt:lpstr>Suppl. data</vt:lpstr>
      <vt:lpstr>Estates-SCF</vt:lpstr>
      <vt:lpstr>AAArate</vt:lpstr>
      <vt:lpstr>Estates1976</vt:lpstr>
      <vt:lpstr>Figure1a</vt:lpstr>
      <vt:lpstr>Figure1b</vt:lpstr>
      <vt:lpstr>Figure2a</vt:lpstr>
      <vt:lpstr>Figure2b</vt:lpstr>
      <vt:lpstr>Figure3</vt:lpstr>
      <vt:lpstr>Figure4a</vt:lpstr>
      <vt:lpstr>Figure4b</vt:lpstr>
      <vt:lpstr>Figure5</vt:lpstr>
      <vt:lpstr>Figure 6</vt:lpstr>
      <vt:lpstr>Figure1a-slide</vt:lpstr>
      <vt:lpstr>Figure1a-slide2</vt:lpstr>
      <vt:lpstr>Figure1b-slide</vt:lpstr>
      <vt:lpstr>Figure1sup-slide</vt:lpstr>
      <vt:lpstr>Figure2a-slide</vt:lpstr>
      <vt:lpstr>Figure2a-slide2</vt:lpstr>
      <vt:lpstr>Figure2a-slide3</vt:lpstr>
      <vt:lpstr>Figure2-slide4</vt:lpstr>
      <vt:lpstr>Figure2a-sup1</vt:lpstr>
      <vt:lpstr>Figure2a-sup2</vt:lpstr>
      <vt:lpstr>Figure2-slide1</vt:lpstr>
      <vt:lpstr>Figure2-slide2</vt:lpstr>
      <vt:lpstr>Figure3-slide</vt:lpstr>
      <vt:lpstr>Figure3-slide1</vt:lpstr>
      <vt:lpstr>Figure3-slide2</vt:lpstr>
      <vt:lpstr>Figure3-slide3</vt:lpstr>
      <vt:lpstr>Figure3-slide-sup1</vt:lpstr>
      <vt:lpstr>Figure3-slide-sup2</vt:lpstr>
      <vt:lpstr>Figure4a-slide</vt:lpstr>
      <vt:lpstr>Figure4b-slide</vt:lpstr>
      <vt:lpstr>Figure5-slide</vt:lpstr>
      <vt:lpstr>Figure5-slide0</vt:lpstr>
      <vt:lpstr>Figure5-slide1</vt:lpstr>
      <vt:lpstr>Figure5-sup1</vt:lpstr>
      <vt:lpstr>Figure5-sup2</vt:lpstr>
      <vt:lpstr>Figure5-sup3</vt:lpstr>
      <vt:lpstr>Figure5-sup4</vt:lpstr>
      <vt:lpstr>Figure6-slide1</vt:lpstr>
      <vt:lpstr>Figure6-slide2</vt:lpstr>
      <vt:lpstr>Figure6-slide3</vt:lpstr>
      <vt:lpstr>Figure6-slide4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Zucman</dc:creator>
  <cp:lastModifiedBy>emmanuel saez</cp:lastModifiedBy>
  <cp:lastPrinted>2019-12-04T23:03:32Z</cp:lastPrinted>
  <dcterms:created xsi:type="dcterms:W3CDTF">2014-06-25T21:07:15Z</dcterms:created>
  <dcterms:modified xsi:type="dcterms:W3CDTF">2020-05-14T19:27:58Z</dcterms:modified>
</cp:coreProperties>
</file>