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manera/Dropbox (MIT)/Research/Brookings20/DividendSources/Actual Sources/"/>
    </mc:Choice>
  </mc:AlternateContent>
  <xr:revisionPtr revIDLastSave="0" documentId="13_ncr:1_{191AA66C-373D-9F41-A437-33FDF0FDE4D5}" xr6:coauthVersionLast="40" xr6:coauthVersionMax="40" xr10:uidLastSave="{00000000-0000-0000-0000-000000000000}"/>
  <bookViews>
    <workbookView xWindow="10300" yWindow="1760" windowWidth="28040" windowHeight="17440" xr2:uid="{3B7C09A9-1F04-C040-BCE4-50497DF4F5C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1" l="1"/>
  <c r="B16" i="1"/>
  <c r="E15" i="1"/>
  <c r="B15" i="1"/>
  <c r="D15" i="1"/>
  <c r="F15" i="1" s="1"/>
  <c r="D16" i="1"/>
  <c r="F16" i="1" s="1"/>
  <c r="F14" i="1"/>
  <c r="D14" i="1"/>
  <c r="E14" i="1"/>
  <c r="B14" i="1"/>
  <c r="F13" i="1"/>
  <c r="D13" i="1"/>
  <c r="E13" i="1"/>
  <c r="B13" i="1"/>
  <c r="F12" i="1"/>
  <c r="D12" i="1"/>
  <c r="E12" i="1"/>
  <c r="B12" i="1"/>
  <c r="F11" i="1"/>
  <c r="E11" i="1"/>
  <c r="D11" i="1"/>
  <c r="B11" i="1"/>
  <c r="F10" i="1"/>
  <c r="E10" i="1"/>
  <c r="D10" i="1"/>
  <c r="B10" i="1"/>
  <c r="F9" i="1"/>
  <c r="D9" i="1"/>
  <c r="E9" i="1"/>
  <c r="B9" i="1"/>
  <c r="F8" i="1"/>
  <c r="D8" i="1"/>
  <c r="E8" i="1"/>
  <c r="B8" i="1"/>
  <c r="F7" i="1"/>
  <c r="E7" i="1"/>
  <c r="D7" i="1"/>
  <c r="B7" i="1"/>
  <c r="F6" i="1"/>
  <c r="E6" i="1"/>
  <c r="D6" i="1"/>
  <c r="B6" i="1"/>
  <c r="F5" i="1"/>
  <c r="E5" i="1"/>
  <c r="D5" i="1"/>
  <c r="B5" i="1"/>
  <c r="F4" i="1"/>
  <c r="E4" i="1"/>
  <c r="F2" i="1"/>
  <c r="F3" i="1"/>
  <c r="D4" i="1"/>
  <c r="B4" i="1"/>
  <c r="D3" i="1"/>
  <c r="D2" i="1"/>
  <c r="B3" i="1"/>
  <c r="B2" i="1"/>
  <c r="E3" i="1"/>
  <c r="E2" i="1"/>
</calcChain>
</file>

<file path=xl/sharedStrings.xml><?xml version="1.0" encoding="utf-8"?>
<sst xmlns="http://schemas.openxmlformats.org/spreadsheetml/2006/main" count="6" uniqueCount="6">
  <si>
    <t>Year</t>
  </si>
  <si>
    <t>S_inc_gain</t>
  </si>
  <si>
    <t>S_inc_loss</t>
  </si>
  <si>
    <t>S_net_inc</t>
  </si>
  <si>
    <t>Sec 179 Deduction</t>
  </si>
  <si>
    <t>S_inc_taxable_gain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</si>
</sst>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12"/>
      <name val="Calibri"/>
      <family val="2"/>
      <scheme val="minor"/>
    </font>
    <font>
      <sz val="9"/>
      <color theme="1"/>
      <name val="Helvetica"/>
      <family val="2"/>
    </font>
    <font>
      <sz val="9"/>
      <color rgb="FF00008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2" fontId="1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3" fontId="1" fillId="0" borderId="0" xfId="0" applyNumberFormat="1" applyFont="1"/>
    <xf numFmtId="3" fontId="3" fillId="0" borderId="0" xfId="0" applyNumberFormat="1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17858-A3D0-F045-A54A-7504EB8B85D8}">
  <dimension ref="A1:F16"/>
  <sheetViews>
    <sheetView tabSelected="1" workbookViewId="0">
      <selection activeCell="B17" sqref="B17"/>
    </sheetView>
  </sheetViews>
  <sheetFormatPr baseColWidth="10" defaultRowHeight="16" x14ac:dyDescent="0.2"/>
  <cols>
    <col min="2" max="2" width="12.6640625" bestFit="1" customWidth="1"/>
    <col min="4" max="4" width="12.6640625" bestFit="1" customWidth="1"/>
  </cols>
  <sheetData>
    <row r="1" spans="1:6" x14ac:dyDescent="0.2">
      <c r="A1" t="s">
        <v>0</v>
      </c>
      <c r="B1" t="s">
        <v>1</v>
      </c>
      <c r="C1" t="s">
        <v>4</v>
      </c>
      <c r="D1" t="s">
        <v>5</v>
      </c>
      <c r="E1" t="s">
        <v>2</v>
      </c>
      <c r="F1" t="s">
        <v>3</v>
      </c>
    </row>
    <row r="2" spans="1:6" x14ac:dyDescent="0.2">
      <c r="A2">
        <v>2003</v>
      </c>
      <c r="B2">
        <f>29609550+188591926</f>
        <v>218201476</v>
      </c>
      <c r="C2">
        <v>14427088</v>
      </c>
      <c r="D2">
        <f>B2-C2</f>
        <v>203774388</v>
      </c>
      <c r="E2">
        <f>3744989+51416318</f>
        <v>55161307</v>
      </c>
      <c r="F2">
        <f>D2-E2</f>
        <v>148613081</v>
      </c>
    </row>
    <row r="3" spans="1:6" x14ac:dyDescent="0.2">
      <c r="A3">
        <v>2004</v>
      </c>
      <c r="B3">
        <f>34573841+231320752</f>
        <v>265894593</v>
      </c>
      <c r="C3">
        <v>16182912</v>
      </c>
      <c r="D3">
        <f>B3-C3</f>
        <v>249711681</v>
      </c>
      <c r="E3">
        <f>4139965+50440248</f>
        <v>54580213</v>
      </c>
      <c r="F3">
        <f>D3-E3</f>
        <v>195131468</v>
      </c>
    </row>
    <row r="4" spans="1:6" x14ac:dyDescent="0.2">
      <c r="A4">
        <v>2005</v>
      </c>
      <c r="B4">
        <f>41113058+284333869</f>
        <v>325446927</v>
      </c>
      <c r="C4">
        <v>18035494</v>
      </c>
      <c r="D4">
        <f>B4-C4</f>
        <v>307411433</v>
      </c>
      <c r="E4">
        <f>4785313+51891072</f>
        <v>56676385</v>
      </c>
      <c r="F4">
        <f>D4-E4</f>
        <v>250735048</v>
      </c>
    </row>
    <row r="5" spans="1:6" x14ac:dyDescent="0.2">
      <c r="A5">
        <v>2006</v>
      </c>
      <c r="B5">
        <f>43121252+304102962</f>
        <v>347224214</v>
      </c>
      <c r="C5" s="1">
        <v>18684692</v>
      </c>
      <c r="D5">
        <f>B5-C5</f>
        <v>328539522</v>
      </c>
      <c r="E5">
        <f>4766895+57856980</f>
        <v>62623875</v>
      </c>
      <c r="F5">
        <f>D5-E5</f>
        <v>265915647</v>
      </c>
    </row>
    <row r="6" spans="1:6" x14ac:dyDescent="0.2">
      <c r="A6">
        <v>2007</v>
      </c>
      <c r="B6" s="3">
        <f>42394445+308531773</f>
        <v>350926218</v>
      </c>
      <c r="C6" s="2">
        <v>18976496</v>
      </c>
      <c r="D6" s="4">
        <f>B6-C6</f>
        <v>331949722</v>
      </c>
      <c r="E6">
        <f>5096979+72847333</f>
        <v>77944312</v>
      </c>
      <c r="F6">
        <f>D6-E6</f>
        <v>254005410</v>
      </c>
    </row>
    <row r="7" spans="1:6" x14ac:dyDescent="0.2">
      <c r="A7">
        <v>2008</v>
      </c>
      <c r="B7">
        <f>41496134+303000236</f>
        <v>344496370</v>
      </c>
      <c r="C7" s="1">
        <v>20681166</v>
      </c>
      <c r="D7">
        <f>B7-C7</f>
        <v>323815204</v>
      </c>
      <c r="E7">
        <f>91983942+5473556</f>
        <v>97457498</v>
      </c>
      <c r="F7">
        <f>D7-E7</f>
        <v>226357706</v>
      </c>
    </row>
    <row r="8" spans="1:6" x14ac:dyDescent="0.2">
      <c r="A8">
        <v>2009</v>
      </c>
      <c r="B8">
        <f>37037752+271987189</f>
        <v>309024941</v>
      </c>
      <c r="C8" s="1">
        <v>16308964</v>
      </c>
      <c r="D8">
        <f>B8-C8</f>
        <v>292715977</v>
      </c>
      <c r="E8">
        <f>4582521+82699550</f>
        <v>87282071</v>
      </c>
      <c r="F8">
        <f>D8-E8</f>
        <v>205433906</v>
      </c>
    </row>
    <row r="9" spans="1:6" x14ac:dyDescent="0.2">
      <c r="A9">
        <v>2010</v>
      </c>
      <c r="B9">
        <f>38324206+289257120</f>
        <v>327581326</v>
      </c>
      <c r="C9" s="1">
        <v>20955209</v>
      </c>
      <c r="D9">
        <f>B9-C9</f>
        <v>306626117</v>
      </c>
      <c r="E9">
        <f>66755167+4760358</f>
        <v>71515525</v>
      </c>
      <c r="F9">
        <f>D9-E9</f>
        <v>235110592</v>
      </c>
    </row>
    <row r="10" spans="1:6" x14ac:dyDescent="0.2">
      <c r="A10">
        <v>2011</v>
      </c>
      <c r="B10">
        <f>45074487+295863090</f>
        <v>340937577</v>
      </c>
      <c r="C10" s="5">
        <v>17575080</v>
      </c>
      <c r="D10">
        <f>B10-C10</f>
        <v>323362497</v>
      </c>
      <c r="E10">
        <f>62554505+6580908</f>
        <v>69135413</v>
      </c>
      <c r="F10">
        <f>D10-E10</f>
        <v>254227084</v>
      </c>
    </row>
    <row r="11" spans="1:6" x14ac:dyDescent="0.2">
      <c r="A11">
        <v>2012</v>
      </c>
      <c r="B11">
        <f>358158039+53788075</f>
        <v>411946114</v>
      </c>
      <c r="C11" s="1">
        <v>26677716</v>
      </c>
      <c r="D11" s="1">
        <f>B11-C11</f>
        <v>385268398</v>
      </c>
      <c r="E11">
        <f>55832280+8261238</f>
        <v>64093518</v>
      </c>
      <c r="F11">
        <f>D11-E11</f>
        <v>321174880</v>
      </c>
    </row>
    <row r="12" spans="1:6" x14ac:dyDescent="0.2">
      <c r="A12">
        <v>2013</v>
      </c>
      <c r="B12">
        <f>37174621+385054629</f>
        <v>422229250</v>
      </c>
      <c r="C12" s="6">
        <v>30194163</v>
      </c>
      <c r="D12" s="1">
        <f>B12-C12</f>
        <v>392035087</v>
      </c>
      <c r="E12">
        <f>61682983+4576153</f>
        <v>66259136</v>
      </c>
      <c r="F12">
        <f>D12-E12</f>
        <v>325775951</v>
      </c>
    </row>
    <row r="13" spans="1:6" x14ac:dyDescent="0.2">
      <c r="A13">
        <v>2014</v>
      </c>
      <c r="B13">
        <f>38233198+418755959</f>
        <v>456989157</v>
      </c>
      <c r="C13" s="7">
        <v>34839347</v>
      </c>
      <c r="D13" s="1">
        <f>B13-C13</f>
        <v>422149810</v>
      </c>
      <c r="E13">
        <f>4674260+62861575</f>
        <v>67535835</v>
      </c>
      <c r="F13">
        <f>D13-E13</f>
        <v>354613975</v>
      </c>
    </row>
    <row r="14" spans="1:6" x14ac:dyDescent="0.2">
      <c r="A14">
        <v>2015</v>
      </c>
      <c r="B14">
        <f>38856631+461106371</f>
        <v>499963002</v>
      </c>
      <c r="C14" s="7">
        <v>36617899</v>
      </c>
      <c r="D14" s="1">
        <f>B14-C14</f>
        <v>463345103</v>
      </c>
      <c r="E14">
        <f>4900271+63920585</f>
        <v>68820856</v>
      </c>
      <c r="F14">
        <f>D14-E14</f>
        <v>394524247</v>
      </c>
    </row>
    <row r="15" spans="1:6" x14ac:dyDescent="0.2">
      <c r="A15">
        <v>2016</v>
      </c>
      <c r="B15">
        <f>37264590+461956581</f>
        <v>499221171</v>
      </c>
      <c r="C15" s="7">
        <v>35633197</v>
      </c>
      <c r="D15" s="1">
        <f t="shared" ref="D15:D16" si="0">B15-C15</f>
        <v>463587974</v>
      </c>
      <c r="E15">
        <f>4649198+63656850</f>
        <v>68306048</v>
      </c>
      <c r="F15">
        <f t="shared" ref="F15:F16" si="1">D15-E15</f>
        <v>395281926</v>
      </c>
    </row>
    <row r="16" spans="1:6" x14ac:dyDescent="0.2">
      <c r="A16">
        <v>2017</v>
      </c>
      <c r="B16">
        <f>40077401+501562768</f>
        <v>541640169</v>
      </c>
      <c r="C16" s="7">
        <v>35011641</v>
      </c>
      <c r="D16" s="1">
        <f t="shared" si="0"/>
        <v>506628528</v>
      </c>
      <c r="E16">
        <f>76035645+5669881</f>
        <v>81705526</v>
      </c>
      <c r="F16">
        <f t="shared" si="1"/>
        <v>424923002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2020-02-06T21:52:34Z</dcterms:created>
  <dcterms:modified xsi:type="dcterms:W3CDTF">2020-02-06T23:31:26Z</dcterms:modified>
</cp:coreProperties>
</file>