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e\Desktop\ongoing projects\BK_CEEPR_BPEA\BPEA_data_and_codes_old\Table6\"/>
    </mc:Choice>
  </mc:AlternateContent>
  <bookViews>
    <workbookView xWindow="0" yWindow="0" windowWidth="20490" windowHeight="7155"/>
  </bookViews>
  <sheets>
    <sheet name="Table 6" sheetId="3" r:id="rId1"/>
    <sheet name="value added" sheetId="1" r:id="rId2"/>
    <sheet name="oil states" sheetId="2" r:id="rId3"/>
    <sheet name="trade balance_investment" sheetId="4" r:id="rId4"/>
    <sheet name="data_value added" sheetId="5" r:id="rId5"/>
    <sheet name="data_trade balance" sheetId="7" r:id="rId6"/>
    <sheet name="data_investment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7" i="7" l="1"/>
  <c r="F126" i="7"/>
  <c r="G125" i="7"/>
  <c r="F125" i="7"/>
  <c r="F124" i="7"/>
  <c r="F123" i="7"/>
  <c r="F122" i="7"/>
  <c r="G121" i="7"/>
  <c r="F121" i="7"/>
  <c r="F120" i="7"/>
  <c r="F119" i="7"/>
  <c r="F118" i="7"/>
  <c r="G117" i="7"/>
  <c r="F117" i="7"/>
  <c r="F116" i="7"/>
  <c r="F115" i="7"/>
  <c r="F114" i="7"/>
  <c r="F113" i="7"/>
  <c r="F112" i="7"/>
  <c r="F111" i="7"/>
  <c r="F110" i="7"/>
  <c r="F109" i="7"/>
  <c r="F108" i="7"/>
  <c r="F107" i="7"/>
  <c r="F106" i="7"/>
  <c r="F105" i="7"/>
  <c r="G104" i="7"/>
  <c r="F104" i="7"/>
  <c r="H104" i="7" s="1"/>
  <c r="F103" i="7"/>
  <c r="F102" i="7"/>
  <c r="F101" i="7"/>
  <c r="F100" i="7"/>
  <c r="F99" i="7"/>
  <c r="F98" i="7"/>
  <c r="F97" i="7"/>
  <c r="G96" i="7"/>
  <c r="F96" i="7"/>
  <c r="H96" i="7" s="1"/>
  <c r="F95" i="7"/>
  <c r="F94" i="7"/>
  <c r="F93" i="7"/>
  <c r="F92" i="7"/>
  <c r="F91" i="7"/>
  <c r="F90" i="7"/>
  <c r="F89" i="7"/>
  <c r="G88" i="7"/>
  <c r="F88" i="7"/>
  <c r="H88" i="7" s="1"/>
  <c r="F87" i="7"/>
  <c r="F86" i="7"/>
  <c r="F85" i="7"/>
  <c r="F84" i="7"/>
  <c r="F83" i="7"/>
  <c r="F82" i="7"/>
  <c r="F81" i="7"/>
  <c r="G80" i="7"/>
  <c r="F80" i="7"/>
  <c r="H80" i="7" s="1"/>
  <c r="F79" i="7"/>
  <c r="F78" i="7"/>
  <c r="F77" i="7"/>
  <c r="F76" i="7"/>
  <c r="F75" i="7"/>
  <c r="F74" i="7"/>
  <c r="F73" i="7"/>
  <c r="G72" i="7"/>
  <c r="F72" i="7"/>
  <c r="H72" i="7" s="1"/>
  <c r="F71" i="7"/>
  <c r="F70" i="7"/>
  <c r="F69" i="7"/>
  <c r="F68" i="7"/>
  <c r="F67" i="7"/>
  <c r="F66" i="7"/>
  <c r="F65" i="7"/>
  <c r="G64" i="7"/>
  <c r="F64" i="7"/>
  <c r="H64" i="7" s="1"/>
  <c r="F63" i="7"/>
  <c r="F62" i="7"/>
  <c r="F61" i="7"/>
  <c r="F60" i="7"/>
  <c r="F59" i="7"/>
  <c r="F58" i="7"/>
  <c r="F57" i="7"/>
  <c r="G56" i="7"/>
  <c r="F56" i="7"/>
  <c r="H56" i="7" s="1"/>
  <c r="F55" i="7"/>
  <c r="F54" i="7"/>
  <c r="F53" i="7"/>
  <c r="F52" i="7"/>
  <c r="F51" i="7"/>
  <c r="F50" i="7"/>
  <c r="F49" i="7"/>
  <c r="G48" i="7"/>
  <c r="F48" i="7"/>
  <c r="H48" i="7" s="1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G4" i="7"/>
  <c r="F4" i="7"/>
  <c r="F3" i="7"/>
  <c r="G6" i="7" l="1"/>
  <c r="H7" i="7"/>
  <c r="G8" i="7"/>
  <c r="H8" i="7" s="1"/>
  <c r="G10" i="7"/>
  <c r="H11" i="7"/>
  <c r="G12" i="7"/>
  <c r="H12" i="7" s="1"/>
  <c r="G14" i="7"/>
  <c r="H15" i="7"/>
  <c r="G16" i="7"/>
  <c r="H16" i="7" s="1"/>
  <c r="G18" i="7"/>
  <c r="H19" i="7"/>
  <c r="G20" i="7"/>
  <c r="H20" i="7" s="1"/>
  <c r="G22" i="7"/>
  <c r="H23" i="7"/>
  <c r="G24" i="7"/>
  <c r="H24" i="7" s="1"/>
  <c r="G26" i="7"/>
  <c r="H27" i="7"/>
  <c r="G28" i="7"/>
  <c r="H28" i="7" s="1"/>
  <c r="G30" i="7"/>
  <c r="H31" i="7"/>
  <c r="G32" i="7"/>
  <c r="H32" i="7" s="1"/>
  <c r="G34" i="7"/>
  <c r="H35" i="7"/>
  <c r="G36" i="7"/>
  <c r="H36" i="7" s="1"/>
  <c r="G38" i="7"/>
  <c r="H39" i="7"/>
  <c r="G40" i="7"/>
  <c r="H40" i="7" s="1"/>
  <c r="G42" i="7"/>
  <c r="H43" i="7"/>
  <c r="G49" i="7"/>
  <c r="H49" i="7" s="1"/>
  <c r="G57" i="7"/>
  <c r="H57" i="7" s="1"/>
  <c r="G65" i="7"/>
  <c r="H65" i="7" s="1"/>
  <c r="G73" i="7"/>
  <c r="H73" i="7" s="1"/>
  <c r="G81" i="7"/>
  <c r="H81" i="7" s="1"/>
  <c r="G89" i="7"/>
  <c r="H89" i="7" s="1"/>
  <c r="G97" i="7"/>
  <c r="H97" i="7" s="1"/>
  <c r="G105" i="7"/>
  <c r="H105" i="7" s="1"/>
  <c r="H112" i="7"/>
  <c r="H4" i="7"/>
  <c r="G5" i="7"/>
  <c r="H5" i="7" s="1"/>
  <c r="H6" i="7"/>
  <c r="G7" i="7"/>
  <c r="G9" i="7"/>
  <c r="H9" i="7" s="1"/>
  <c r="H10" i="7"/>
  <c r="G11" i="7"/>
  <c r="G13" i="7"/>
  <c r="H13" i="7" s="1"/>
  <c r="H14" i="7"/>
  <c r="G15" i="7"/>
  <c r="G17" i="7"/>
  <c r="H17" i="7" s="1"/>
  <c r="H18" i="7"/>
  <c r="G19" i="7"/>
  <c r="G21" i="7"/>
  <c r="H21" i="7" s="1"/>
  <c r="H22" i="7"/>
  <c r="G23" i="7"/>
  <c r="G25" i="7"/>
  <c r="H25" i="7" s="1"/>
  <c r="H26" i="7"/>
  <c r="G27" i="7"/>
  <c r="G29" i="7"/>
  <c r="H29" i="7" s="1"/>
  <c r="H30" i="7"/>
  <c r="G31" i="7"/>
  <c r="G33" i="7"/>
  <c r="H33" i="7" s="1"/>
  <c r="H34" i="7"/>
  <c r="G35" i="7"/>
  <c r="G37" i="7"/>
  <c r="H37" i="7" s="1"/>
  <c r="H38" i="7"/>
  <c r="G39" i="7"/>
  <c r="G41" i="7"/>
  <c r="H41" i="7" s="1"/>
  <c r="H42" i="7"/>
  <c r="G43" i="7"/>
  <c r="G45" i="7"/>
  <c r="H47" i="7"/>
  <c r="G53" i="7"/>
  <c r="H55" i="7"/>
  <c r="H60" i="7"/>
  <c r="G61" i="7"/>
  <c r="H68" i="7"/>
  <c r="G69" i="7"/>
  <c r="H69" i="7" s="1"/>
  <c r="G77" i="7"/>
  <c r="H79" i="7"/>
  <c r="G85" i="7"/>
  <c r="H87" i="7"/>
  <c r="H92" i="7"/>
  <c r="G93" i="7"/>
  <c r="H100" i="7"/>
  <c r="G101" i="7"/>
  <c r="H101" i="7" s="1"/>
  <c r="G109" i="7"/>
  <c r="H111" i="7"/>
  <c r="G112" i="7"/>
  <c r="H120" i="7"/>
  <c r="G44" i="7"/>
  <c r="H44" i="7" s="1"/>
  <c r="G52" i="7"/>
  <c r="H52" i="7" s="1"/>
  <c r="G60" i="7"/>
  <c r="G68" i="7"/>
  <c r="G76" i="7"/>
  <c r="H76" i="7" s="1"/>
  <c r="G84" i="7"/>
  <c r="H84" i="7" s="1"/>
  <c r="G92" i="7"/>
  <c r="G100" i="7"/>
  <c r="G108" i="7"/>
  <c r="H108" i="7" s="1"/>
  <c r="G113" i="7"/>
  <c r="H113" i="7" s="1"/>
  <c r="G116" i="7"/>
  <c r="H116" i="7" s="1"/>
  <c r="H119" i="7"/>
  <c r="G120" i="7"/>
  <c r="G124" i="7"/>
  <c r="H124" i="7" s="1"/>
  <c r="H127" i="7"/>
  <c r="G47" i="7"/>
  <c r="H50" i="7"/>
  <c r="G51" i="7"/>
  <c r="H51" i="7" s="1"/>
  <c r="G55" i="7"/>
  <c r="H58" i="7"/>
  <c r="G59" i="7"/>
  <c r="H59" i="7" s="1"/>
  <c r="G63" i="7"/>
  <c r="H63" i="7" s="1"/>
  <c r="H66" i="7"/>
  <c r="G67" i="7"/>
  <c r="H67" i="7" s="1"/>
  <c r="G71" i="7"/>
  <c r="H71" i="7" s="1"/>
  <c r="H74" i="7"/>
  <c r="G75" i="7"/>
  <c r="H75" i="7" s="1"/>
  <c r="G79" i="7"/>
  <c r="H82" i="7"/>
  <c r="G83" i="7"/>
  <c r="H83" i="7" s="1"/>
  <c r="G87" i="7"/>
  <c r="H90" i="7"/>
  <c r="G91" i="7"/>
  <c r="H91" i="7" s="1"/>
  <c r="G95" i="7"/>
  <c r="H95" i="7" s="1"/>
  <c r="H98" i="7"/>
  <c r="G99" i="7"/>
  <c r="H99" i="7" s="1"/>
  <c r="G103" i="7"/>
  <c r="H103" i="7" s="1"/>
  <c r="H106" i="7"/>
  <c r="G107" i="7"/>
  <c r="H107" i="7" s="1"/>
  <c r="G111" i="7"/>
  <c r="H114" i="7"/>
  <c r="G115" i="7"/>
  <c r="H115" i="7" s="1"/>
  <c r="G119" i="7"/>
  <c r="H122" i="7"/>
  <c r="G123" i="7"/>
  <c r="H123" i="7" s="1"/>
  <c r="G127" i="7"/>
  <c r="H45" i="7"/>
  <c r="G46" i="7"/>
  <c r="H46" i="7" s="1"/>
  <c r="G50" i="7"/>
  <c r="H53" i="7"/>
  <c r="G54" i="7"/>
  <c r="H54" i="7" s="1"/>
  <c r="G58" i="7"/>
  <c r="H61" i="7"/>
  <c r="G62" i="7"/>
  <c r="H62" i="7" s="1"/>
  <c r="G66" i="7"/>
  <c r="G70" i="7"/>
  <c r="H70" i="7" s="1"/>
  <c r="G74" i="7"/>
  <c r="H77" i="7"/>
  <c r="G78" i="7"/>
  <c r="H78" i="7" s="1"/>
  <c r="G82" i="7"/>
  <c r="H85" i="7"/>
  <c r="G86" i="7"/>
  <c r="H86" i="7" s="1"/>
  <c r="G90" i="7"/>
  <c r="H93" i="7"/>
  <c r="G94" i="7"/>
  <c r="H94" i="7" s="1"/>
  <c r="G98" i="7"/>
  <c r="G102" i="7"/>
  <c r="H102" i="7" s="1"/>
  <c r="G106" i="7"/>
  <c r="H109" i="7"/>
  <c r="G110" i="7"/>
  <c r="H110" i="7" s="1"/>
  <c r="G114" i="7"/>
  <c r="H117" i="7"/>
  <c r="G118" i="7"/>
  <c r="H118" i="7" s="1"/>
  <c r="H121" i="7"/>
  <c r="G122" i="7"/>
  <c r="H125" i="7"/>
  <c r="G126" i="7"/>
  <c r="H126" i="7" s="1"/>
  <c r="H4" i="6" l="1"/>
  <c r="F187" i="6"/>
  <c r="F186" i="6"/>
  <c r="F185" i="6"/>
  <c r="G186" i="6" s="1"/>
  <c r="F184" i="6"/>
  <c r="F183" i="6"/>
  <c r="G184" i="6" s="1"/>
  <c r="F182" i="6"/>
  <c r="F181" i="6"/>
  <c r="G182" i="6" s="1"/>
  <c r="F180" i="6"/>
  <c r="G181" i="6" s="1"/>
  <c r="F179" i="6"/>
  <c r="F178" i="6"/>
  <c r="G179" i="6" s="1"/>
  <c r="H179" i="6" s="1"/>
  <c r="G177" i="6"/>
  <c r="F177" i="6"/>
  <c r="G178" i="6" s="1"/>
  <c r="F176" i="6"/>
  <c r="F175" i="6"/>
  <c r="F174" i="6"/>
  <c r="F173" i="6"/>
  <c r="G174" i="6" s="1"/>
  <c r="F172" i="6"/>
  <c r="G173" i="6" s="1"/>
  <c r="F171" i="6"/>
  <c r="F170" i="6"/>
  <c r="F169" i="6"/>
  <c r="G170" i="6" s="1"/>
  <c r="F168" i="6"/>
  <c r="G169" i="6" s="1"/>
  <c r="F167" i="6"/>
  <c r="G168" i="6" s="1"/>
  <c r="F166" i="6"/>
  <c r="F165" i="6"/>
  <c r="G166" i="6" s="1"/>
  <c r="F164" i="6"/>
  <c r="F163" i="6"/>
  <c r="F162" i="6"/>
  <c r="G163" i="6" s="1"/>
  <c r="F161" i="6"/>
  <c r="G162" i="6" s="1"/>
  <c r="G160" i="6"/>
  <c r="F160" i="6"/>
  <c r="G161" i="6" s="1"/>
  <c r="F159" i="6"/>
  <c r="F158" i="6"/>
  <c r="F157" i="6"/>
  <c r="G158" i="6" s="1"/>
  <c r="F156" i="6"/>
  <c r="F155" i="6"/>
  <c r="G156" i="6" s="1"/>
  <c r="F154" i="6"/>
  <c r="F153" i="6"/>
  <c r="G154" i="6" s="1"/>
  <c r="F152" i="6"/>
  <c r="F151" i="6"/>
  <c r="G152" i="6" s="1"/>
  <c r="F150" i="6"/>
  <c r="G149" i="6"/>
  <c r="F149" i="6"/>
  <c r="G150" i="6" s="1"/>
  <c r="F148" i="6"/>
  <c r="F147" i="6"/>
  <c r="F146" i="6"/>
  <c r="G147" i="6" s="1"/>
  <c r="F145" i="6"/>
  <c r="G146" i="6" s="1"/>
  <c r="F144" i="6"/>
  <c r="G145" i="6" s="1"/>
  <c r="F143" i="6"/>
  <c r="F142" i="6"/>
  <c r="F141" i="6"/>
  <c r="G142" i="6" s="1"/>
  <c r="F140" i="6"/>
  <c r="G141" i="6" s="1"/>
  <c r="F139" i="6"/>
  <c r="F138" i="6"/>
  <c r="F137" i="6"/>
  <c r="G138" i="6" s="1"/>
  <c r="F136" i="6"/>
  <c r="G137" i="6" s="1"/>
  <c r="F135" i="6"/>
  <c r="G136" i="6" s="1"/>
  <c r="F134" i="6"/>
  <c r="F133" i="6"/>
  <c r="G134" i="6" s="1"/>
  <c r="F132" i="6"/>
  <c r="F131" i="6"/>
  <c r="F130" i="6"/>
  <c r="G131" i="6" s="1"/>
  <c r="H131" i="6" s="1"/>
  <c r="F129" i="6"/>
  <c r="G130" i="6" s="1"/>
  <c r="F128" i="6"/>
  <c r="G129" i="6" s="1"/>
  <c r="H129" i="6" s="1"/>
  <c r="F127" i="6"/>
  <c r="G128" i="6" s="1"/>
  <c r="F126" i="6"/>
  <c r="F125" i="6"/>
  <c r="G126" i="6" s="1"/>
  <c r="F124" i="6"/>
  <c r="F123" i="6"/>
  <c r="G124" i="6" s="1"/>
  <c r="F122" i="6"/>
  <c r="F121" i="6"/>
  <c r="G122" i="6" s="1"/>
  <c r="F120" i="6"/>
  <c r="F119" i="6"/>
  <c r="F118" i="6"/>
  <c r="G119" i="6" s="1"/>
  <c r="F117" i="6"/>
  <c r="F116" i="6"/>
  <c r="G117" i="6" s="1"/>
  <c r="F115" i="6"/>
  <c r="F114" i="6"/>
  <c r="G115" i="6" s="1"/>
  <c r="F113" i="6"/>
  <c r="G112" i="6"/>
  <c r="F112" i="6"/>
  <c r="G113" i="6" s="1"/>
  <c r="H113" i="6" s="1"/>
  <c r="F111" i="6"/>
  <c r="F110" i="6"/>
  <c r="G111" i="6" s="1"/>
  <c r="F109" i="6"/>
  <c r="G110" i="6" s="1"/>
  <c r="G108" i="6"/>
  <c r="F108" i="6"/>
  <c r="F107" i="6"/>
  <c r="G106" i="6"/>
  <c r="F106" i="6"/>
  <c r="G107" i="6" s="1"/>
  <c r="F105" i="6"/>
  <c r="F104" i="6"/>
  <c r="F103" i="6"/>
  <c r="F102" i="6"/>
  <c r="G103" i="6" s="1"/>
  <c r="F101" i="6"/>
  <c r="F100" i="6"/>
  <c r="G101" i="6" s="1"/>
  <c r="F99" i="6"/>
  <c r="F98" i="6"/>
  <c r="G99" i="6" s="1"/>
  <c r="F97" i="6"/>
  <c r="F96" i="6"/>
  <c r="G97" i="6" s="1"/>
  <c r="F95" i="6"/>
  <c r="G96" i="6" s="1"/>
  <c r="F94" i="6"/>
  <c r="G95" i="6" s="1"/>
  <c r="F93" i="6"/>
  <c r="G94" i="6" s="1"/>
  <c r="F92" i="6"/>
  <c r="F91" i="6"/>
  <c r="G92" i="6" s="1"/>
  <c r="H92" i="6" s="1"/>
  <c r="F90" i="6"/>
  <c r="G91" i="6" s="1"/>
  <c r="F89" i="6"/>
  <c r="G90" i="6" s="1"/>
  <c r="F88" i="6"/>
  <c r="F87" i="6"/>
  <c r="F86" i="6"/>
  <c r="G87" i="6" s="1"/>
  <c r="F85" i="6"/>
  <c r="F84" i="6"/>
  <c r="G85" i="6" s="1"/>
  <c r="F83" i="6"/>
  <c r="F82" i="6"/>
  <c r="G83" i="6" s="1"/>
  <c r="F81" i="6"/>
  <c r="F80" i="6"/>
  <c r="G81" i="6" s="1"/>
  <c r="H81" i="6" s="1"/>
  <c r="F79" i="6"/>
  <c r="G80" i="6" s="1"/>
  <c r="F78" i="6"/>
  <c r="G79" i="6" s="1"/>
  <c r="F77" i="6"/>
  <c r="G78" i="6" s="1"/>
  <c r="F76" i="6"/>
  <c r="F75" i="6"/>
  <c r="G76" i="6" s="1"/>
  <c r="F74" i="6"/>
  <c r="G75" i="6" s="1"/>
  <c r="F73" i="6"/>
  <c r="G74" i="6" s="1"/>
  <c r="F72" i="6"/>
  <c r="F71" i="6"/>
  <c r="F70" i="6"/>
  <c r="G71" i="6" s="1"/>
  <c r="G69" i="6"/>
  <c r="F69" i="6"/>
  <c r="F68" i="6"/>
  <c r="F67" i="6"/>
  <c r="F66" i="6"/>
  <c r="G67" i="6" s="1"/>
  <c r="F65" i="6"/>
  <c r="G66" i="6" s="1"/>
  <c r="F64" i="6"/>
  <c r="G65" i="6" s="1"/>
  <c r="F63" i="6"/>
  <c r="G64" i="6" s="1"/>
  <c r="G62" i="6"/>
  <c r="F62" i="6"/>
  <c r="G63" i="6" s="1"/>
  <c r="F61" i="6"/>
  <c r="G60" i="6"/>
  <c r="F60" i="6"/>
  <c r="F59" i="6"/>
  <c r="F58" i="6"/>
  <c r="G59" i="6" s="1"/>
  <c r="F57" i="6"/>
  <c r="G58" i="6" s="1"/>
  <c r="F56" i="6"/>
  <c r="F55" i="6"/>
  <c r="F54" i="6"/>
  <c r="G55" i="6" s="1"/>
  <c r="F53" i="6"/>
  <c r="F52" i="6"/>
  <c r="G53" i="6" s="1"/>
  <c r="F51" i="6"/>
  <c r="F50" i="6"/>
  <c r="G51" i="6" s="1"/>
  <c r="F49" i="6"/>
  <c r="F48" i="6"/>
  <c r="G49" i="6" s="1"/>
  <c r="F47" i="6"/>
  <c r="G48" i="6" s="1"/>
  <c r="G46" i="6"/>
  <c r="F46" i="6"/>
  <c r="G47" i="6" s="1"/>
  <c r="F45" i="6"/>
  <c r="G44" i="6"/>
  <c r="F44" i="6"/>
  <c r="F43" i="6"/>
  <c r="F42" i="6"/>
  <c r="G43" i="6" s="1"/>
  <c r="F41" i="6"/>
  <c r="G42" i="6" s="1"/>
  <c r="F40" i="6"/>
  <c r="F39" i="6"/>
  <c r="F38" i="6"/>
  <c r="F37" i="6"/>
  <c r="F36" i="6"/>
  <c r="G37" i="6" s="1"/>
  <c r="F35" i="6"/>
  <c r="F34" i="6"/>
  <c r="F33" i="6"/>
  <c r="F32" i="6"/>
  <c r="G33" i="6" s="1"/>
  <c r="F31" i="6"/>
  <c r="G32" i="6" s="1"/>
  <c r="F30" i="6"/>
  <c r="G31" i="6" s="1"/>
  <c r="F29" i="6"/>
  <c r="F28" i="6"/>
  <c r="G29" i="6" s="1"/>
  <c r="F27" i="6"/>
  <c r="F26" i="6"/>
  <c r="F25" i="6"/>
  <c r="F24" i="6"/>
  <c r="G25" i="6" s="1"/>
  <c r="G23" i="6"/>
  <c r="F23" i="6"/>
  <c r="G24" i="6" s="1"/>
  <c r="F22" i="6"/>
  <c r="F21" i="6"/>
  <c r="F20" i="6"/>
  <c r="G21" i="6" s="1"/>
  <c r="F19" i="6"/>
  <c r="F18" i="6"/>
  <c r="F17" i="6"/>
  <c r="F16" i="6"/>
  <c r="G17" i="6" s="1"/>
  <c r="G15" i="6"/>
  <c r="F15" i="6"/>
  <c r="G16" i="6" s="1"/>
  <c r="F14" i="6"/>
  <c r="F13" i="6"/>
  <c r="F12" i="6"/>
  <c r="G13" i="6" s="1"/>
  <c r="F11" i="6"/>
  <c r="F10" i="6"/>
  <c r="F9" i="6"/>
  <c r="F8" i="6"/>
  <c r="G9" i="6" s="1"/>
  <c r="F7" i="6"/>
  <c r="G8" i="6" s="1"/>
  <c r="F6" i="6"/>
  <c r="G7" i="6" s="1"/>
  <c r="F5" i="6"/>
  <c r="F4" i="6"/>
  <c r="G5" i="6" s="1"/>
  <c r="F3" i="6"/>
  <c r="G4" i="6" s="1"/>
  <c r="H60" i="6" l="1"/>
  <c r="H106" i="6"/>
  <c r="H65" i="6"/>
  <c r="H152" i="6"/>
  <c r="H163" i="6"/>
  <c r="H97" i="6"/>
  <c r="H184" i="6"/>
  <c r="H49" i="6"/>
  <c r="H74" i="6"/>
  <c r="H90" i="6"/>
  <c r="H94" i="6"/>
  <c r="G98" i="6"/>
  <c r="H98" i="6" s="1"/>
  <c r="H141" i="6"/>
  <c r="H142" i="6"/>
  <c r="H145" i="6"/>
  <c r="H161" i="6"/>
  <c r="H42" i="6"/>
  <c r="H58" i="6"/>
  <c r="H62" i="6"/>
  <c r="H173" i="6"/>
  <c r="H177" i="6"/>
  <c r="G45" i="6"/>
  <c r="H45" i="6" s="1"/>
  <c r="H67" i="6"/>
  <c r="G68" i="6"/>
  <c r="H68" i="6" s="1"/>
  <c r="G77" i="6"/>
  <c r="H99" i="6"/>
  <c r="G100" i="6"/>
  <c r="H100" i="6" s="1"/>
  <c r="G109" i="6"/>
  <c r="H109" i="6"/>
  <c r="G121" i="6"/>
  <c r="H181" i="6"/>
  <c r="H9" i="6"/>
  <c r="H17" i="6"/>
  <c r="H25" i="6"/>
  <c r="H33" i="6"/>
  <c r="G54" i="6"/>
  <c r="H55" i="6"/>
  <c r="G56" i="6"/>
  <c r="G57" i="6"/>
  <c r="H57" i="6" s="1"/>
  <c r="H66" i="6"/>
  <c r="H69" i="6"/>
  <c r="G86" i="6"/>
  <c r="H87" i="6"/>
  <c r="G88" i="6"/>
  <c r="G89" i="6"/>
  <c r="H89" i="6" s="1"/>
  <c r="H101" i="6"/>
  <c r="G118" i="6"/>
  <c r="H119" i="6"/>
  <c r="G120" i="6"/>
  <c r="H138" i="6"/>
  <c r="G139" i="6"/>
  <c r="G144" i="6"/>
  <c r="G148" i="6"/>
  <c r="H150" i="6"/>
  <c r="G151" i="6"/>
  <c r="H151" i="6" s="1"/>
  <c r="H170" i="6"/>
  <c r="G171" i="6"/>
  <c r="G176" i="6"/>
  <c r="H7" i="6"/>
  <c r="G11" i="6"/>
  <c r="H15" i="6"/>
  <c r="G19" i="6"/>
  <c r="H23" i="6"/>
  <c r="G27" i="6"/>
  <c r="H31" i="6"/>
  <c r="G35" i="6"/>
  <c r="H44" i="6"/>
  <c r="H51" i="6"/>
  <c r="G52" i="6"/>
  <c r="H52" i="6" s="1"/>
  <c r="G61" i="6"/>
  <c r="H76" i="6"/>
  <c r="H83" i="6"/>
  <c r="G84" i="6"/>
  <c r="G93" i="6"/>
  <c r="H93" i="6" s="1"/>
  <c r="H108" i="6"/>
  <c r="H115" i="6"/>
  <c r="G116" i="6"/>
  <c r="H136" i="6"/>
  <c r="H137" i="6"/>
  <c r="G143" i="6"/>
  <c r="H143" i="6" s="1"/>
  <c r="H149" i="6"/>
  <c r="H168" i="6"/>
  <c r="H169" i="6"/>
  <c r="H174" i="6"/>
  <c r="G175" i="6"/>
  <c r="H175" i="6" s="1"/>
  <c r="H5" i="6"/>
  <c r="H8" i="6"/>
  <c r="G12" i="6"/>
  <c r="H13" i="6"/>
  <c r="H16" i="6"/>
  <c r="G20" i="6"/>
  <c r="H21" i="6"/>
  <c r="H24" i="6"/>
  <c r="G28" i="6"/>
  <c r="H29" i="6"/>
  <c r="H30" i="6"/>
  <c r="H32" i="6"/>
  <c r="G36" i="6"/>
  <c r="H37" i="6"/>
  <c r="G39" i="6"/>
  <c r="G40" i="6"/>
  <c r="G41" i="6"/>
  <c r="H46" i="6"/>
  <c r="G50" i="6"/>
  <c r="H53" i="6"/>
  <c r="G70" i="6"/>
  <c r="H71" i="6"/>
  <c r="G72" i="6"/>
  <c r="G73" i="6"/>
  <c r="H73" i="6" s="1"/>
  <c r="H78" i="6"/>
  <c r="G82" i="6"/>
  <c r="H85" i="6"/>
  <c r="G102" i="6"/>
  <c r="H103" i="6"/>
  <c r="G104" i="6"/>
  <c r="G105" i="6"/>
  <c r="H110" i="6"/>
  <c r="G114" i="6"/>
  <c r="H117" i="6"/>
  <c r="G125" i="6"/>
  <c r="H124" i="6"/>
  <c r="G133" i="6"/>
  <c r="G140" i="6"/>
  <c r="H147" i="6"/>
  <c r="G153" i="6"/>
  <c r="G157" i="6"/>
  <c r="H156" i="6"/>
  <c r="G165" i="6"/>
  <c r="G172" i="6"/>
  <c r="H182" i="6"/>
  <c r="G183" i="6"/>
  <c r="G180" i="6"/>
  <c r="G6" i="6"/>
  <c r="G10" i="6"/>
  <c r="H10" i="6" s="1"/>
  <c r="G14" i="6"/>
  <c r="G18" i="6"/>
  <c r="G22" i="6"/>
  <c r="G26" i="6"/>
  <c r="H26" i="6" s="1"/>
  <c r="G30" i="6"/>
  <c r="G34" i="6"/>
  <c r="G38" i="6"/>
  <c r="H47" i="6"/>
  <c r="H63" i="6"/>
  <c r="H79" i="6"/>
  <c r="H95" i="6"/>
  <c r="H111" i="6"/>
  <c r="H116" i="6"/>
  <c r="H126" i="6"/>
  <c r="H134" i="6"/>
  <c r="H158" i="6"/>
  <c r="H166" i="6"/>
  <c r="H43" i="6"/>
  <c r="H48" i="6"/>
  <c r="H59" i="6"/>
  <c r="H64" i="6"/>
  <c r="H75" i="6"/>
  <c r="H80" i="6"/>
  <c r="H91" i="6"/>
  <c r="H96" i="6"/>
  <c r="H107" i="6"/>
  <c r="H112" i="6"/>
  <c r="H122" i="6"/>
  <c r="G123" i="6"/>
  <c r="G127" i="6"/>
  <c r="H128" i="6"/>
  <c r="G132" i="6"/>
  <c r="G135" i="6"/>
  <c r="H135" i="6" s="1"/>
  <c r="H154" i="6"/>
  <c r="G155" i="6"/>
  <c r="G159" i="6"/>
  <c r="H160" i="6"/>
  <c r="G164" i="6"/>
  <c r="G167" i="6"/>
  <c r="H167" i="6" s="1"/>
  <c r="G185" i="6"/>
  <c r="H186" i="6"/>
  <c r="G187" i="6"/>
  <c r="H130" i="6"/>
  <c r="H146" i="6"/>
  <c r="H162" i="6"/>
  <c r="H178" i="6"/>
  <c r="H183" i="6"/>
  <c r="H127" i="6" l="1"/>
  <c r="H165" i="6"/>
  <c r="H114" i="6"/>
  <c r="H72" i="6"/>
  <c r="H70" i="6"/>
  <c r="H28" i="6"/>
  <c r="H6" i="6"/>
  <c r="H35" i="6"/>
  <c r="H27" i="6"/>
  <c r="H19" i="6"/>
  <c r="H11" i="6"/>
  <c r="H171" i="6"/>
  <c r="H139" i="6"/>
  <c r="H185" i="6"/>
  <c r="H155" i="6"/>
  <c r="H176" i="6"/>
  <c r="H164" i="6"/>
  <c r="H157" i="6"/>
  <c r="H133" i="6"/>
  <c r="H82" i="6"/>
  <c r="H40" i="6"/>
  <c r="H20" i="6"/>
  <c r="H88" i="6"/>
  <c r="H34" i="6"/>
  <c r="H18" i="6"/>
  <c r="H121" i="6"/>
  <c r="H123" i="6"/>
  <c r="H172" i="6"/>
  <c r="H153" i="6"/>
  <c r="H132" i="6"/>
  <c r="H125" i="6"/>
  <c r="H50" i="6"/>
  <c r="H39" i="6"/>
  <c r="H22" i="6"/>
  <c r="H12" i="6"/>
  <c r="H148" i="6"/>
  <c r="H144" i="6"/>
  <c r="H187" i="6"/>
  <c r="H159" i="6"/>
  <c r="H84" i="6"/>
  <c r="H180" i="6"/>
  <c r="H140" i="6"/>
  <c r="H104" i="6"/>
  <c r="H102" i="6"/>
  <c r="H38" i="6"/>
  <c r="H36" i="6"/>
  <c r="H14" i="6"/>
  <c r="H105" i="6"/>
  <c r="H61" i="6"/>
  <c r="H56" i="6"/>
  <c r="H41" i="6"/>
  <c r="H120" i="6"/>
  <c r="H118" i="6"/>
  <c r="H86" i="6"/>
  <c r="H54" i="6"/>
  <c r="H77" i="6"/>
  <c r="I10" i="5" l="1"/>
  <c r="H10" i="5"/>
  <c r="G10" i="5"/>
  <c r="F10" i="5"/>
  <c r="J10" i="5" s="1"/>
  <c r="I9" i="5"/>
  <c r="H9" i="5"/>
  <c r="F9" i="5"/>
  <c r="J9" i="5" s="1"/>
  <c r="I8" i="5"/>
  <c r="H8" i="5"/>
  <c r="F8" i="5"/>
  <c r="G9" i="5" s="1"/>
  <c r="I7" i="5"/>
  <c r="H7" i="5"/>
  <c r="G7" i="5"/>
  <c r="F7" i="5"/>
  <c r="G8" i="5" s="1"/>
  <c r="I6" i="5"/>
  <c r="H6" i="5"/>
  <c r="G6" i="5"/>
  <c r="F6" i="5"/>
  <c r="J6" i="5" s="1"/>
  <c r="I5" i="5"/>
  <c r="H5" i="5"/>
  <c r="F5" i="5"/>
  <c r="I4" i="5"/>
  <c r="H4" i="5"/>
  <c r="F4" i="5"/>
  <c r="G5" i="5" s="1"/>
  <c r="F3" i="5"/>
  <c r="G4" i="5" s="1"/>
  <c r="J5" i="5" l="1"/>
  <c r="J7" i="5"/>
  <c r="J4" i="5"/>
  <c r="J8" i="5"/>
  <c r="F12" i="1"/>
  <c r="F11" i="1"/>
  <c r="F10" i="1"/>
  <c r="D159" i="4"/>
  <c r="J27" i="4"/>
  <c r="C17" i="4"/>
  <c r="C22" i="4" s="1"/>
  <c r="C32" i="4" s="1"/>
  <c r="C36" i="4" s="1"/>
  <c r="C40" i="4" s="1"/>
  <c r="I16" i="4"/>
  <c r="I21" i="4" s="1"/>
  <c r="I31" i="4" s="1"/>
  <c r="I35" i="4" s="1"/>
  <c r="I39" i="4" s="1"/>
  <c r="H16" i="4"/>
  <c r="H21" i="4" s="1"/>
  <c r="H31" i="4" s="1"/>
  <c r="H35" i="4" s="1"/>
  <c r="H39" i="4" s="1"/>
  <c r="B16" i="4"/>
  <c r="B21" i="4" s="1"/>
  <c r="B31" i="4" s="1"/>
  <c r="B35" i="4" s="1"/>
  <c r="B39" i="4" s="1"/>
  <c r="C15" i="4"/>
  <c r="C20" i="4" s="1"/>
  <c r="C30" i="4" s="1"/>
  <c r="C34" i="4" s="1"/>
  <c r="C38" i="4" s="1"/>
  <c r="J13" i="4"/>
  <c r="I13" i="4"/>
  <c r="H13" i="4"/>
  <c r="I17" i="4" s="1"/>
  <c r="I22" i="4" s="1"/>
  <c r="I32" i="4" s="1"/>
  <c r="I36" i="4" s="1"/>
  <c r="I40" i="4" s="1"/>
  <c r="D13" i="4"/>
  <c r="C13" i="4"/>
  <c r="B13" i="4"/>
  <c r="B17" i="4" s="1"/>
  <c r="B22" i="4" s="1"/>
  <c r="B32" i="4" s="1"/>
  <c r="B36" i="4" s="1"/>
  <c r="B40" i="4" s="1"/>
  <c r="J12" i="4"/>
  <c r="I12" i="4"/>
  <c r="H12" i="4"/>
  <c r="J16" i="4" s="1"/>
  <c r="J21" i="4" s="1"/>
  <c r="J31" i="4" s="1"/>
  <c r="J35" i="4" s="1"/>
  <c r="J39" i="4" s="1"/>
  <c r="D12" i="4"/>
  <c r="C12" i="4"/>
  <c r="C16" i="4" s="1"/>
  <c r="C21" i="4" s="1"/>
  <c r="C31" i="4" s="1"/>
  <c r="C35" i="4" s="1"/>
  <c r="C39" i="4" s="1"/>
  <c r="B12" i="4"/>
  <c r="D16" i="4" s="1"/>
  <c r="D21" i="4" s="1"/>
  <c r="D31" i="4" s="1"/>
  <c r="D35" i="4" s="1"/>
  <c r="D39" i="4" s="1"/>
  <c r="J11" i="4"/>
  <c r="I11" i="4"/>
  <c r="H11" i="4"/>
  <c r="I15" i="4" s="1"/>
  <c r="I20" i="4" s="1"/>
  <c r="I30" i="4" s="1"/>
  <c r="I34" i="4" s="1"/>
  <c r="I38" i="4" s="1"/>
  <c r="D11" i="4"/>
  <c r="C11" i="4"/>
  <c r="B11" i="4"/>
  <c r="B15" i="4" s="1"/>
  <c r="B20" i="4" s="1"/>
  <c r="C25" i="4" l="1"/>
  <c r="C27" i="4" s="1"/>
  <c r="B30" i="4"/>
  <c r="B34" i="4" s="1"/>
  <c r="B38" i="4" s="1"/>
  <c r="J17" i="4"/>
  <c r="J22" i="4" s="1"/>
  <c r="J32" i="4" s="1"/>
  <c r="J36" i="4" s="1"/>
  <c r="J40" i="4" s="1"/>
  <c r="D17" i="4"/>
  <c r="D22" i="4" s="1"/>
  <c r="D32" i="4" s="1"/>
  <c r="D36" i="4" s="1"/>
  <c r="D40" i="4" s="1"/>
  <c r="H15" i="4"/>
  <c r="H20" i="4" s="1"/>
  <c r="J15" i="4"/>
  <c r="J20" i="4" s="1"/>
  <c r="J30" i="4" s="1"/>
  <c r="J34" i="4" s="1"/>
  <c r="J38" i="4" s="1"/>
  <c r="D15" i="4"/>
  <c r="D20" i="4" s="1"/>
  <c r="D30" i="4" s="1"/>
  <c r="D34" i="4" s="1"/>
  <c r="D38" i="4" s="1"/>
  <c r="H17" i="4"/>
  <c r="H22" i="4" s="1"/>
  <c r="H32" i="4" s="1"/>
  <c r="H36" i="4" s="1"/>
  <c r="H40" i="4" s="1"/>
  <c r="H30" i="4" l="1"/>
  <c r="H34" i="4" s="1"/>
  <c r="H38" i="4" s="1"/>
  <c r="I25" i="4"/>
  <c r="I27" i="4" s="1"/>
  <c r="D25" i="4"/>
  <c r="D27" i="4" s="1"/>
  <c r="K9" i="1" l="1"/>
  <c r="K16" i="1" s="1"/>
  <c r="M12" i="2"/>
  <c r="M13" i="2"/>
  <c r="M7" i="2"/>
  <c r="M6" i="2"/>
  <c r="K13" i="2"/>
  <c r="K12" i="2"/>
  <c r="L13" i="2"/>
  <c r="L12" i="2"/>
  <c r="L7" i="2"/>
  <c r="L6" i="2"/>
  <c r="K7" i="2"/>
  <c r="K6" i="2"/>
  <c r="M11" i="2"/>
  <c r="L11" i="2"/>
  <c r="K11" i="2"/>
  <c r="M5" i="2"/>
  <c r="L5" i="2"/>
  <c r="K5" i="2"/>
  <c r="G11" i="1"/>
  <c r="L11" i="1" s="1"/>
  <c r="K11" i="1"/>
  <c r="K18" i="1" s="1"/>
  <c r="G10" i="1"/>
  <c r="L9" i="1" s="1"/>
  <c r="G12" i="1"/>
  <c r="L7" i="1" s="1"/>
  <c r="K7" i="1"/>
  <c r="K14" i="1" s="1"/>
  <c r="M18" i="2" l="1"/>
  <c r="M17" i="2"/>
  <c r="L17" i="2"/>
  <c r="L18" i="2"/>
  <c r="K18" i="2"/>
  <c r="K17" i="2"/>
  <c r="H10" i="1" l="1"/>
  <c r="M9" i="1" s="1"/>
  <c r="H12" i="1"/>
  <c r="M7" i="1" s="1"/>
  <c r="H11" i="1"/>
  <c r="M11" i="1" s="1"/>
  <c r="M18" i="1" s="1"/>
  <c r="M16" i="2"/>
  <c r="L16" i="2"/>
  <c r="K16" i="2"/>
  <c r="L18" i="1"/>
  <c r="L16" i="1"/>
  <c r="L14" i="1"/>
  <c r="M16" i="1" l="1"/>
  <c r="M14" i="1"/>
</calcChain>
</file>

<file path=xl/sharedStrings.xml><?xml version="1.0" encoding="utf-8"?>
<sst xmlns="http://schemas.openxmlformats.org/spreadsheetml/2006/main" count="580" uniqueCount="304">
  <si>
    <t>2014Q2</t>
  </si>
  <si>
    <t>2014Q3</t>
  </si>
  <si>
    <t>2014Q4</t>
  </si>
  <si>
    <t>2015Q1</t>
  </si>
  <si>
    <t>2015Q2</t>
  </si>
  <si>
    <t>2015Q3</t>
  </si>
  <si>
    <t>2015Q4</t>
  </si>
  <si>
    <t xml:space="preserve">Real Value Added by Industry; [Billions of chained (2009) dollars] Seasonally adjusted at annual rates </t>
  </si>
  <si>
    <t>LEVEL</t>
  </si>
  <si>
    <t xml:space="preserve">    Gross domestic product</t>
  </si>
  <si>
    <t xml:space="preserve">  Mining</t>
  </si>
  <si>
    <t>GDP w/o mining</t>
  </si>
  <si>
    <t>GROWTH RATES</t>
  </si>
  <si>
    <t>United States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</si>
  <si>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</si>
  <si>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</si>
  <si>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</si>
  <si>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</si>
  <si>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</si>
  <si>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</si>
  <si>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</si>
  <si>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</si>
  <si>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</si>
  <si>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</si>
  <si>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</si>
  <si>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</si>
  <si>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</si>
  <si>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</si>
  <si>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</si>
  <si>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</si>
  <si>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</si>
  <si>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</si>
  <si>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</si>
  <si>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</si>
  <si>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</si>
  <si>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</si>
  <si>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</si>
  <si>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</si>
  <si>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</si>
  <si>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Nebraska</t>
  </si>
  <si>
    <t>Nevada</t>
  </si>
  <si>
    <t>New Hampshire</t>
  </si>
  <si>
    <t>New Jersey</t>
  </si>
  <si>
    <t>New York</t>
  </si>
  <si>
    <t>North Carolina</t>
  </si>
  <si>
    <t>Ohio</t>
  </si>
  <si>
    <t>Oregon</t>
  </si>
  <si>
    <t>Pennsylvania</t>
  </si>
  <si>
    <t>Rhode Island</t>
  </si>
  <si>
    <t>South Carolina</t>
  </si>
  <si>
    <t>South Dakota</t>
  </si>
  <si>
    <t>Tennessee</t>
  </si>
  <si>
    <t>Utah</t>
  </si>
  <si>
    <t>Vermont</t>
  </si>
  <si>
    <t>Virginia</t>
  </si>
  <si>
    <t>Washington</t>
  </si>
  <si>
    <t>West Virginia</t>
  </si>
  <si>
    <t>Wisconsin</t>
  </si>
  <si>
    <t>non-oil US</t>
  </si>
  <si>
    <t>oil states: North Dakota, Alaska, Wyoming, New Mexico, Texas, Oklahoma, Montana</t>
  </si>
  <si>
    <t>Alaska</t>
  </si>
  <si>
    <t>Montana</t>
  </si>
  <si>
    <t>New Mexico</t>
  </si>
  <si>
    <t>North Dakota</t>
  </si>
  <si>
    <t>Oklahoma</t>
  </si>
  <si>
    <t>Texas</t>
  </si>
  <si>
    <t>Wyoming</t>
  </si>
  <si>
    <t>shale-oil US</t>
  </si>
  <si>
    <t>Real GDP by state (millions of chained 2009 dollars); all industry total</t>
  </si>
  <si>
    <r>
      <t xml:space="preserve">Bureau of Economic Analysis: </t>
    </r>
    <r>
      <rPr>
        <b/>
        <sz val="11"/>
        <color theme="1"/>
        <rFont val="Calibri"/>
        <family val="2"/>
        <scheme val="minor"/>
      </rPr>
      <t>Regional Economic Accounts</t>
    </r>
  </si>
  <si>
    <t>US</t>
  </si>
  <si>
    <t>2014Q2-2015Q2</t>
  </si>
  <si>
    <t>COMPUTATION OF ANNUAL GROWTH RATES</t>
  </si>
  <si>
    <t>Mining</t>
  </si>
  <si>
    <t>Table 6: Actual and Counterfactual Average Real Percent Change (at Annual Rates)</t>
  </si>
  <si>
    <t>2014Q3-2016Q1</t>
  </si>
  <si>
    <t>2014Q3-2015Q2</t>
  </si>
  <si>
    <t>2015Q3-2016Q1</t>
  </si>
  <si>
    <t>A. Real GDP (Value Added)1</t>
  </si>
  <si>
    <t xml:space="preserve">              Excluding Mining Sector1</t>
  </si>
  <si>
    <t xml:space="preserve">              Mining Sector1</t>
  </si>
  <si>
    <t xml:space="preserve">B. Real GDP1 </t>
  </si>
  <si>
    <t xml:space="preserve">               Excluding Oil States1</t>
  </si>
  <si>
    <t xml:space="preserve">               Oil States1</t>
  </si>
  <si>
    <t>C. Real GDP</t>
  </si>
  <si>
    <t xml:space="preserve">               Excluding the Change in the</t>
  </si>
  <si>
    <t xml:space="preserve">               Petroleum Trade Balance</t>
  </si>
  <si>
    <t xml:space="preserve">               Excluding the Change in Investment</t>
  </si>
  <si>
    <t xml:space="preserve">               in the Oil Sector</t>
  </si>
  <si>
    <t xml:space="preserve">NOTES: The state-level counterfactual is based on real GDP as reported in the regional economic accounts and differs slightly from real GDP in the NIPA. </t>
  </si>
  <si>
    <t>1 Sample ends in 2015Q4.</t>
  </si>
  <si>
    <t>Data source:</t>
  </si>
  <si>
    <t>http://www.bea.gov/regional/</t>
  </si>
  <si>
    <t>Real GDP</t>
  </si>
  <si>
    <t>Real oil investment</t>
  </si>
  <si>
    <t>Real petroleum X-M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</si>
  <si>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</si>
  <si>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</si>
  <si>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</si>
  <si>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</si>
  <si>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</si>
  <si>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</si>
  <si>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</si>
  <si>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</si>
  <si>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2016Q1</t>
  </si>
  <si>
    <t>1985Q4-1987Q3</t>
  </si>
  <si>
    <t>2014Q2-2016Q1</t>
  </si>
  <si>
    <t>1985Q4-1986Q4</t>
  </si>
  <si>
    <t>1986Q4-1987Q3</t>
  </si>
  <si>
    <t>2015Q2-2016Q1</t>
  </si>
  <si>
    <t>cumulative</t>
  </si>
  <si>
    <t>import propensity adjustment</t>
  </si>
  <si>
    <t>http://www.bea.gov/national/index.htm</t>
  </si>
  <si>
    <t>http://www.bea.gov/industry/index.htm</t>
  </si>
  <si>
    <t>2014Q3-2015Q4</t>
  </si>
  <si>
    <t>2015Q3-2015Q4</t>
  </si>
  <si>
    <r>
      <t xml:space="preserve">Bureau of Economic Analysis: </t>
    </r>
    <r>
      <rPr>
        <b/>
        <sz val="11"/>
        <color theme="1"/>
        <rFont val="Calibri"/>
        <family val="2"/>
        <scheme val="minor"/>
      </rPr>
      <t>Industry</t>
    </r>
  </si>
  <si>
    <t>Table 8:</t>
  </si>
  <si>
    <t>annual rates</t>
  </si>
  <si>
    <t>Effect on real GDP of oil-related investment</t>
  </si>
  <si>
    <t>Effect of real GDP on petroleum trade balance</t>
  </si>
  <si>
    <t>REAL</t>
  </si>
  <si>
    <t>GDP</t>
  </si>
  <si>
    <t>GDP ex mining</t>
  </si>
  <si>
    <t>NOMINAL</t>
  </si>
  <si>
    <t>PRICE</t>
  </si>
  <si>
    <t>2014Q1</t>
  </si>
  <si>
    <t>Mining and oilfield machinery</t>
  </si>
  <si>
    <t>Petroleum and natural gas</t>
  </si>
  <si>
    <t>Oil</t>
  </si>
  <si>
    <t>Oil investment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</si>
  <si>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</si>
  <si>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</si>
  <si>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</si>
  <si>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</si>
  <si>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</si>
  <si>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</si>
  <si>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</si>
  <si>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</si>
  <si>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</si>
  <si>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</si>
  <si>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</si>
  <si>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</si>
  <si>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</si>
  <si>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</si>
  <si>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</si>
  <si>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</si>
  <si>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</si>
  <si>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</si>
  <si>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</si>
  <si>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</si>
  <si>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</si>
  <si>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</si>
  <si>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</si>
  <si>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</si>
  <si>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</si>
  <si>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</si>
  <si>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</si>
  <si>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</si>
  <si>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</si>
  <si>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</si>
  <si>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</si>
  <si>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</si>
  <si>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</si>
  <si>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</si>
  <si>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</si>
  <si>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</si>
  <si>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</si>
  <si>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</si>
  <si>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</si>
  <si>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</si>
  <si>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</si>
  <si>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</si>
  <si>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</si>
  <si>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</si>
  <si>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</si>
  <si>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</si>
  <si>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</si>
  <si>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</si>
  <si>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</si>
  <si>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</si>
  <si>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</si>
  <si>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</si>
  <si>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</si>
  <si>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</si>
  <si>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</si>
  <si>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</si>
  <si>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</si>
  <si>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</si>
  <si>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</si>
  <si>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</si>
  <si>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</si>
  <si>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</si>
  <si>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</si>
  <si>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</si>
  <si>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</si>
  <si>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</si>
  <si>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</si>
  <si>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</si>
  <si>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</si>
  <si>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</si>
  <si>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</si>
  <si>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</si>
  <si>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</si>
  <si>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</si>
  <si>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</si>
  <si>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</si>
  <si>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</si>
  <si>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</si>
  <si>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</si>
  <si>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</si>
  <si>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</si>
  <si>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</si>
  <si>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</si>
  <si>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</si>
  <si>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</si>
  <si>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</si>
  <si>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</si>
  <si>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</si>
  <si>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</si>
  <si>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</si>
  <si>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</si>
  <si>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</si>
  <si>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</si>
  <si>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</si>
  <si>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</si>
  <si>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</si>
  <si>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</si>
  <si>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</si>
  <si>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</si>
  <si>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</si>
  <si>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</si>
  <si>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</si>
  <si>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</si>
  <si>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</si>
  <si>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</si>
  <si>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</si>
  <si>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</si>
  <si>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</si>
  <si>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</si>
  <si>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</si>
  <si>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</si>
  <si>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</si>
  <si>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</si>
  <si>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</si>
  <si>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</si>
  <si>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</si>
  <si>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</si>
  <si>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</si>
  <si>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</si>
  <si>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</si>
  <si>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</si>
  <si>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</si>
  <si>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</si>
  <si>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</si>
  <si>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</si>
  <si>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</si>
  <si>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</si>
  <si>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</si>
  <si>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</si>
  <si>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</si>
  <si>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</si>
  <si>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</si>
  <si>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</si>
  <si>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</si>
  <si>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</si>
  <si>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</si>
  <si>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</si>
  <si>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</si>
  <si>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</si>
  <si>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</si>
  <si>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</si>
  <si>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</si>
  <si>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</si>
  <si>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</si>
  <si>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</si>
  <si>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</si>
  <si>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</si>
  <si>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</si>
  <si>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</si>
  <si>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</si>
  <si>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</si>
  <si>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</si>
  <si>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</si>
  <si>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</si>
  <si>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</si>
  <si>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</si>
  <si>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</si>
  <si>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</si>
  <si>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</si>
  <si>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</si>
  <si>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</si>
  <si>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</si>
  <si>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</si>
  <si>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</si>
  <si>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</si>
  <si>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</si>
  <si>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</si>
  <si>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</si>
  <si>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 xml:space="preserve">REAL </t>
  </si>
  <si>
    <t>Export: petroleum and products</t>
  </si>
  <si>
    <t>Import: petroleum and products</t>
  </si>
  <si>
    <t>X-M</t>
  </si>
  <si>
    <t>petroleum X-M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</si>
</sst>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19">
    <xf numFmtId="0" fontId="0" fillId="0" borderId="0" xfId="0"/>
    <xf numFmtId="0" fontId="1" fillId="0" borderId="0" xfId="0" applyFont="1"/>
    <xf numFmtId="0" fontId="0" fillId="0" borderId="0" xfId="0" applyFill="1"/>
    <xf numFmtId="0" fontId="1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/>
    <xf numFmtId="0" fontId="2" fillId="0" borderId="0" xfId="1"/>
    <xf numFmtId="0" fontId="0" fillId="0" borderId="0" xfId="0" applyBorder="1" applyAlignment="1">
      <alignment horizontal="center" vertical="center"/>
    </xf>
    <xf numFmtId="0" fontId="1" fillId="2" borderId="0" xfId="0" applyFont="1" applyFill="1"/>
    <xf numFmtId="0" fontId="0" fillId="2" borderId="0" xfId="0" applyFill="1"/>
    <xf numFmtId="2" fontId="0" fillId="3" borderId="0" xfId="0" applyNumberFormat="1" applyFill="1"/>
    <xf numFmtId="2" fontId="3" fillId="3" borderId="0" xfId="0" applyNumberFormat="1" applyFont="1" applyFill="1"/>
    <xf numFmtId="0" fontId="0" fillId="3" borderId="0" xfId="0" applyFill="1"/>
    <xf numFmtId="2" fontId="0" fillId="0" borderId="0" xfId="0" applyNumberFormat="1" applyFill="1"/>
    <xf numFmtId="0" fontId="1" fillId="0" borderId="0" xfId="0" applyFont="1" applyFill="1"/>
    <xf numFmtId="2" fontId="1" fillId="0" borderId="0" xfId="0" applyNumberFormat="1" applyFont="1" applyFill="1"/>
    <xf numFmtId="0" fontId="1" fillId="3" borderId="0" xfId="0" applyFont="1" applyFill="1"/>
    <xf numFmtId="0" fontId="3" fillId="0" borderId="0" xfId="2" applyFont="1"/>
    <xf numFmtId="0" fontId="1" fillId="0" borderId="0" xfId="0" applyFont="1" applyAlignment="1">
      <alignment horizontal="right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a.gov/national/index.htm" TargetMode="External"/><Relationship Id="rId2" Type="http://schemas.openxmlformats.org/officeDocument/2006/relationships/hyperlink" Target="http://www.bea.gov/industry/index.htm" TargetMode="External"/><Relationship Id="rId1" Type="http://schemas.openxmlformats.org/officeDocument/2006/relationships/hyperlink" Target="http://www.bea.gov/regional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tabSelected="1" workbookViewId="0">
      <selection activeCell="G11" sqref="G11"/>
    </sheetView>
  </sheetViews>
  <sheetFormatPr defaultRowHeight="15" x14ac:dyDescent="0.25"/>
  <cols>
    <col min="2" max="2" width="41.28515625" customWidth="1"/>
    <col min="3" max="5" width="14.7109375" bestFit="1" customWidth="1"/>
  </cols>
  <sheetData>
    <row r="1" spans="2:5" x14ac:dyDescent="0.25">
      <c r="B1" s="1" t="s">
        <v>74</v>
      </c>
    </row>
    <row r="3" spans="2:5" x14ac:dyDescent="0.25">
      <c r="C3" s="1" t="s">
        <v>75</v>
      </c>
      <c r="D3" s="1" t="s">
        <v>76</v>
      </c>
      <c r="E3" s="1" t="s">
        <v>77</v>
      </c>
    </row>
    <row r="4" spans="2:5" x14ac:dyDescent="0.25">
      <c r="B4" s="1" t="s">
        <v>78</v>
      </c>
      <c r="C4">
        <v>2.38</v>
      </c>
      <c r="D4">
        <v>2.72</v>
      </c>
      <c r="E4" s="5">
        <v>1.7</v>
      </c>
    </row>
    <row r="5" spans="2:5" x14ac:dyDescent="0.25">
      <c r="B5" s="1" t="s">
        <v>79</v>
      </c>
      <c r="C5">
        <v>2.4300000000000002</v>
      </c>
      <c r="D5">
        <v>2.5499999999999998</v>
      </c>
      <c r="E5">
        <v>2.21</v>
      </c>
    </row>
    <row r="6" spans="2:5" x14ac:dyDescent="0.25">
      <c r="B6" s="1" t="s">
        <v>80</v>
      </c>
      <c r="C6" s="5">
        <v>2.4500000000000002</v>
      </c>
      <c r="D6">
        <v>9.06</v>
      </c>
      <c r="E6">
        <v>-9.59</v>
      </c>
    </row>
    <row r="7" spans="2:5" x14ac:dyDescent="0.25">
      <c r="B7" s="1"/>
    </row>
    <row r="8" spans="2:5" x14ac:dyDescent="0.25">
      <c r="B8" s="1" t="s">
        <v>81</v>
      </c>
      <c r="C8">
        <v>2.38</v>
      </c>
      <c r="D8">
        <v>2.69</v>
      </c>
      <c r="E8">
        <v>1.76</v>
      </c>
    </row>
    <row r="9" spans="2:5" x14ac:dyDescent="0.25">
      <c r="B9" s="1" t="s">
        <v>82</v>
      </c>
      <c r="C9">
        <v>2.33</v>
      </c>
      <c r="D9">
        <v>2.5499999999999998</v>
      </c>
      <c r="E9">
        <v>1.91</v>
      </c>
    </row>
    <row r="10" spans="2:5" x14ac:dyDescent="0.25">
      <c r="B10" s="1" t="s">
        <v>83</v>
      </c>
      <c r="C10" s="5">
        <v>2.7</v>
      </c>
      <c r="D10">
        <v>3.71</v>
      </c>
      <c r="E10">
        <v>0.72</v>
      </c>
    </row>
    <row r="11" spans="2:5" x14ac:dyDescent="0.25">
      <c r="B11" s="1"/>
    </row>
    <row r="12" spans="2:5" x14ac:dyDescent="0.25">
      <c r="B12" s="1" t="s">
        <v>84</v>
      </c>
      <c r="C12">
        <v>2.19</v>
      </c>
      <c r="D12">
        <v>2.72</v>
      </c>
      <c r="E12">
        <v>1.48</v>
      </c>
    </row>
    <row r="13" spans="2:5" x14ac:dyDescent="0.25">
      <c r="B13" s="1" t="s">
        <v>85</v>
      </c>
      <c r="C13">
        <v>2.16</v>
      </c>
      <c r="D13">
        <v>2.69</v>
      </c>
      <c r="E13">
        <v>1.46</v>
      </c>
    </row>
    <row r="14" spans="2:5" x14ac:dyDescent="0.25">
      <c r="B14" s="1" t="s">
        <v>86</v>
      </c>
    </row>
    <row r="15" spans="2:5" x14ac:dyDescent="0.25">
      <c r="B15" s="1" t="s">
        <v>87</v>
      </c>
      <c r="C15">
        <v>2.56</v>
      </c>
      <c r="D15">
        <v>3.06</v>
      </c>
      <c r="E15" s="5">
        <v>1.9</v>
      </c>
    </row>
    <row r="16" spans="2:5" x14ac:dyDescent="0.25">
      <c r="B16" s="1" t="s">
        <v>88</v>
      </c>
    </row>
    <row r="18" spans="2:2" x14ac:dyDescent="0.25">
      <c r="B18" t="s">
        <v>89</v>
      </c>
    </row>
    <row r="19" spans="2:2" x14ac:dyDescent="0.25">
      <c r="B19" t="s">
        <v>90</v>
      </c>
    </row>
    <row r="20" spans="2:2" x14ac:dyDescent="0.25">
      <c r="B20" t="s">
        <v>91</v>
      </c>
    </row>
    <row r="21" spans="2:2" x14ac:dyDescent="0.25">
      <c r="B21" s="6" t="s">
        <v>113</v>
      </c>
    </row>
    <row r="22" spans="2:2" x14ac:dyDescent="0.25">
      <c r="B22" s="6" t="s">
        <v>92</v>
      </c>
    </row>
    <row r="23" spans="2:2" x14ac:dyDescent="0.25">
      <c r="B23" s="6" t="s">
        <v>112</v>
      </c>
    </row>
  </sheetData>
  <hyperlinks>
    <hyperlink ref="B22" r:id="rId1"/>
    <hyperlink ref="B21" r:id="rId2"/>
    <hyperlink ref="B23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workbookViewId="0">
      <selection activeCell="E17" sqref="E17"/>
    </sheetView>
  </sheetViews>
  <sheetFormatPr defaultRowHeight="15" x14ac:dyDescent="0.25"/>
  <cols>
    <col min="1" max="1" width="12.7109375" customWidth="1"/>
    <col min="2" max="2" width="23.85546875" bestFit="1" customWidth="1"/>
    <col min="3" max="3" width="15.7109375" customWidth="1"/>
    <col min="4" max="5" width="16.28515625" customWidth="1"/>
    <col min="6" max="6" width="23.5703125" customWidth="1"/>
    <col min="7" max="7" width="8.85546875" customWidth="1"/>
    <col min="8" max="8" width="16.28515625" customWidth="1"/>
    <col min="10" max="10" width="14.7109375" bestFit="1" customWidth="1"/>
    <col min="11" max="11" width="24" customWidth="1"/>
    <col min="12" max="12" width="14.7109375" bestFit="1" customWidth="1"/>
    <col min="13" max="13" width="15.7109375" customWidth="1"/>
  </cols>
  <sheetData>
    <row r="1" spans="1:13" x14ac:dyDescent="0.25">
      <c r="A1" s="1" t="s">
        <v>7</v>
      </c>
    </row>
    <row r="2" spans="1:13" x14ac:dyDescent="0.25">
      <c r="A2" s="4" t="s">
        <v>116</v>
      </c>
    </row>
    <row r="3" spans="1:13" x14ac:dyDescent="0.25">
      <c r="A3" s="1"/>
      <c r="B3" s="1" t="s">
        <v>8</v>
      </c>
      <c r="F3" s="1" t="s">
        <v>12</v>
      </c>
      <c r="J3" s="1" t="s">
        <v>72</v>
      </c>
    </row>
    <row r="4" spans="1:13" x14ac:dyDescent="0.25">
      <c r="A4" s="1"/>
      <c r="B4" t="s">
        <v>9</v>
      </c>
      <c r="F4" t="s">
        <v>9</v>
      </c>
      <c r="K4" t="s">
        <v>9</v>
      </c>
    </row>
    <row r="5" spans="1:13" x14ac:dyDescent="0.25">
      <c r="C5" t="s">
        <v>10</v>
      </c>
      <c r="D5" t="s">
        <v>11</v>
      </c>
      <c r="G5" t="s">
        <v>10</v>
      </c>
      <c r="H5" t="s">
        <v>11</v>
      </c>
      <c r="L5" t="s">
        <v>10</v>
      </c>
      <c r="M5" t="s">
        <v>11</v>
      </c>
    </row>
    <row r="6" spans="1:13" x14ac:dyDescent="0.25">
      <c r="A6" s="1" t="s">
        <v>0</v>
      </c>
      <c r="B6">
        <v>15899.3196527375</v>
      </c>
      <c r="C6">
        <v>348.89420292007662</v>
      </c>
      <c r="D6">
        <v>15569.897342692075</v>
      </c>
    </row>
    <row r="7" spans="1:13" x14ac:dyDescent="0.25">
      <c r="A7" s="1" t="s">
        <v>1</v>
      </c>
      <c r="B7">
        <v>16068.097827582093</v>
      </c>
      <c r="C7">
        <v>365.69321789549144</v>
      </c>
      <c r="D7">
        <v>15714.501694424674</v>
      </c>
      <c r="J7" s="1" t="s">
        <v>114</v>
      </c>
      <c r="K7">
        <f>(((1+F12)^(1/6))-1)</f>
        <v>5.8995782530415486E-3</v>
      </c>
      <c r="L7">
        <f t="shared" ref="L7:M7" si="0">(((1+G12)^(1/6))-1)</f>
        <v>6.0766193163315219E-3</v>
      </c>
      <c r="M7">
        <f t="shared" si="0"/>
        <v>6.0324905189679257E-3</v>
      </c>
    </row>
    <row r="8" spans="1:13" x14ac:dyDescent="0.25">
      <c r="A8" s="1" t="s">
        <v>2</v>
      </c>
      <c r="B8">
        <v>16149.375234917174</v>
      </c>
      <c r="C8">
        <v>385.87781748088338</v>
      </c>
      <c r="D8">
        <v>15763.853873271306</v>
      </c>
      <c r="J8" s="1"/>
    </row>
    <row r="9" spans="1:13" x14ac:dyDescent="0.25">
      <c r="A9" s="1" t="s">
        <v>3</v>
      </c>
      <c r="B9">
        <v>16175.397756433757</v>
      </c>
      <c r="C9" s="2">
        <v>399.82637214237479</v>
      </c>
      <c r="D9">
        <v>15778.04709398169</v>
      </c>
      <c r="J9" s="1" t="s">
        <v>76</v>
      </c>
      <c r="K9">
        <f>(((1+F10)^(1/4))-1)</f>
        <v>6.7343314858105963E-3</v>
      </c>
      <c r="L9">
        <f t="shared" ref="L9" si="1">(((1+G10)^(1/4))-1)</f>
        <v>2.1919927503161851E-2</v>
      </c>
      <c r="M9">
        <f>(((1+H10)^(1/4))-1)</f>
        <v>6.303184357035585E-3</v>
      </c>
    </row>
    <row r="10" spans="1:13" x14ac:dyDescent="0.25">
      <c r="A10" s="1" t="s">
        <v>4</v>
      </c>
      <c r="B10">
        <v>16331.950585768336</v>
      </c>
      <c r="C10">
        <v>380.50575130298523</v>
      </c>
      <c r="D10">
        <v>15966.184261760711</v>
      </c>
      <c r="E10" s="18" t="s">
        <v>114</v>
      </c>
      <c r="F10">
        <f>(B10-B6)/B6</f>
        <v>2.7210656963950447E-2</v>
      </c>
      <c r="G10">
        <f>(C10-C6)/C6</f>
        <v>9.0604968836785357E-2</v>
      </c>
      <c r="H10">
        <f>(D10-D6)/D6</f>
        <v>2.5452121510270473E-2</v>
      </c>
      <c r="J10" s="1"/>
    </row>
    <row r="11" spans="1:13" x14ac:dyDescent="0.25">
      <c r="A11" s="1" t="s">
        <v>5</v>
      </c>
      <c r="B11">
        <v>16411.649779635602</v>
      </c>
      <c r="C11">
        <v>372.3431302756025</v>
      </c>
      <c r="D11">
        <v>16058.192165800767</v>
      </c>
      <c r="E11" s="18" t="s">
        <v>115</v>
      </c>
      <c r="F11">
        <f>(B12-B10)/B10</f>
        <v>8.482206411757719E-3</v>
      </c>
      <c r="G11">
        <f>(C12-C10)/C10</f>
        <v>-4.9134990957521434E-2</v>
      </c>
      <c r="H11">
        <f>(D12-D10)/D10</f>
        <v>1.1012797152881816E-2</v>
      </c>
      <c r="J11" s="1" t="s">
        <v>115</v>
      </c>
      <c r="K11">
        <f>(((1+F11)^(1/2))-1)</f>
        <v>4.232147668933095E-3</v>
      </c>
      <c r="L11">
        <f t="shared" ref="L11:M11" si="2">(((1+G11)^(1/2))-1)</f>
        <v>-2.4876926207528127E-2</v>
      </c>
      <c r="M11">
        <f t="shared" si="2"/>
        <v>5.4913212717859761E-3</v>
      </c>
    </row>
    <row r="12" spans="1:13" x14ac:dyDescent="0.25">
      <c r="A12" s="1" t="s">
        <v>6</v>
      </c>
      <c r="B12">
        <v>16470.481561743451</v>
      </c>
      <c r="C12">
        <v>361.80960465342815</v>
      </c>
      <c r="D12">
        <v>16142.016610341016</v>
      </c>
      <c r="E12" s="18" t="s">
        <v>76</v>
      </c>
      <c r="F12">
        <f>(B12-B6)/B6</f>
        <v>3.5923669784675927E-2</v>
      </c>
      <c r="G12">
        <f>(C12-C6)/C6</f>
        <v>3.7018103554761962E-2</v>
      </c>
      <c r="H12">
        <f>(D12-D6)/D6</f>
        <v>3.6745217714455401E-2</v>
      </c>
      <c r="J12" s="1"/>
    </row>
    <row r="13" spans="1:13" x14ac:dyDescent="0.25">
      <c r="J13" s="1"/>
    </row>
    <row r="14" spans="1:13" x14ac:dyDescent="0.25">
      <c r="J14" s="8" t="s">
        <v>114</v>
      </c>
      <c r="K14" s="9">
        <f>((1+K7)^4-1)*100</f>
        <v>2.3807965704778722</v>
      </c>
      <c r="L14" s="9">
        <f t="shared" ref="L14:M14" si="3">((1+L7)^4-1)*100</f>
        <v>2.4528927966718905</v>
      </c>
      <c r="M14" s="9">
        <f t="shared" si="3"/>
        <v>2.4349187163388075</v>
      </c>
    </row>
    <row r="15" spans="1:13" x14ac:dyDescent="0.25">
      <c r="A15" s="1"/>
      <c r="E15" s="5"/>
      <c r="J15" s="8"/>
      <c r="K15" s="9"/>
      <c r="L15" s="9"/>
      <c r="M15" s="9"/>
    </row>
    <row r="16" spans="1:13" x14ac:dyDescent="0.25">
      <c r="A16" s="1"/>
      <c r="C16" s="5"/>
      <c r="D16" s="5"/>
      <c r="E16" s="5"/>
      <c r="J16" s="8" t="s">
        <v>76</v>
      </c>
      <c r="K16" s="9">
        <f>((1+K9)^4-1)*100</f>
        <v>2.7210656963950308</v>
      </c>
      <c r="L16" s="9">
        <f>((1+L9)^4-1)*100</f>
        <v>9.060496883678514</v>
      </c>
      <c r="M16" s="9">
        <f>((1+M9)^4-1)*100</f>
        <v>2.5452121510270764</v>
      </c>
    </row>
    <row r="17" spans="1:13" x14ac:dyDescent="0.25">
      <c r="A17" s="1"/>
      <c r="C17" s="5"/>
      <c r="D17" s="5"/>
      <c r="J17" s="8"/>
      <c r="K17" s="9"/>
      <c r="L17" s="9"/>
      <c r="M17" s="9"/>
    </row>
    <row r="18" spans="1:13" x14ac:dyDescent="0.25">
      <c r="A18" s="1"/>
      <c r="C18" s="5"/>
      <c r="D18" s="5"/>
      <c r="J18" s="8" t="s">
        <v>115</v>
      </c>
      <c r="K18" s="9">
        <f>((1+K11)^4-1)*100</f>
        <v>1.703636064912728</v>
      </c>
      <c r="L18" s="9">
        <f>((1+L11)^4-1)*100</f>
        <v>-9.5855734578647258</v>
      </c>
      <c r="M18" s="9">
        <f>((1+M11)^4-1)*100</f>
        <v>2.2146876006894356</v>
      </c>
    </row>
    <row r="19" spans="1:13" x14ac:dyDescent="0.25">
      <c r="A19" s="1"/>
    </row>
    <row r="20" spans="1:13" x14ac:dyDescent="0.25">
      <c r="A20" s="1"/>
    </row>
    <row r="21" spans="1:13" x14ac:dyDescent="0.25">
      <c r="A21" s="1"/>
      <c r="K21" s="5"/>
      <c r="L21" s="5"/>
      <c r="M21" s="5"/>
    </row>
    <row r="22" spans="1:13" x14ac:dyDescent="0.25">
      <c r="A22" s="1"/>
      <c r="K22" s="5"/>
      <c r="L22" s="5"/>
      <c r="M22" s="5"/>
    </row>
    <row r="23" spans="1:13" x14ac:dyDescent="0.25">
      <c r="K23" s="5"/>
      <c r="L23" s="5"/>
      <c r="M23" s="5"/>
    </row>
    <row r="24" spans="1:13" x14ac:dyDescent="0.25">
      <c r="K24" s="5"/>
      <c r="L24" s="5"/>
      <c r="M24" s="5"/>
    </row>
    <row r="25" spans="1:13" x14ac:dyDescent="0.25">
      <c r="K25" s="5"/>
      <c r="L25" s="5"/>
      <c r="M25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workbookViewId="0">
      <selection activeCell="H28" sqref="H28"/>
    </sheetView>
  </sheetViews>
  <sheetFormatPr defaultRowHeight="15" x14ac:dyDescent="0.25"/>
  <cols>
    <col min="1" max="1" width="52.42578125" customWidth="1"/>
    <col min="10" max="10" width="15.140625" customWidth="1"/>
    <col min="11" max="11" width="14.7109375" customWidth="1"/>
    <col min="12" max="12" width="15.28515625" customWidth="1"/>
    <col min="13" max="13" width="15.5703125" customWidth="1"/>
  </cols>
  <sheetData>
    <row r="1" spans="1:16" x14ac:dyDescent="0.25">
      <c r="A1" s="1" t="s">
        <v>68</v>
      </c>
    </row>
    <row r="2" spans="1:16" x14ac:dyDescent="0.25">
      <c r="A2" t="s">
        <v>69</v>
      </c>
    </row>
    <row r="3" spans="1:16" x14ac:dyDescent="0.25">
      <c r="B3" s="1" t="s">
        <v>8</v>
      </c>
      <c r="J3" s="1" t="s">
        <v>12</v>
      </c>
    </row>
    <row r="4" spans="1:16" x14ac:dyDescent="0.25">
      <c r="B4" s="3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3" t="s">
        <v>5</v>
      </c>
      <c r="H4" s="3" t="s">
        <v>6</v>
      </c>
      <c r="I4" s="3"/>
      <c r="J4" s="3"/>
      <c r="K4" s="1" t="s">
        <v>114</v>
      </c>
      <c r="L4" s="1" t="s">
        <v>76</v>
      </c>
      <c r="M4" s="1" t="s">
        <v>115</v>
      </c>
      <c r="N4" s="3"/>
      <c r="O4" s="3"/>
      <c r="P4" s="3"/>
    </row>
    <row r="5" spans="1:16" x14ac:dyDescent="0.25">
      <c r="A5" t="s">
        <v>13</v>
      </c>
      <c r="B5">
        <v>15587405</v>
      </c>
      <c r="C5">
        <v>15766481</v>
      </c>
      <c r="D5">
        <v>15832103</v>
      </c>
      <c r="E5">
        <v>15858812</v>
      </c>
      <c r="F5">
        <v>16006293</v>
      </c>
      <c r="G5">
        <v>16080620</v>
      </c>
      <c r="H5">
        <v>16146736</v>
      </c>
      <c r="J5" t="s">
        <v>70</v>
      </c>
      <c r="K5">
        <f>(H5-B5)/B5</f>
        <v>3.5883522626120254E-2</v>
      </c>
      <c r="L5">
        <f>(F5-B5)/B5</f>
        <v>2.687349177108056E-2</v>
      </c>
      <c r="M5">
        <f>(H5-F5)/F5</f>
        <v>8.7742364831132347E-3</v>
      </c>
    </row>
    <row r="6" spans="1:16" x14ac:dyDescent="0.25">
      <c r="A6" t="s">
        <v>14</v>
      </c>
      <c r="B6">
        <v>179258</v>
      </c>
      <c r="C6">
        <v>181642</v>
      </c>
      <c r="D6">
        <v>180827</v>
      </c>
      <c r="E6">
        <v>182371</v>
      </c>
      <c r="F6">
        <v>181601</v>
      </c>
      <c r="G6">
        <v>183093</v>
      </c>
      <c r="H6">
        <v>183779</v>
      </c>
      <c r="J6" t="s">
        <v>58</v>
      </c>
      <c r="K6">
        <f>(H50-B50)/B50</f>
        <v>3.5212366827503352E-2</v>
      </c>
      <c r="L6">
        <f>(F50-B50)/B50</f>
        <v>2.5468119409489981E-2</v>
      </c>
      <c r="M6">
        <f>(H50-F50)/F50</f>
        <v>9.5022431546916732E-3</v>
      </c>
    </row>
    <row r="7" spans="1:16" x14ac:dyDescent="0.25">
      <c r="A7" t="s">
        <v>15</v>
      </c>
      <c r="B7">
        <v>258049</v>
      </c>
      <c r="C7">
        <v>260439</v>
      </c>
      <c r="D7">
        <v>259411</v>
      </c>
      <c r="E7">
        <v>259754</v>
      </c>
      <c r="F7">
        <v>261243</v>
      </c>
      <c r="G7">
        <v>261114</v>
      </c>
      <c r="H7">
        <v>262615</v>
      </c>
      <c r="J7" t="s">
        <v>67</v>
      </c>
      <c r="K7">
        <f>(H62-B62)/B62</f>
        <v>4.0815292205775122E-2</v>
      </c>
      <c r="L7">
        <f>(F62-B62)/B62</f>
        <v>3.707245988226536E-2</v>
      </c>
      <c r="M7">
        <f>(H62-F62)/F62</f>
        <v>3.6090364639850426E-3</v>
      </c>
    </row>
    <row r="8" spans="1:16" x14ac:dyDescent="0.25">
      <c r="A8" t="s">
        <v>16</v>
      </c>
      <c r="B8">
        <v>110220</v>
      </c>
      <c r="C8">
        <v>110921</v>
      </c>
      <c r="D8">
        <v>111822</v>
      </c>
      <c r="E8">
        <v>110486</v>
      </c>
      <c r="F8">
        <v>111781</v>
      </c>
      <c r="G8">
        <v>112897</v>
      </c>
      <c r="H8">
        <v>113346</v>
      </c>
    </row>
    <row r="9" spans="1:16" x14ac:dyDescent="0.25">
      <c r="A9" t="s">
        <v>17</v>
      </c>
      <c r="B9">
        <v>2109910</v>
      </c>
      <c r="C9">
        <v>2138911</v>
      </c>
      <c r="D9">
        <v>2139406</v>
      </c>
      <c r="E9">
        <v>2171390</v>
      </c>
      <c r="F9">
        <v>2212235</v>
      </c>
      <c r="G9">
        <v>2214369</v>
      </c>
      <c r="H9">
        <v>2229070</v>
      </c>
      <c r="J9" s="1" t="s">
        <v>72</v>
      </c>
    </row>
    <row r="10" spans="1:16" x14ac:dyDescent="0.25">
      <c r="A10" t="s">
        <v>18</v>
      </c>
      <c r="B10">
        <v>276277</v>
      </c>
      <c r="C10">
        <v>281080</v>
      </c>
      <c r="D10">
        <v>285328</v>
      </c>
      <c r="E10">
        <v>286174</v>
      </c>
      <c r="F10">
        <v>288983</v>
      </c>
      <c r="G10">
        <v>289039</v>
      </c>
      <c r="H10">
        <v>291043</v>
      </c>
      <c r="K10" s="1" t="s">
        <v>114</v>
      </c>
      <c r="L10" s="1" t="s">
        <v>76</v>
      </c>
      <c r="M10" s="1" t="s">
        <v>115</v>
      </c>
    </row>
    <row r="11" spans="1:16" x14ac:dyDescent="0.25">
      <c r="A11" t="s">
        <v>19</v>
      </c>
      <c r="B11">
        <v>229425</v>
      </c>
      <c r="C11">
        <v>229938</v>
      </c>
      <c r="D11">
        <v>229361</v>
      </c>
      <c r="E11">
        <v>229321</v>
      </c>
      <c r="F11">
        <v>231978</v>
      </c>
      <c r="G11">
        <v>229385</v>
      </c>
      <c r="H11">
        <v>230358</v>
      </c>
      <c r="J11" t="s">
        <v>70</v>
      </c>
      <c r="K11">
        <f>((1+K5)^(1/6))-1</f>
        <v>5.8930808853350225E-3</v>
      </c>
      <c r="L11">
        <f>((1+L5)^(1/4))-1</f>
        <v>6.651710272455702E-3</v>
      </c>
      <c r="M11">
        <f>((1+M5)^(1/2))-1</f>
        <v>4.3775368272196413E-3</v>
      </c>
    </row>
    <row r="12" spans="1:16" x14ac:dyDescent="0.25">
      <c r="A12" t="s">
        <v>20</v>
      </c>
      <c r="B12">
        <v>58846</v>
      </c>
      <c r="C12">
        <v>59933</v>
      </c>
      <c r="D12">
        <v>59316</v>
      </c>
      <c r="E12">
        <v>59575</v>
      </c>
      <c r="F12">
        <v>60472</v>
      </c>
      <c r="G12">
        <v>59994</v>
      </c>
      <c r="H12">
        <v>60130</v>
      </c>
      <c r="J12" t="s">
        <v>58</v>
      </c>
      <c r="K12">
        <f>((1+K6)^(1/6))-1</f>
        <v>5.7844307515495519E-3</v>
      </c>
      <c r="L12">
        <f>((1+L6)^(1/4))-1</f>
        <v>6.3071091240742838E-3</v>
      </c>
      <c r="M12">
        <f t="shared" ref="M12:M13" si="0">((1+M6)^(1/2))-1</f>
        <v>4.7398883067655273E-3</v>
      </c>
    </row>
    <row r="13" spans="1:16" x14ac:dyDescent="0.25">
      <c r="A13" t="s">
        <v>21</v>
      </c>
      <c r="B13">
        <v>105003</v>
      </c>
      <c r="C13">
        <v>105125</v>
      </c>
      <c r="D13">
        <v>105271</v>
      </c>
      <c r="E13">
        <v>107217</v>
      </c>
      <c r="F13">
        <v>108351</v>
      </c>
      <c r="G13">
        <v>107724</v>
      </c>
      <c r="H13">
        <v>108528</v>
      </c>
      <c r="J13" t="s">
        <v>67</v>
      </c>
      <c r="K13">
        <f>((1+K7)^(1/6))-1</f>
        <v>6.6896666685836159E-3</v>
      </c>
      <c r="L13">
        <f>((1+L7)^(1/4))-1</f>
        <v>9.1419853310312771E-3</v>
      </c>
      <c r="M13">
        <f t="shared" si="0"/>
        <v>1.8028930203710658E-3</v>
      </c>
    </row>
    <row r="14" spans="1:16" x14ac:dyDescent="0.25">
      <c r="A14" t="s">
        <v>22</v>
      </c>
      <c r="B14">
        <v>762998</v>
      </c>
      <c r="C14">
        <v>770134</v>
      </c>
      <c r="D14">
        <v>774429</v>
      </c>
      <c r="E14">
        <v>777895</v>
      </c>
      <c r="F14">
        <v>784759</v>
      </c>
      <c r="G14">
        <v>795497</v>
      </c>
      <c r="H14">
        <v>800852</v>
      </c>
    </row>
    <row r="15" spans="1:16" x14ac:dyDescent="0.25">
      <c r="A15" t="s">
        <v>23</v>
      </c>
      <c r="B15">
        <v>429285</v>
      </c>
      <c r="C15">
        <v>434753</v>
      </c>
      <c r="D15">
        <v>436042</v>
      </c>
      <c r="E15">
        <v>436309</v>
      </c>
      <c r="F15">
        <v>440179</v>
      </c>
      <c r="G15">
        <v>445108</v>
      </c>
      <c r="H15">
        <v>447899</v>
      </c>
      <c r="J15" s="9"/>
      <c r="K15" s="8" t="s">
        <v>114</v>
      </c>
      <c r="L15" s="8" t="s">
        <v>76</v>
      </c>
      <c r="M15" s="8" t="s">
        <v>115</v>
      </c>
    </row>
    <row r="16" spans="1:16" x14ac:dyDescent="0.25">
      <c r="A16" t="s">
        <v>24</v>
      </c>
      <c r="B16">
        <v>69691</v>
      </c>
      <c r="C16">
        <v>69937</v>
      </c>
      <c r="D16">
        <v>69720</v>
      </c>
      <c r="E16">
        <v>70434</v>
      </c>
      <c r="F16">
        <v>70936</v>
      </c>
      <c r="G16">
        <v>70863</v>
      </c>
      <c r="H16">
        <v>71147</v>
      </c>
      <c r="J16" s="8" t="s">
        <v>70</v>
      </c>
      <c r="K16" s="9">
        <f>(((1+K11)^4)-1)*100</f>
        <v>2.3781513790464004</v>
      </c>
      <c r="L16" s="9">
        <f t="shared" ref="L16:M16" si="1">(((1+L11)^4)-1)*100</f>
        <v>2.6873491771080671</v>
      </c>
      <c r="M16" s="9">
        <f t="shared" si="1"/>
        <v>1.762546019208755</v>
      </c>
    </row>
    <row r="17" spans="1:13" x14ac:dyDescent="0.25">
      <c r="A17" t="s">
        <v>25</v>
      </c>
      <c r="B17">
        <v>56999</v>
      </c>
      <c r="C17">
        <v>57494</v>
      </c>
      <c r="D17">
        <v>58208</v>
      </c>
      <c r="E17">
        <v>57942</v>
      </c>
      <c r="F17">
        <v>58124</v>
      </c>
      <c r="G17">
        <v>58687</v>
      </c>
      <c r="H17">
        <v>58990</v>
      </c>
      <c r="J17" s="8" t="s">
        <v>58</v>
      </c>
      <c r="K17" s="9">
        <f t="shared" ref="K17:M18" si="2">(((1+K12)^4)-1)*100</f>
        <v>2.3339256140324061</v>
      </c>
      <c r="L17" s="9">
        <f t="shared" si="2"/>
        <v>2.5468119409489454</v>
      </c>
      <c r="M17" s="9">
        <f t="shared" si="2"/>
        <v>1.9094778934354073</v>
      </c>
    </row>
    <row r="18" spans="1:13" x14ac:dyDescent="0.25">
      <c r="A18" t="s">
        <v>26</v>
      </c>
      <c r="B18">
        <v>673469</v>
      </c>
      <c r="C18">
        <v>678784</v>
      </c>
      <c r="D18">
        <v>677412</v>
      </c>
      <c r="E18">
        <v>687357</v>
      </c>
      <c r="F18">
        <v>683853</v>
      </c>
      <c r="G18">
        <v>694145</v>
      </c>
      <c r="H18">
        <v>694274</v>
      </c>
      <c r="J18" s="8" t="s">
        <v>67</v>
      </c>
      <c r="K18" s="9">
        <f t="shared" si="2"/>
        <v>2.7028376012085742</v>
      </c>
      <c r="L18" s="9">
        <f t="shared" si="2"/>
        <v>3.7072459882265818</v>
      </c>
      <c r="M18" s="9">
        <f t="shared" si="2"/>
        <v>0.72310980721685958</v>
      </c>
    </row>
    <row r="19" spans="1:13" x14ac:dyDescent="0.25">
      <c r="A19" t="s">
        <v>27</v>
      </c>
      <c r="B19">
        <v>292309</v>
      </c>
      <c r="C19">
        <v>295344</v>
      </c>
      <c r="D19">
        <v>297708</v>
      </c>
      <c r="E19">
        <v>294620</v>
      </c>
      <c r="F19">
        <v>299013</v>
      </c>
      <c r="G19">
        <v>299701</v>
      </c>
      <c r="H19">
        <v>301936</v>
      </c>
    </row>
    <row r="20" spans="1:13" x14ac:dyDescent="0.25">
      <c r="A20" t="s">
        <v>28</v>
      </c>
      <c r="B20">
        <v>153500</v>
      </c>
      <c r="C20">
        <v>155537</v>
      </c>
      <c r="D20">
        <v>157084</v>
      </c>
      <c r="E20">
        <v>152865</v>
      </c>
      <c r="F20">
        <v>155009</v>
      </c>
      <c r="G20">
        <v>155944</v>
      </c>
      <c r="H20">
        <v>154787</v>
      </c>
      <c r="K20" s="1"/>
      <c r="L20" s="1"/>
      <c r="M20" s="1"/>
    </row>
    <row r="21" spans="1:13" x14ac:dyDescent="0.25">
      <c r="A21" t="s">
        <v>29</v>
      </c>
      <c r="B21">
        <v>132067</v>
      </c>
      <c r="C21">
        <v>133504</v>
      </c>
      <c r="D21">
        <v>133481</v>
      </c>
      <c r="E21">
        <v>132425</v>
      </c>
      <c r="F21">
        <v>133287</v>
      </c>
      <c r="G21">
        <v>132585</v>
      </c>
      <c r="H21">
        <v>132366</v>
      </c>
      <c r="J21" s="1"/>
      <c r="K21" s="5"/>
      <c r="L21" s="5"/>
      <c r="M21" s="5"/>
    </row>
    <row r="22" spans="1:13" x14ac:dyDescent="0.25">
      <c r="A22" t="s">
        <v>30</v>
      </c>
      <c r="B22">
        <v>171565</v>
      </c>
      <c r="C22">
        <v>172109</v>
      </c>
      <c r="D22">
        <v>172907</v>
      </c>
      <c r="E22">
        <v>170981</v>
      </c>
      <c r="F22">
        <v>173418</v>
      </c>
      <c r="G22">
        <v>174014</v>
      </c>
      <c r="H22">
        <v>175178</v>
      </c>
      <c r="J22" s="1"/>
      <c r="K22" s="5"/>
      <c r="L22" s="5"/>
      <c r="M22" s="5"/>
    </row>
    <row r="23" spans="1:13" x14ac:dyDescent="0.25">
      <c r="A23" t="s">
        <v>31</v>
      </c>
      <c r="B23">
        <v>208631</v>
      </c>
      <c r="C23">
        <v>211922</v>
      </c>
      <c r="D23">
        <v>213340</v>
      </c>
      <c r="E23">
        <v>212987</v>
      </c>
      <c r="F23">
        <v>212544</v>
      </c>
      <c r="G23">
        <v>213334</v>
      </c>
      <c r="H23">
        <v>213315</v>
      </c>
      <c r="J23" s="1"/>
      <c r="K23" s="5"/>
      <c r="L23" s="5"/>
      <c r="M23" s="5"/>
    </row>
    <row r="24" spans="1:13" x14ac:dyDescent="0.25">
      <c r="A24" t="s">
        <v>32</v>
      </c>
      <c r="B24">
        <v>50048</v>
      </c>
      <c r="C24">
        <v>50473</v>
      </c>
      <c r="D24">
        <v>50982</v>
      </c>
      <c r="E24">
        <v>49476</v>
      </c>
      <c r="F24">
        <v>50562</v>
      </c>
      <c r="G24">
        <v>50826</v>
      </c>
      <c r="H24">
        <v>50995</v>
      </c>
    </row>
    <row r="25" spans="1:13" x14ac:dyDescent="0.25">
      <c r="A25" t="s">
        <v>33</v>
      </c>
      <c r="B25">
        <v>322371</v>
      </c>
      <c r="C25">
        <v>324609</v>
      </c>
      <c r="D25">
        <v>323452</v>
      </c>
      <c r="E25">
        <v>325325</v>
      </c>
      <c r="F25">
        <v>327067</v>
      </c>
      <c r="G25">
        <v>326223</v>
      </c>
      <c r="H25">
        <v>328281</v>
      </c>
    </row>
    <row r="26" spans="1:13" x14ac:dyDescent="0.25">
      <c r="A26" t="s">
        <v>34</v>
      </c>
      <c r="B26">
        <v>415660</v>
      </c>
      <c r="C26">
        <v>420931</v>
      </c>
      <c r="D26">
        <v>425015</v>
      </c>
      <c r="E26">
        <v>425445</v>
      </c>
      <c r="F26">
        <v>430262</v>
      </c>
      <c r="G26">
        <v>425836</v>
      </c>
      <c r="H26">
        <v>428621</v>
      </c>
    </row>
    <row r="27" spans="1:13" x14ac:dyDescent="0.25">
      <c r="A27" t="s">
        <v>35</v>
      </c>
      <c r="B27">
        <v>413001</v>
      </c>
      <c r="C27">
        <v>415339</v>
      </c>
      <c r="D27">
        <v>415507</v>
      </c>
      <c r="E27">
        <v>413794</v>
      </c>
      <c r="F27">
        <v>418825</v>
      </c>
      <c r="G27">
        <v>420439</v>
      </c>
      <c r="H27">
        <v>423123</v>
      </c>
    </row>
    <row r="28" spans="1:13" x14ac:dyDescent="0.25">
      <c r="A28" t="s">
        <v>36</v>
      </c>
      <c r="B28">
        <v>289780</v>
      </c>
      <c r="C28">
        <v>295170</v>
      </c>
      <c r="D28">
        <v>296243</v>
      </c>
      <c r="E28">
        <v>298574</v>
      </c>
      <c r="F28">
        <v>298191</v>
      </c>
      <c r="G28">
        <v>298579</v>
      </c>
      <c r="H28">
        <v>300012</v>
      </c>
    </row>
    <row r="29" spans="1:13" x14ac:dyDescent="0.25">
      <c r="A29" t="s">
        <v>37</v>
      </c>
      <c r="B29">
        <v>95100</v>
      </c>
      <c r="C29">
        <v>94858</v>
      </c>
      <c r="D29">
        <v>95096</v>
      </c>
      <c r="E29">
        <v>94567</v>
      </c>
      <c r="F29">
        <v>95124</v>
      </c>
      <c r="G29">
        <v>95858</v>
      </c>
      <c r="H29">
        <v>96255</v>
      </c>
    </row>
    <row r="30" spans="1:13" x14ac:dyDescent="0.25">
      <c r="A30" t="s">
        <v>38</v>
      </c>
      <c r="B30">
        <v>257837</v>
      </c>
      <c r="C30">
        <v>259725</v>
      </c>
      <c r="D30">
        <v>260208</v>
      </c>
      <c r="E30">
        <v>258672</v>
      </c>
      <c r="F30">
        <v>261882</v>
      </c>
      <c r="G30">
        <v>262197</v>
      </c>
      <c r="H30">
        <v>263379</v>
      </c>
    </row>
    <row r="31" spans="1:13" x14ac:dyDescent="0.25">
      <c r="A31" t="s">
        <v>39</v>
      </c>
      <c r="B31">
        <v>98385</v>
      </c>
      <c r="C31">
        <v>98953</v>
      </c>
      <c r="D31">
        <v>100242</v>
      </c>
      <c r="E31">
        <v>98934</v>
      </c>
      <c r="F31">
        <v>100792</v>
      </c>
      <c r="G31">
        <v>101193</v>
      </c>
      <c r="H31">
        <v>101091</v>
      </c>
    </row>
    <row r="32" spans="1:13" x14ac:dyDescent="0.25">
      <c r="A32" t="s">
        <v>40</v>
      </c>
      <c r="B32">
        <v>122009</v>
      </c>
      <c r="C32">
        <v>123286</v>
      </c>
      <c r="D32">
        <v>124473</v>
      </c>
      <c r="E32">
        <v>123901</v>
      </c>
      <c r="F32">
        <v>126110</v>
      </c>
      <c r="G32">
        <v>127290</v>
      </c>
      <c r="H32">
        <v>127324</v>
      </c>
    </row>
    <row r="33" spans="1:8" x14ac:dyDescent="0.25">
      <c r="A33" t="s">
        <v>41</v>
      </c>
      <c r="B33">
        <v>65047</v>
      </c>
      <c r="C33">
        <v>65236</v>
      </c>
      <c r="D33">
        <v>65801</v>
      </c>
      <c r="E33">
        <v>64219</v>
      </c>
      <c r="F33">
        <v>65194</v>
      </c>
      <c r="G33">
        <v>66209</v>
      </c>
      <c r="H33">
        <v>66401</v>
      </c>
    </row>
    <row r="34" spans="1:8" x14ac:dyDescent="0.25">
      <c r="A34" t="s">
        <v>42</v>
      </c>
      <c r="B34">
        <v>498576</v>
      </c>
      <c r="C34">
        <v>501421</v>
      </c>
      <c r="D34">
        <v>502217</v>
      </c>
      <c r="E34">
        <v>500034</v>
      </c>
      <c r="F34">
        <v>510270</v>
      </c>
      <c r="G34">
        <v>509635</v>
      </c>
      <c r="H34">
        <v>512791</v>
      </c>
    </row>
    <row r="35" spans="1:8" x14ac:dyDescent="0.25">
      <c r="A35" t="s">
        <v>43</v>
      </c>
      <c r="B35">
        <v>1241710</v>
      </c>
      <c r="C35">
        <v>1254955</v>
      </c>
      <c r="D35">
        <v>1259174</v>
      </c>
      <c r="E35">
        <v>1241349</v>
      </c>
      <c r="F35">
        <v>1265456</v>
      </c>
      <c r="G35">
        <v>1277992</v>
      </c>
      <c r="H35">
        <v>1278094</v>
      </c>
    </row>
    <row r="36" spans="1:8" x14ac:dyDescent="0.25">
      <c r="A36" t="s">
        <v>44</v>
      </c>
      <c r="B36">
        <v>428222</v>
      </c>
      <c r="C36">
        <v>433200</v>
      </c>
      <c r="D36">
        <v>435626</v>
      </c>
      <c r="E36">
        <v>435476</v>
      </c>
      <c r="F36">
        <v>441278</v>
      </c>
      <c r="G36">
        <v>445578</v>
      </c>
      <c r="H36">
        <v>447624</v>
      </c>
    </row>
    <row r="37" spans="1:8" x14ac:dyDescent="0.25">
      <c r="A37" t="s">
        <v>45</v>
      </c>
      <c r="B37">
        <v>531006</v>
      </c>
      <c r="C37">
        <v>541594</v>
      </c>
      <c r="D37">
        <v>543434</v>
      </c>
      <c r="E37">
        <v>538949</v>
      </c>
      <c r="F37">
        <v>543411</v>
      </c>
      <c r="G37">
        <v>545609</v>
      </c>
      <c r="H37">
        <v>549470</v>
      </c>
    </row>
    <row r="38" spans="1:8" x14ac:dyDescent="0.25">
      <c r="A38" t="s">
        <v>46</v>
      </c>
      <c r="B38">
        <v>190547</v>
      </c>
      <c r="C38">
        <v>193510</v>
      </c>
      <c r="D38">
        <v>193521</v>
      </c>
      <c r="E38">
        <v>196721</v>
      </c>
      <c r="F38">
        <v>198023</v>
      </c>
      <c r="G38">
        <v>201378</v>
      </c>
      <c r="H38">
        <v>201448</v>
      </c>
    </row>
    <row r="39" spans="1:8" x14ac:dyDescent="0.25">
      <c r="A39" t="s">
        <v>47</v>
      </c>
      <c r="B39">
        <v>612800</v>
      </c>
      <c r="C39">
        <v>619611</v>
      </c>
      <c r="D39">
        <v>623666</v>
      </c>
      <c r="E39">
        <v>624233</v>
      </c>
      <c r="F39">
        <v>624516</v>
      </c>
      <c r="G39">
        <v>627647</v>
      </c>
      <c r="H39">
        <v>630361</v>
      </c>
    </row>
    <row r="40" spans="1:8" x14ac:dyDescent="0.25">
      <c r="A40" t="s">
        <v>48</v>
      </c>
      <c r="B40">
        <v>50305</v>
      </c>
      <c r="C40">
        <v>50679</v>
      </c>
      <c r="D40">
        <v>51134</v>
      </c>
      <c r="E40">
        <v>50557</v>
      </c>
      <c r="F40">
        <v>51187</v>
      </c>
      <c r="G40">
        <v>51132</v>
      </c>
      <c r="H40">
        <v>51347</v>
      </c>
    </row>
    <row r="41" spans="1:8" x14ac:dyDescent="0.25">
      <c r="A41" t="s">
        <v>49</v>
      </c>
      <c r="B41">
        <v>174222</v>
      </c>
      <c r="C41">
        <v>174859</v>
      </c>
      <c r="D41">
        <v>175761</v>
      </c>
      <c r="E41">
        <v>174973</v>
      </c>
      <c r="F41">
        <v>176207</v>
      </c>
      <c r="G41">
        <v>178394</v>
      </c>
      <c r="H41">
        <v>178991</v>
      </c>
    </row>
    <row r="42" spans="1:8" x14ac:dyDescent="0.25">
      <c r="A42" t="s">
        <v>50</v>
      </c>
      <c r="B42">
        <v>39972</v>
      </c>
      <c r="C42">
        <v>40404</v>
      </c>
      <c r="D42">
        <v>40710</v>
      </c>
      <c r="E42">
        <v>39711</v>
      </c>
      <c r="F42">
        <v>40542</v>
      </c>
      <c r="G42">
        <v>41252</v>
      </c>
      <c r="H42">
        <v>41487</v>
      </c>
    </row>
    <row r="43" spans="1:8" x14ac:dyDescent="0.25">
      <c r="A43" t="s">
        <v>51</v>
      </c>
      <c r="B43">
        <v>274585</v>
      </c>
      <c r="C43">
        <v>275954</v>
      </c>
      <c r="D43">
        <v>277284</v>
      </c>
      <c r="E43">
        <v>274344</v>
      </c>
      <c r="F43">
        <v>280149</v>
      </c>
      <c r="G43">
        <v>282456</v>
      </c>
      <c r="H43">
        <v>284123</v>
      </c>
    </row>
    <row r="44" spans="1:8" x14ac:dyDescent="0.25">
      <c r="A44" t="s">
        <v>52</v>
      </c>
      <c r="B44">
        <v>126295</v>
      </c>
      <c r="C44">
        <v>127398</v>
      </c>
      <c r="D44">
        <v>128446</v>
      </c>
      <c r="E44">
        <v>129370</v>
      </c>
      <c r="F44">
        <v>130806</v>
      </c>
      <c r="G44">
        <v>131913</v>
      </c>
      <c r="H44">
        <v>132836</v>
      </c>
    </row>
    <row r="45" spans="1:8" x14ac:dyDescent="0.25">
      <c r="A45" t="s">
        <v>53</v>
      </c>
      <c r="B45">
        <v>26982</v>
      </c>
      <c r="C45">
        <v>27437</v>
      </c>
      <c r="D45">
        <v>27666</v>
      </c>
      <c r="E45">
        <v>26984</v>
      </c>
      <c r="F45">
        <v>26989</v>
      </c>
      <c r="G45">
        <v>27503</v>
      </c>
      <c r="H45">
        <v>27599</v>
      </c>
    </row>
    <row r="46" spans="1:8" x14ac:dyDescent="0.25">
      <c r="A46" t="s">
        <v>54</v>
      </c>
      <c r="B46">
        <v>425835</v>
      </c>
      <c r="C46">
        <v>426678</v>
      </c>
      <c r="D46">
        <v>426932</v>
      </c>
      <c r="E46">
        <v>424677</v>
      </c>
      <c r="F46">
        <v>430568</v>
      </c>
      <c r="G46">
        <v>434308</v>
      </c>
      <c r="H46">
        <v>436890</v>
      </c>
    </row>
    <row r="47" spans="1:8" x14ac:dyDescent="0.25">
      <c r="A47" t="s">
        <v>55</v>
      </c>
      <c r="B47">
        <v>384994</v>
      </c>
      <c r="C47">
        <v>387199</v>
      </c>
      <c r="D47">
        <v>391376</v>
      </c>
      <c r="E47">
        <v>390467</v>
      </c>
      <c r="F47">
        <v>398049</v>
      </c>
      <c r="G47">
        <v>399756</v>
      </c>
      <c r="H47">
        <v>401011</v>
      </c>
    </row>
    <row r="48" spans="1:8" x14ac:dyDescent="0.25">
      <c r="A48" t="s">
        <v>56</v>
      </c>
      <c r="B48">
        <v>67267</v>
      </c>
      <c r="C48">
        <v>67704</v>
      </c>
      <c r="D48">
        <v>67964</v>
      </c>
      <c r="E48">
        <v>67783</v>
      </c>
      <c r="F48">
        <v>67069</v>
      </c>
      <c r="G48">
        <v>67135</v>
      </c>
      <c r="H48">
        <v>67189</v>
      </c>
    </row>
    <row r="49" spans="1:8" x14ac:dyDescent="0.25">
      <c r="A49" t="s">
        <v>57</v>
      </c>
      <c r="B49">
        <v>268464</v>
      </c>
      <c r="C49">
        <v>271053</v>
      </c>
      <c r="D49">
        <v>272114</v>
      </c>
      <c r="E49">
        <v>270003</v>
      </c>
      <c r="F49">
        <v>272376</v>
      </c>
      <c r="G49">
        <v>276020</v>
      </c>
      <c r="H49">
        <v>276284</v>
      </c>
    </row>
    <row r="50" spans="1:8" x14ac:dyDescent="0.25">
      <c r="A50" t="s">
        <v>58</v>
      </c>
      <c r="B50">
        <v>13748522</v>
      </c>
      <c r="C50">
        <v>13889743</v>
      </c>
      <c r="D50">
        <v>13935117</v>
      </c>
      <c r="E50">
        <v>13938641</v>
      </c>
      <c r="F50">
        <v>14098671</v>
      </c>
      <c r="G50">
        <v>14169851</v>
      </c>
      <c r="H50">
        <v>14232640</v>
      </c>
    </row>
    <row r="52" spans="1:8" x14ac:dyDescent="0.25">
      <c r="A52" t="s">
        <v>59</v>
      </c>
    </row>
    <row r="54" spans="1:8" x14ac:dyDescent="0.25">
      <c r="B54" s="3" t="s">
        <v>0</v>
      </c>
      <c r="C54" s="3" t="s">
        <v>1</v>
      </c>
      <c r="D54" s="3" t="s">
        <v>2</v>
      </c>
      <c r="E54" s="3" t="s">
        <v>3</v>
      </c>
      <c r="F54" s="3" t="s">
        <v>4</v>
      </c>
      <c r="G54" s="3" t="s">
        <v>5</v>
      </c>
      <c r="H54" s="3" t="s">
        <v>6</v>
      </c>
    </row>
    <row r="55" spans="1:8" x14ac:dyDescent="0.25">
      <c r="A55" t="s">
        <v>60</v>
      </c>
      <c r="B55">
        <v>49659</v>
      </c>
      <c r="C55">
        <v>49273</v>
      </c>
      <c r="D55">
        <v>49708</v>
      </c>
      <c r="E55">
        <v>49593</v>
      </c>
      <c r="F55">
        <v>49969</v>
      </c>
      <c r="G55">
        <v>49018</v>
      </c>
      <c r="H55">
        <v>48855</v>
      </c>
    </row>
    <row r="56" spans="1:8" x14ac:dyDescent="0.25">
      <c r="A56" t="s">
        <v>61</v>
      </c>
      <c r="B56">
        <v>39809</v>
      </c>
      <c r="C56">
        <v>40007</v>
      </c>
      <c r="D56">
        <v>39999</v>
      </c>
      <c r="E56">
        <v>40582</v>
      </c>
      <c r="F56">
        <v>41192</v>
      </c>
      <c r="G56">
        <v>41383</v>
      </c>
      <c r="H56">
        <v>41279</v>
      </c>
    </row>
    <row r="57" spans="1:8" x14ac:dyDescent="0.25">
      <c r="A57" t="s">
        <v>62</v>
      </c>
      <c r="B57">
        <v>84416</v>
      </c>
      <c r="C57">
        <v>85926</v>
      </c>
      <c r="D57">
        <v>87398</v>
      </c>
      <c r="E57">
        <v>85679</v>
      </c>
      <c r="F57">
        <v>85946</v>
      </c>
      <c r="G57">
        <v>86007</v>
      </c>
      <c r="H57">
        <v>85774</v>
      </c>
    </row>
    <row r="58" spans="1:8" x14ac:dyDescent="0.25">
      <c r="A58" t="s">
        <v>63</v>
      </c>
      <c r="B58">
        <v>51239</v>
      </c>
      <c r="C58">
        <v>51987</v>
      </c>
      <c r="D58">
        <v>53393</v>
      </c>
      <c r="E58">
        <v>51951</v>
      </c>
      <c r="F58">
        <v>50067</v>
      </c>
      <c r="G58">
        <v>49564</v>
      </c>
      <c r="H58">
        <v>49815</v>
      </c>
    </row>
    <row r="59" spans="1:8" x14ac:dyDescent="0.25">
      <c r="A59" t="s">
        <v>64</v>
      </c>
      <c r="B59">
        <v>167691</v>
      </c>
      <c r="C59">
        <v>171325</v>
      </c>
      <c r="D59">
        <v>171369</v>
      </c>
      <c r="E59">
        <v>174335</v>
      </c>
      <c r="F59">
        <v>170862</v>
      </c>
      <c r="G59">
        <v>170602</v>
      </c>
      <c r="H59">
        <v>169376</v>
      </c>
    </row>
    <row r="60" spans="1:8" x14ac:dyDescent="0.25">
      <c r="A60" t="s">
        <v>65</v>
      </c>
      <c r="B60">
        <v>1407312</v>
      </c>
      <c r="C60">
        <v>1437866</v>
      </c>
      <c r="D60">
        <v>1453523</v>
      </c>
      <c r="E60">
        <v>1478165</v>
      </c>
      <c r="F60">
        <v>1469639</v>
      </c>
      <c r="G60">
        <v>1474523</v>
      </c>
      <c r="H60">
        <v>1479813</v>
      </c>
    </row>
    <row r="61" spans="1:8" x14ac:dyDescent="0.25">
      <c r="A61" t="s">
        <v>66</v>
      </c>
      <c r="B61">
        <v>34848</v>
      </c>
      <c r="C61">
        <v>35231</v>
      </c>
      <c r="D61">
        <v>35996</v>
      </c>
      <c r="E61">
        <v>35678</v>
      </c>
      <c r="F61">
        <v>35326</v>
      </c>
      <c r="G61">
        <v>35264</v>
      </c>
      <c r="H61">
        <v>34957</v>
      </c>
    </row>
    <row r="62" spans="1:8" x14ac:dyDescent="0.25">
      <c r="A62" t="s">
        <v>67</v>
      </c>
      <c r="B62">
        <v>1834974</v>
      </c>
      <c r="C62">
        <v>1871615</v>
      </c>
      <c r="D62">
        <v>1891386</v>
      </c>
      <c r="E62">
        <v>1915983</v>
      </c>
      <c r="F62">
        <v>1903001</v>
      </c>
      <c r="G62">
        <v>1906361</v>
      </c>
      <c r="H62">
        <v>1909869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9"/>
  <sheetViews>
    <sheetView topLeftCell="C1" workbookViewId="0">
      <selection activeCell="J9" sqref="J9"/>
    </sheetView>
  </sheetViews>
  <sheetFormatPr defaultRowHeight="15" x14ac:dyDescent="0.25"/>
  <cols>
    <col min="1" max="1" width="20.85546875" bestFit="1" customWidth="1"/>
    <col min="2" max="2" width="28.140625" bestFit="1" customWidth="1"/>
    <col min="3" max="3" width="40.5703125" bestFit="1" customWidth="1"/>
    <col min="4" max="4" width="42.5703125" bestFit="1" customWidth="1"/>
    <col min="7" max="7" width="20.85546875" bestFit="1" customWidth="1"/>
    <col min="8" max="8" width="28.140625" bestFit="1" customWidth="1"/>
    <col min="9" max="9" width="40.7109375" bestFit="1" customWidth="1"/>
    <col min="10" max="10" width="42.7109375" bestFit="1" customWidth="1"/>
  </cols>
  <sheetData>
    <row r="1" spans="1:10" x14ac:dyDescent="0.25">
      <c r="B1" s="1" t="s">
        <v>93</v>
      </c>
      <c r="C1" s="1" t="s">
        <v>94</v>
      </c>
      <c r="D1" s="1" t="s">
        <v>95</v>
      </c>
      <c r="H1" s="1" t="s">
        <v>93</v>
      </c>
      <c r="I1" s="1" t="s">
        <v>94</v>
      </c>
      <c r="J1" s="1" t="s">
        <v>95</v>
      </c>
    </row>
    <row r="2" spans="1:10" x14ac:dyDescent="0.25">
      <c r="A2" s="1" t="s">
        <v>96</v>
      </c>
      <c r="B2">
        <v>7712.5982888219205</v>
      </c>
      <c r="C2">
        <v>115.70489213041557</v>
      </c>
      <c r="D2">
        <v>-103.1982745576759</v>
      </c>
      <c r="G2" s="1" t="s">
        <v>0</v>
      </c>
      <c r="H2">
        <v>15901.515570042171</v>
      </c>
      <c r="I2">
        <v>156.11647135251167</v>
      </c>
      <c r="J2">
        <v>-109.88782193899715</v>
      </c>
    </row>
    <row r="3" spans="1:10" x14ac:dyDescent="0.25">
      <c r="A3" s="1" t="s">
        <v>97</v>
      </c>
      <c r="B3">
        <v>7784.039986211651</v>
      </c>
      <c r="C3">
        <v>111.35764698951753</v>
      </c>
      <c r="D3">
        <v>-90.752772236567097</v>
      </c>
      <c r="G3" s="1" t="s">
        <v>1</v>
      </c>
      <c r="H3">
        <v>16068.834598877516</v>
      </c>
      <c r="I3">
        <v>155.9648969303359</v>
      </c>
      <c r="J3">
        <v>-99.326008755502428</v>
      </c>
    </row>
    <row r="4" spans="1:10" x14ac:dyDescent="0.25">
      <c r="A4" s="1" t="s">
        <v>98</v>
      </c>
      <c r="B4">
        <v>7819.8173453271984</v>
      </c>
      <c r="C4">
        <v>71.077132372124026</v>
      </c>
      <c r="D4">
        <v>-114.5814195886676</v>
      </c>
      <c r="G4" s="1" t="s">
        <v>2</v>
      </c>
      <c r="H4">
        <v>16151.448192395503</v>
      </c>
      <c r="I4">
        <v>153.17739257172914</v>
      </c>
      <c r="J4">
        <v>-110.26989261821899</v>
      </c>
    </row>
    <row r="5" spans="1:10" x14ac:dyDescent="0.25">
      <c r="A5" s="1" t="s">
        <v>99</v>
      </c>
      <c r="B5">
        <v>7898.5073606100505</v>
      </c>
      <c r="C5">
        <v>61.218215284120028</v>
      </c>
      <c r="D5">
        <v>-141.2319490939602</v>
      </c>
      <c r="G5" s="1" t="s">
        <v>3</v>
      </c>
      <c r="H5">
        <v>16177.325181715689</v>
      </c>
      <c r="I5">
        <v>132.97567505766466</v>
      </c>
      <c r="J5">
        <v>-112.08666177445566</v>
      </c>
    </row>
    <row r="6" spans="1:10" x14ac:dyDescent="0.25">
      <c r="A6" s="1" t="s">
        <v>100</v>
      </c>
      <c r="B6">
        <v>7939.4011528063511</v>
      </c>
      <c r="C6">
        <v>60.135658576255459</v>
      </c>
      <c r="D6">
        <v>-124.14930410672915</v>
      </c>
      <c r="G6" s="1" t="s">
        <v>4</v>
      </c>
      <c r="H6">
        <v>16333.588635410397</v>
      </c>
      <c r="I6">
        <v>101.14247013182647</v>
      </c>
      <c r="J6">
        <v>-105.6975294855076</v>
      </c>
    </row>
    <row r="7" spans="1:10" x14ac:dyDescent="0.25">
      <c r="A7" s="1" t="s">
        <v>101</v>
      </c>
      <c r="B7">
        <v>7994.9358541525989</v>
      </c>
      <c r="C7">
        <v>64.721251454596882</v>
      </c>
      <c r="D7">
        <v>-109.87363774606116</v>
      </c>
      <c r="G7" s="1" t="s">
        <v>5</v>
      </c>
      <c r="H7">
        <v>16414.036299521034</v>
      </c>
      <c r="I7">
        <v>86.409987085575267</v>
      </c>
      <c r="J7">
        <v>-119.44147846317537</v>
      </c>
    </row>
    <row r="8" spans="1:10" x14ac:dyDescent="0.25">
      <c r="A8" s="1" t="s">
        <v>102</v>
      </c>
      <c r="B8">
        <v>8084.746046917182</v>
      </c>
      <c r="C8">
        <v>62.553519121845248</v>
      </c>
      <c r="D8">
        <v>-113.52537564693725</v>
      </c>
      <c r="G8" s="1" t="s">
        <v>6</v>
      </c>
      <c r="H8">
        <v>16470.630905101283</v>
      </c>
      <c r="I8">
        <v>76.47899762954772</v>
      </c>
      <c r="J8">
        <v>-118.78033868013689</v>
      </c>
    </row>
    <row r="9" spans="1:10" x14ac:dyDescent="0.25">
      <c r="A9" s="1" t="s">
        <v>103</v>
      </c>
      <c r="B9">
        <v>8157.9823539204262</v>
      </c>
      <c r="C9">
        <v>76.635533086321956</v>
      </c>
      <c r="D9">
        <v>-140.45623730210437</v>
      </c>
      <c r="G9" s="1" t="s">
        <v>104</v>
      </c>
      <c r="H9">
        <v>16514.566800739209</v>
      </c>
      <c r="I9">
        <v>49.445784593942832</v>
      </c>
      <c r="J9">
        <v>-103.05974368299948</v>
      </c>
    </row>
    <row r="11" spans="1:10" x14ac:dyDescent="0.25">
      <c r="A11" s="1" t="s">
        <v>105</v>
      </c>
      <c r="B11">
        <f>B9-B2</f>
        <v>445.38406509850574</v>
      </c>
      <c r="C11">
        <f>C9-C2</f>
        <v>-39.069359044093616</v>
      </c>
      <c r="D11">
        <f>D9-D2</f>
        <v>-37.257962744428468</v>
      </c>
      <c r="G11" s="1" t="s">
        <v>106</v>
      </c>
      <c r="H11">
        <f>H9-H2</f>
        <v>613.05123069703768</v>
      </c>
      <c r="I11">
        <f>I9-I2</f>
        <v>-106.67068675856883</v>
      </c>
      <c r="J11">
        <f>J9-J2</f>
        <v>6.8280782559976672</v>
      </c>
    </row>
    <row r="12" spans="1:10" x14ac:dyDescent="0.25">
      <c r="A12" s="1" t="s">
        <v>107</v>
      </c>
      <c r="B12">
        <f>B6-B2</f>
        <v>226.80286398443059</v>
      </c>
      <c r="C12">
        <f>C6-C2</f>
        <v>-55.569233554160114</v>
      </c>
      <c r="D12">
        <f>D6-D2</f>
        <v>-20.951029549053246</v>
      </c>
      <c r="G12" s="1" t="s">
        <v>71</v>
      </c>
      <c r="H12">
        <f>H6-H2</f>
        <v>432.0730653682258</v>
      </c>
      <c r="I12">
        <f t="shared" ref="I12:J12" si="0">I6-I2</f>
        <v>-54.974001220685196</v>
      </c>
      <c r="J12">
        <f t="shared" si="0"/>
        <v>4.1902924534895476</v>
      </c>
    </row>
    <row r="13" spans="1:10" x14ac:dyDescent="0.25">
      <c r="A13" s="1" t="s">
        <v>108</v>
      </c>
      <c r="B13">
        <f>B9-B6</f>
        <v>218.58120111407516</v>
      </c>
      <c r="C13">
        <f>C9-C6</f>
        <v>16.499874510066498</v>
      </c>
      <c r="D13">
        <f>D9-D6</f>
        <v>-16.306933195375223</v>
      </c>
      <c r="G13" s="1" t="s">
        <v>109</v>
      </c>
      <c r="H13">
        <f>H9-H6</f>
        <v>180.97816532881188</v>
      </c>
      <c r="I13">
        <f>I9-I6</f>
        <v>-51.696685537883639</v>
      </c>
      <c r="J13">
        <f t="shared" ref="J13" si="1">J9-J6</f>
        <v>2.6377858025081196</v>
      </c>
    </row>
    <row r="14" spans="1:10" x14ac:dyDescent="0.25">
      <c r="G14" s="1"/>
    </row>
    <row r="15" spans="1:10" x14ac:dyDescent="0.25">
      <c r="A15" s="1" t="s">
        <v>105</v>
      </c>
      <c r="B15">
        <f>B2+B11</f>
        <v>8157.9823539204262</v>
      </c>
      <c r="C15">
        <f>B2+B11-C11</f>
        <v>8197.0517129645195</v>
      </c>
      <c r="D15">
        <f>B2+B11-D11</f>
        <v>8195.2403166648546</v>
      </c>
      <c r="G15" s="1" t="s">
        <v>106</v>
      </c>
      <c r="H15">
        <f>H2+H11</f>
        <v>16514.566800739209</v>
      </c>
      <c r="I15">
        <f>H2+H11-I11</f>
        <v>16621.237487497776</v>
      </c>
      <c r="J15">
        <f>H2+H11-J11</f>
        <v>16507.738722483213</v>
      </c>
    </row>
    <row r="16" spans="1:10" x14ac:dyDescent="0.25">
      <c r="A16" s="1" t="s">
        <v>107</v>
      </c>
      <c r="B16">
        <f>B2+B12</f>
        <v>7939.4011528063511</v>
      </c>
      <c r="C16">
        <f>B2+B12-C12</f>
        <v>7994.9703863605109</v>
      </c>
      <c r="D16">
        <f>B2+B12-D12</f>
        <v>7960.3521823554047</v>
      </c>
      <c r="G16" s="1" t="s">
        <v>71</v>
      </c>
      <c r="H16">
        <f>H2+H12</f>
        <v>16333.588635410397</v>
      </c>
      <c r="I16">
        <f>H2+H12-I12</f>
        <v>16388.562636631083</v>
      </c>
      <c r="J16">
        <f>H2+H12-J12</f>
        <v>16329.398342956907</v>
      </c>
    </row>
    <row r="17" spans="1:10" x14ac:dyDescent="0.25">
      <c r="A17" s="1" t="s">
        <v>108</v>
      </c>
      <c r="B17">
        <f>B6+B13</f>
        <v>8157.9823539204262</v>
      </c>
      <c r="C17">
        <f>B6+B13-C13</f>
        <v>8141.4824794103597</v>
      </c>
      <c r="D17">
        <f>B6+B13-D13</f>
        <v>8174.2892871158019</v>
      </c>
      <c r="G17" s="1" t="s">
        <v>109</v>
      </c>
      <c r="H17">
        <f>H6+H13</f>
        <v>16514.566800739209</v>
      </c>
      <c r="I17">
        <f>H6+H13-I13</f>
        <v>16566.263486277094</v>
      </c>
      <c r="J17">
        <f>H6+H13-J13</f>
        <v>16511.929014936701</v>
      </c>
    </row>
    <row r="18" spans="1:10" x14ac:dyDescent="0.25">
      <c r="G18" s="1"/>
    </row>
    <row r="19" spans="1:10" x14ac:dyDescent="0.25">
      <c r="A19" s="1" t="s">
        <v>110</v>
      </c>
      <c r="G19" s="1" t="s">
        <v>110</v>
      </c>
    </row>
    <row r="20" spans="1:10" x14ac:dyDescent="0.25">
      <c r="A20" s="1" t="s">
        <v>105</v>
      </c>
      <c r="B20">
        <f>100*(B15-B2)/B2</f>
        <v>5.7747603131880085</v>
      </c>
      <c r="C20">
        <f>100*(C15-B2)/B2</f>
        <v>6.2813257737633066</v>
      </c>
      <c r="D20">
        <f>100*(D15-B2)/B2</f>
        <v>6.2578395732400631</v>
      </c>
      <c r="G20" s="1" t="s">
        <v>106</v>
      </c>
      <c r="H20" s="5">
        <f>100*(H15-H2)/H2</f>
        <v>3.8553006346891996</v>
      </c>
      <c r="I20" s="5">
        <f>100*(I15-H2)/H2</f>
        <v>4.5261215151814369</v>
      </c>
      <c r="J20" s="5">
        <f>100*(J15-H2)/H2</f>
        <v>3.8123608392595125</v>
      </c>
    </row>
    <row r="21" spans="1:10" x14ac:dyDescent="0.25">
      <c r="A21" s="1" t="s">
        <v>107</v>
      </c>
      <c r="B21">
        <f>100*(B16-B2)/B2</f>
        <v>2.9406803711421374</v>
      </c>
      <c r="C21">
        <f>100*(C16-B2)/B2</f>
        <v>3.661179889893138</v>
      </c>
      <c r="D21">
        <f>100*(D16-B2)/B2</f>
        <v>3.2123272113440771</v>
      </c>
      <c r="G21" s="1" t="s">
        <v>71</v>
      </c>
      <c r="H21" s="5">
        <f>100*(H16-H2)/H2</f>
        <v>2.7171816640058788</v>
      </c>
      <c r="I21" s="5">
        <f>100*(I16-H2)/H2</f>
        <v>3.0628971461468053</v>
      </c>
      <c r="J21" s="5">
        <f>100*(J16-H2)/H2</f>
        <v>2.6908301352158555</v>
      </c>
    </row>
    <row r="22" spans="1:10" x14ac:dyDescent="0.25">
      <c r="A22" s="1" t="s">
        <v>108</v>
      </c>
      <c r="B22">
        <f>100*(B17-B6)/B6</f>
        <v>2.7531194973919786</v>
      </c>
      <c r="C22">
        <f>100*(C17-B6)/B6</f>
        <v>2.5452968393287274</v>
      </c>
      <c r="D22">
        <f>100*(D17-B6)/B6</f>
        <v>2.958511980798761</v>
      </c>
      <c r="G22" s="1" t="s">
        <v>109</v>
      </c>
      <c r="H22" s="5">
        <f>100*(H17-H6)/H6</f>
        <v>1.1080122645948138</v>
      </c>
      <c r="I22" s="5">
        <f>100*(I17-H6)/H6</f>
        <v>1.4245176370015196</v>
      </c>
      <c r="J22" s="5">
        <f>100*(J17-H6)/H6</f>
        <v>1.0918628080278141</v>
      </c>
    </row>
    <row r="23" spans="1:10" x14ac:dyDescent="0.25">
      <c r="A23" s="1"/>
      <c r="G23" s="1"/>
    </row>
    <row r="24" spans="1:10" x14ac:dyDescent="0.25">
      <c r="E24" s="7"/>
    </row>
    <row r="25" spans="1:10" s="2" customFormat="1" x14ac:dyDescent="0.25">
      <c r="A25" s="14" t="s">
        <v>105</v>
      </c>
      <c r="C25" s="13">
        <f>B20-C20</f>
        <v>-0.50656546057529805</v>
      </c>
      <c r="D25" s="13">
        <f>B20-D20</f>
        <v>-0.48307926005205459</v>
      </c>
      <c r="G25" s="14" t="s">
        <v>106</v>
      </c>
      <c r="I25" s="13">
        <f>H20-I20</f>
        <v>-0.67082088049223731</v>
      </c>
      <c r="J25" s="13">
        <v>0.05</v>
      </c>
    </row>
    <row r="26" spans="1:10" s="2" customFormat="1" x14ac:dyDescent="0.25">
      <c r="A26" s="16" t="s">
        <v>117</v>
      </c>
      <c r="C26" s="1" t="s">
        <v>119</v>
      </c>
      <c r="D26" s="15" t="s">
        <v>120</v>
      </c>
      <c r="G26" s="14"/>
      <c r="I26" s="1" t="s">
        <v>119</v>
      </c>
      <c r="J26" s="15" t="s">
        <v>120</v>
      </c>
    </row>
    <row r="27" spans="1:10" s="2" customFormat="1" x14ac:dyDescent="0.25">
      <c r="A27" s="16" t="s">
        <v>105</v>
      </c>
      <c r="B27" s="12" t="s">
        <v>111</v>
      </c>
      <c r="C27" s="10">
        <f>(1-0.15)*C25</f>
        <v>-0.43058064148900332</v>
      </c>
      <c r="D27" s="11">
        <f>0.85*D25</f>
        <v>-0.41061737104424639</v>
      </c>
      <c r="E27" s="12"/>
      <c r="F27" s="12"/>
      <c r="G27" s="16" t="s">
        <v>106</v>
      </c>
      <c r="H27" s="12" t="s">
        <v>111</v>
      </c>
      <c r="I27" s="10">
        <f>(1-0.15)*I25</f>
        <v>-0.57019774841840165</v>
      </c>
      <c r="J27" s="10">
        <f>(1-0.15)*J25</f>
        <v>4.2500000000000003E-2</v>
      </c>
    </row>
    <row r="28" spans="1:10" x14ac:dyDescent="0.25">
      <c r="A28" s="1"/>
      <c r="D28" s="13"/>
      <c r="G28" s="1"/>
      <c r="J28" s="13"/>
    </row>
    <row r="29" spans="1:10" x14ac:dyDescent="0.25">
      <c r="A29" s="1" t="s">
        <v>118</v>
      </c>
      <c r="G29" s="1" t="s">
        <v>118</v>
      </c>
    </row>
    <row r="30" spans="1:10" x14ac:dyDescent="0.25">
      <c r="A30" s="1" t="s">
        <v>105</v>
      </c>
      <c r="B30">
        <f>B20/100</f>
        <v>5.7747603131880085E-2</v>
      </c>
      <c r="C30">
        <f t="shared" ref="C30:D30" si="2">C20/100</f>
        <v>6.2813257737633063E-2</v>
      </c>
      <c r="D30">
        <f t="shared" si="2"/>
        <v>6.2578395732400635E-2</v>
      </c>
      <c r="G30" s="1" t="s">
        <v>106</v>
      </c>
      <c r="H30">
        <f>H20/100</f>
        <v>3.8553006346891995E-2</v>
      </c>
      <c r="I30">
        <f t="shared" ref="I30:J30" si="3">I20/100</f>
        <v>4.5261215151814367E-2</v>
      </c>
      <c r="J30">
        <f t="shared" si="3"/>
        <v>3.8123608392595126E-2</v>
      </c>
    </row>
    <row r="31" spans="1:10" x14ac:dyDescent="0.25">
      <c r="A31" s="1" t="s">
        <v>107</v>
      </c>
      <c r="B31">
        <f>B21/100</f>
        <v>2.9406803711421375E-2</v>
      </c>
      <c r="C31">
        <f>C21/100</f>
        <v>3.6611798898931382E-2</v>
      </c>
      <c r="D31">
        <f>D21/100</f>
        <v>3.2123272113440772E-2</v>
      </c>
      <c r="G31" s="1" t="s">
        <v>71</v>
      </c>
      <c r="H31">
        <f>H21/100</f>
        <v>2.7171816640058789E-2</v>
      </c>
      <c r="I31">
        <f>I21/100</f>
        <v>3.0628971461468053E-2</v>
      </c>
      <c r="J31">
        <f>J21/100</f>
        <v>2.6908301352158555E-2</v>
      </c>
    </row>
    <row r="32" spans="1:10" x14ac:dyDescent="0.25">
      <c r="A32" s="1" t="s">
        <v>108</v>
      </c>
      <c r="B32">
        <f>B22/100</f>
        <v>2.7531194973919787E-2</v>
      </c>
      <c r="C32">
        <f>C22/100</f>
        <v>2.5452968393287274E-2</v>
      </c>
      <c r="D32">
        <f>D22/100</f>
        <v>2.9585119807987611E-2</v>
      </c>
      <c r="G32" s="1" t="s">
        <v>109</v>
      </c>
      <c r="H32">
        <f>H22/100</f>
        <v>1.1080122645948138E-2</v>
      </c>
      <c r="I32">
        <f>I22/100</f>
        <v>1.4245176370015196E-2</v>
      </c>
      <c r="J32">
        <f>J22/100</f>
        <v>1.0918628080278141E-2</v>
      </c>
    </row>
    <row r="34" spans="1:10" x14ac:dyDescent="0.25">
      <c r="A34" s="1" t="s">
        <v>105</v>
      </c>
      <c r="B34">
        <f>((1+B30)^(1/7))-1</f>
        <v>8.0524975843707658E-3</v>
      </c>
      <c r="C34">
        <f t="shared" ref="C34:D34" si="4">((1+C30)^(1/7))-1</f>
        <v>8.7407519607514139E-3</v>
      </c>
      <c r="D34">
        <f t="shared" si="4"/>
        <v>8.7089042323018617E-3</v>
      </c>
      <c r="G34" s="1" t="s">
        <v>106</v>
      </c>
      <c r="H34">
        <f>((1+H30)^(1/7))-1</f>
        <v>5.4186860145961635E-3</v>
      </c>
      <c r="I34">
        <f t="shared" ref="I34:J34" si="5">((1+I30)^(1/7))-1</f>
        <v>6.3438691862083285E-3</v>
      </c>
      <c r="J34">
        <f t="shared" si="5"/>
        <v>5.3592900165191359E-3</v>
      </c>
    </row>
    <row r="35" spans="1:10" x14ac:dyDescent="0.25">
      <c r="A35" s="1" t="s">
        <v>107</v>
      </c>
      <c r="B35">
        <f>((1+B31)^(1/4))-1</f>
        <v>7.2719928520186272E-3</v>
      </c>
      <c r="C35">
        <f t="shared" ref="C35:D35" si="6">((1+C31)^(1/4))-1</f>
        <v>9.0299030483695919E-3</v>
      </c>
      <c r="D35">
        <f t="shared" si="6"/>
        <v>7.9358506662881023E-3</v>
      </c>
      <c r="G35" s="1" t="s">
        <v>71</v>
      </c>
      <c r="H35">
        <f>((1+H31)^(1/4))-1</f>
        <v>6.7248148297838206E-3</v>
      </c>
      <c r="I35">
        <f t="shared" ref="I35:J35" si="7">((1+I31)^(1/4))-1</f>
        <v>7.5708318603391334E-3</v>
      </c>
      <c r="J35">
        <f t="shared" si="7"/>
        <v>6.6602411867244804E-3</v>
      </c>
    </row>
    <row r="36" spans="1:10" x14ac:dyDescent="0.25">
      <c r="A36" s="1" t="s">
        <v>108</v>
      </c>
      <c r="B36">
        <f>((1+B32)^(1/3))-1</f>
        <v>9.0941114256681832E-3</v>
      </c>
      <c r="C36">
        <f t="shared" ref="C36:D36" si="8">((1+C32)^(1/3))-1</f>
        <v>8.4133399970900413E-3</v>
      </c>
      <c r="D36">
        <f t="shared" si="8"/>
        <v>9.7660209586758473E-3</v>
      </c>
      <c r="G36" s="1" t="s">
        <v>109</v>
      </c>
      <c r="H36">
        <f>((1+H32)^(1/3))-1</f>
        <v>3.679816555904436E-3</v>
      </c>
      <c r="I36">
        <f t="shared" ref="I36:J36" si="9">((1+I32)^(1/3))-1</f>
        <v>4.7260216569628977E-3</v>
      </c>
      <c r="J36">
        <f t="shared" si="9"/>
        <v>3.6263761927883831E-3</v>
      </c>
    </row>
    <row r="38" spans="1:10" x14ac:dyDescent="0.25">
      <c r="A38" s="1" t="s">
        <v>105</v>
      </c>
      <c r="B38">
        <f>(((1+B34)^4)-1)*100</f>
        <v>3.2601139429437875</v>
      </c>
      <c r="C38">
        <f>(((1+C34)^4)-1)*100</f>
        <v>3.5424089348956578</v>
      </c>
      <c r="D38">
        <f t="shared" ref="D38" si="10">(((1+D34)^4)-1)*100</f>
        <v>3.5293334867054327</v>
      </c>
      <c r="G38" s="8" t="s">
        <v>106</v>
      </c>
      <c r="H38" s="9">
        <f>(((1+H34)^4)-1)*100</f>
        <v>2.1851554286532293</v>
      </c>
      <c r="I38" s="9">
        <f t="shared" ref="I38:J38" si="11">(((1+I34)^4)-1)*100</f>
        <v>2.5617967649824047</v>
      </c>
      <c r="J38" s="9">
        <f t="shared" si="11"/>
        <v>2.1610108545802253</v>
      </c>
    </row>
    <row r="39" spans="1:10" x14ac:dyDescent="0.25">
      <c r="A39" s="1" t="s">
        <v>107</v>
      </c>
      <c r="B39">
        <f t="shared" ref="B39:D40" si="12">(((1+B35)^4)-1)*100</f>
        <v>2.9406803711421237</v>
      </c>
      <c r="C39">
        <f t="shared" si="12"/>
        <v>3.6611798898931625</v>
      </c>
      <c r="D39">
        <f t="shared" si="12"/>
        <v>3.2123272113441015</v>
      </c>
      <c r="G39" s="8" t="s">
        <v>71</v>
      </c>
      <c r="H39" s="9">
        <f t="shared" ref="H39:J40" si="13">(((1+H35)^4)-1)*100</f>
        <v>2.7171816640058521</v>
      </c>
      <c r="I39" s="9">
        <f t="shared" si="13"/>
        <v>3.0628971461468035</v>
      </c>
      <c r="J39" s="9">
        <f t="shared" si="13"/>
        <v>2.6908301352158492</v>
      </c>
    </row>
    <row r="40" spans="1:10" x14ac:dyDescent="0.25">
      <c r="A40" s="1" t="s">
        <v>108</v>
      </c>
      <c r="B40">
        <f>(((1+B36)^4)-1)*100</f>
        <v>3.6875678154362657</v>
      </c>
      <c r="C40">
        <f t="shared" si="12"/>
        <v>3.4080452867405242</v>
      </c>
      <c r="D40">
        <f t="shared" si="12"/>
        <v>3.9640069666773137</v>
      </c>
      <c r="G40" s="8" t="s">
        <v>109</v>
      </c>
      <c r="H40" s="9">
        <f>(((1+H36)^4)-1)*100</f>
        <v>1.4800712020606621</v>
      </c>
      <c r="I40" s="9">
        <f t="shared" si="13"/>
        <v>1.9038521039010048</v>
      </c>
      <c r="J40" s="9">
        <f t="shared" si="13"/>
        <v>1.4584599325994763</v>
      </c>
    </row>
    <row r="42" spans="1:10" x14ac:dyDescent="0.25">
      <c r="G42" s="14"/>
      <c r="H42" s="2"/>
      <c r="I42" s="2"/>
      <c r="J42" s="2"/>
    </row>
    <row r="43" spans="1:10" x14ac:dyDescent="0.25">
      <c r="A43" s="1"/>
      <c r="B43" s="5"/>
      <c r="C43" s="5"/>
      <c r="D43" s="5"/>
      <c r="G43" s="14"/>
      <c r="H43" s="13"/>
      <c r="I43" s="13"/>
      <c r="J43" s="13"/>
    </row>
    <row r="44" spans="1:10" x14ac:dyDescent="0.25">
      <c r="A44" s="1"/>
      <c r="B44" s="5"/>
      <c r="C44" s="5"/>
      <c r="D44" s="5"/>
      <c r="G44" s="14"/>
      <c r="H44" s="13"/>
      <c r="I44" s="13"/>
      <c r="J44" s="13"/>
    </row>
    <row r="45" spans="1:10" x14ac:dyDescent="0.25">
      <c r="A45" s="1"/>
      <c r="B45" s="5"/>
      <c r="C45" s="5"/>
      <c r="D45" s="5"/>
      <c r="G45" s="14"/>
      <c r="H45" s="13"/>
      <c r="I45" s="13"/>
      <c r="J45" s="13"/>
    </row>
    <row r="46" spans="1:10" x14ac:dyDescent="0.25">
      <c r="G46" s="2"/>
      <c r="H46" s="2"/>
      <c r="I46" s="2"/>
      <c r="J46" s="2"/>
    </row>
    <row r="159" spans="4:4" x14ac:dyDescent="0.25">
      <c r="D159">
        <f>(B158-B2)/B2</f>
        <v>-1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workbookViewId="0">
      <selection activeCell="H4" sqref="H4:J10"/>
    </sheetView>
  </sheetViews>
  <sheetFormatPr defaultRowHeight="15" x14ac:dyDescent="0.25"/>
  <cols>
    <col min="2" max="2" width="23.85546875" bestFit="1" customWidth="1"/>
    <col min="3" max="3" width="24.85546875" bestFit="1" customWidth="1"/>
    <col min="4" max="4" width="13.5703125" customWidth="1"/>
    <col min="6" max="7" width="14" bestFit="1" customWidth="1"/>
    <col min="10" max="10" width="14" bestFit="1" customWidth="1"/>
  </cols>
  <sheetData>
    <row r="1" spans="1:10" x14ac:dyDescent="0.25">
      <c r="A1" s="4"/>
      <c r="B1" s="4" t="s">
        <v>124</v>
      </c>
      <c r="C1" s="4" t="s">
        <v>125</v>
      </c>
      <c r="D1" s="4" t="s">
        <v>124</v>
      </c>
      <c r="E1" s="4" t="s">
        <v>125</v>
      </c>
      <c r="F1" s="4" t="s">
        <v>124</v>
      </c>
      <c r="G1" s="4" t="s">
        <v>125</v>
      </c>
      <c r="H1" s="1" t="s">
        <v>121</v>
      </c>
      <c r="I1" s="1" t="s">
        <v>121</v>
      </c>
      <c r="J1" s="1" t="s">
        <v>121</v>
      </c>
    </row>
    <row r="2" spans="1:10" x14ac:dyDescent="0.25">
      <c r="A2" s="4"/>
      <c r="B2" s="4" t="s">
        <v>9</v>
      </c>
      <c r="C2" s="17" t="s">
        <v>9</v>
      </c>
      <c r="D2" s="4" t="s">
        <v>10</v>
      </c>
      <c r="E2" s="17" t="s">
        <v>10</v>
      </c>
      <c r="F2" s="4" t="s">
        <v>123</v>
      </c>
      <c r="G2" s="4" t="s">
        <v>123</v>
      </c>
      <c r="H2" s="1" t="s">
        <v>122</v>
      </c>
      <c r="I2" s="1" t="s">
        <v>73</v>
      </c>
      <c r="J2" s="1" t="s">
        <v>123</v>
      </c>
    </row>
    <row r="3" spans="1:10" x14ac:dyDescent="0.25">
      <c r="A3" s="4" t="s">
        <v>126</v>
      </c>
      <c r="B3" s="4">
        <v>16984.3</v>
      </c>
      <c r="C3" s="17">
        <v>108.02500000000001</v>
      </c>
      <c r="D3" s="4">
        <v>456.6</v>
      </c>
      <c r="E3" s="17">
        <v>134.298</v>
      </c>
      <c r="F3">
        <f>B3-D3</f>
        <v>16527.7</v>
      </c>
    </row>
    <row r="4" spans="1:10" x14ac:dyDescent="0.25">
      <c r="A4" s="4" t="s">
        <v>0</v>
      </c>
      <c r="B4" s="4">
        <v>17270</v>
      </c>
      <c r="C4" s="17">
        <v>108.621</v>
      </c>
      <c r="D4" s="4">
        <v>469.8</v>
      </c>
      <c r="E4" s="17">
        <v>134.654</v>
      </c>
      <c r="F4">
        <f t="shared" ref="F4:F10" si="0">B4-D4</f>
        <v>16800.2</v>
      </c>
      <c r="G4">
        <f>(C4*B3-E4*D3)/F3</f>
        <v>107.90180326966242</v>
      </c>
      <c r="H4">
        <f>100*B4/C4</f>
        <v>15899.3196527375</v>
      </c>
      <c r="I4">
        <f>100*D4/E4</f>
        <v>348.89420292007662</v>
      </c>
      <c r="J4">
        <f>100*F4/G4</f>
        <v>15569.897342692075</v>
      </c>
    </row>
    <row r="5" spans="1:10" x14ac:dyDescent="0.25">
      <c r="A5" s="4" t="s">
        <v>1</v>
      </c>
      <c r="B5" s="4">
        <v>17522.099999999999</v>
      </c>
      <c r="C5" s="17">
        <v>109.04900000000001</v>
      </c>
      <c r="D5" s="4">
        <v>464.2</v>
      </c>
      <c r="E5" s="17">
        <v>126.937</v>
      </c>
      <c r="F5">
        <f t="shared" si="0"/>
        <v>17057.899999999998</v>
      </c>
      <c r="G5">
        <f t="shared" ref="G5:G10" si="1">(C5*B4-E5*D4)/F4</f>
        <v>108.5487808121332</v>
      </c>
      <c r="H5">
        <f t="shared" ref="H5:H10" si="2">100*B5/C5</f>
        <v>16068.097827582093</v>
      </c>
      <c r="I5">
        <f t="shared" ref="I5:I10" si="3">100*D5/E5</f>
        <v>365.69321789549144</v>
      </c>
      <c r="J5">
        <f t="shared" ref="J5:J10" si="4">100*F5/G5</f>
        <v>15714.501694424674</v>
      </c>
    </row>
    <row r="6" spans="1:10" x14ac:dyDescent="0.25">
      <c r="A6" s="4" t="s">
        <v>2</v>
      </c>
      <c r="B6" s="4">
        <v>17615.900000000001</v>
      </c>
      <c r="C6" s="17">
        <v>109.081</v>
      </c>
      <c r="D6" s="4">
        <v>424.4</v>
      </c>
      <c r="E6" s="17">
        <v>109.983</v>
      </c>
      <c r="F6">
        <f t="shared" si="0"/>
        <v>17191.5</v>
      </c>
      <c r="G6">
        <f t="shared" si="1"/>
        <v>109.05645369594149</v>
      </c>
      <c r="H6">
        <f t="shared" si="2"/>
        <v>16149.375234917174</v>
      </c>
      <c r="I6">
        <f t="shared" si="3"/>
        <v>385.87781748088338</v>
      </c>
      <c r="J6">
        <f t="shared" si="4"/>
        <v>15763.853873271306</v>
      </c>
    </row>
    <row r="7" spans="1:10" x14ac:dyDescent="0.25">
      <c r="A7" s="4" t="s">
        <v>3</v>
      </c>
      <c r="B7" s="4">
        <v>17649.3</v>
      </c>
      <c r="C7" s="17">
        <v>109.11199999999999</v>
      </c>
      <c r="D7" s="4">
        <v>331.6</v>
      </c>
      <c r="E7" s="17">
        <v>82.936000000000007</v>
      </c>
      <c r="F7">
        <f t="shared" si="0"/>
        <v>17317.7</v>
      </c>
      <c r="G7">
        <f t="shared" si="1"/>
        <v>109.75819692289795</v>
      </c>
      <c r="H7">
        <f t="shared" si="2"/>
        <v>16175.397756433757</v>
      </c>
      <c r="I7">
        <f t="shared" si="3"/>
        <v>399.82637214237479</v>
      </c>
      <c r="J7">
        <f t="shared" si="4"/>
        <v>15778.04709398169</v>
      </c>
    </row>
    <row r="8" spans="1:10" x14ac:dyDescent="0.25">
      <c r="A8" s="4" t="s">
        <v>4</v>
      </c>
      <c r="B8" s="4">
        <v>17913.7</v>
      </c>
      <c r="C8" s="17">
        <v>109.685</v>
      </c>
      <c r="D8" s="4">
        <v>335.1</v>
      </c>
      <c r="E8" s="17">
        <v>88.066999999999993</v>
      </c>
      <c r="F8">
        <f t="shared" si="0"/>
        <v>17578.600000000002</v>
      </c>
      <c r="G8">
        <f t="shared" si="1"/>
        <v>110.09894231335571</v>
      </c>
      <c r="H8">
        <f t="shared" si="2"/>
        <v>16331.950585768336</v>
      </c>
      <c r="I8">
        <f t="shared" si="3"/>
        <v>380.50575130298523</v>
      </c>
      <c r="J8">
        <f t="shared" si="4"/>
        <v>15966.184261760711</v>
      </c>
    </row>
    <row r="9" spans="1:10" x14ac:dyDescent="0.25">
      <c r="A9" s="4" t="s">
        <v>5</v>
      </c>
      <c r="B9" s="4">
        <v>18060.2</v>
      </c>
      <c r="C9" s="17">
        <v>110.045</v>
      </c>
      <c r="D9" s="4">
        <v>292.89999999999998</v>
      </c>
      <c r="E9" s="17">
        <v>78.664000000000001</v>
      </c>
      <c r="F9">
        <f t="shared" si="0"/>
        <v>17767.3</v>
      </c>
      <c r="G9">
        <f t="shared" si="1"/>
        <v>110.64321448238196</v>
      </c>
      <c r="H9">
        <f t="shared" si="2"/>
        <v>16411.649779635602</v>
      </c>
      <c r="I9">
        <f t="shared" si="3"/>
        <v>372.3431302756025</v>
      </c>
      <c r="J9">
        <f t="shared" si="4"/>
        <v>16058.192165800767</v>
      </c>
    </row>
    <row r="10" spans="1:10" x14ac:dyDescent="0.25">
      <c r="A10" s="4" t="s">
        <v>6</v>
      </c>
      <c r="B10" s="4">
        <v>18164.8</v>
      </c>
      <c r="C10" s="17">
        <v>110.28700000000001</v>
      </c>
      <c r="D10" s="4">
        <v>260</v>
      </c>
      <c r="E10" s="17">
        <v>71.861000000000004</v>
      </c>
      <c r="F10">
        <f t="shared" si="0"/>
        <v>17904.8</v>
      </c>
      <c r="G10">
        <f t="shared" si="1"/>
        <v>110.92046571510586</v>
      </c>
      <c r="H10">
        <f t="shared" si="2"/>
        <v>16470.481561743451</v>
      </c>
      <c r="I10">
        <f t="shared" si="3"/>
        <v>361.80960465342815</v>
      </c>
      <c r="J10">
        <f t="shared" si="4"/>
        <v>16142.016610341016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workbookViewId="0">
      <pane xSplit="1" ySplit="2" topLeftCell="B118" activePane="bottomRight" state="frozen"/>
      <selection pane="topRight" activeCell="B1" sqref="B1"/>
      <selection pane="bottomLeft" activeCell="A3" sqref="A3"/>
      <selection pane="bottomRight" activeCell="E121" sqref="E121"/>
    </sheetView>
  </sheetViews>
  <sheetFormatPr defaultRowHeight="15" x14ac:dyDescent="0.25"/>
  <cols>
    <col min="2" max="3" width="29.7109375" bestFit="1" customWidth="1"/>
    <col min="4" max="5" width="30" bestFit="1" customWidth="1"/>
    <col min="6" max="6" width="9.7109375" bestFit="1" customWidth="1"/>
    <col min="7" max="7" width="11.5703125" customWidth="1"/>
    <col min="8" max="8" width="14.5703125" style="2" bestFit="1" customWidth="1"/>
    <col min="9" max="9" width="9.7109375" bestFit="1" customWidth="1"/>
    <col min="11" max="11" width="13" style="2" customWidth="1"/>
    <col min="13" max="13" width="15" bestFit="1" customWidth="1"/>
  </cols>
  <sheetData>
    <row r="1" spans="1:11" x14ac:dyDescent="0.25">
      <c r="B1" t="s">
        <v>124</v>
      </c>
      <c r="C1" t="s">
        <v>125</v>
      </c>
      <c r="D1" t="s">
        <v>124</v>
      </c>
      <c r="E1" t="s">
        <v>125</v>
      </c>
      <c r="F1" t="s">
        <v>124</v>
      </c>
      <c r="G1" t="s">
        <v>125</v>
      </c>
      <c r="H1" s="14" t="s">
        <v>299</v>
      </c>
      <c r="K1" s="14"/>
    </row>
    <row r="2" spans="1:11" x14ac:dyDescent="0.25">
      <c r="B2" t="s">
        <v>300</v>
      </c>
      <c r="C2" t="s">
        <v>300</v>
      </c>
      <c r="D2" t="s">
        <v>301</v>
      </c>
      <c r="E2" t="s">
        <v>301</v>
      </c>
      <c r="F2" t="s">
        <v>302</v>
      </c>
      <c r="G2" t="s">
        <v>302</v>
      </c>
      <c r="H2" s="14" t="s">
        <v>303</v>
      </c>
      <c r="I2" s="4"/>
      <c r="J2" s="4"/>
      <c r="K2" s="14"/>
    </row>
    <row r="3" spans="1:11" x14ac:dyDescent="0.25">
      <c r="A3" s="1" t="s">
        <v>191</v>
      </c>
      <c r="B3">
        <v>5.7</v>
      </c>
      <c r="C3">
        <v>39.387</v>
      </c>
      <c r="D3">
        <v>44.1</v>
      </c>
      <c r="E3">
        <v>48.359000000000002</v>
      </c>
      <c r="F3">
        <f>B3-D3</f>
        <v>-38.4</v>
      </c>
    </row>
    <row r="4" spans="1:11" x14ac:dyDescent="0.25">
      <c r="A4" s="1" t="s">
        <v>192</v>
      </c>
      <c r="B4">
        <v>4.5999999999999996</v>
      </c>
      <c r="C4">
        <v>40.241999999999997</v>
      </c>
      <c r="D4">
        <v>54.7</v>
      </c>
      <c r="E4">
        <v>48.823</v>
      </c>
      <c r="F4">
        <f t="shared" ref="F4:F67" si="0">B4-D4</f>
        <v>-50.1</v>
      </c>
      <c r="G4">
        <f>(C4*B3-E4*D3)/F3</f>
        <v>50.096742187500006</v>
      </c>
      <c r="H4" s="2">
        <f t="shared" ref="H4:H67" si="1">100*F4/G4</f>
        <v>-100.00650304262861</v>
      </c>
    </row>
    <row r="5" spans="1:11" x14ac:dyDescent="0.25">
      <c r="A5" s="1" t="s">
        <v>193</v>
      </c>
      <c r="B5">
        <v>5.5</v>
      </c>
      <c r="C5">
        <v>39.113</v>
      </c>
      <c r="D5">
        <v>49.5</v>
      </c>
      <c r="E5">
        <v>46.564999999999998</v>
      </c>
      <c r="F5">
        <f t="shared" si="0"/>
        <v>-44</v>
      </c>
      <c r="G5">
        <f t="shared" ref="G5:G68" si="2">(C5*B4-E5*D4)/F4</f>
        <v>47.249215568862276</v>
      </c>
      <c r="H5" s="2">
        <f t="shared" si="1"/>
        <v>-93.123239127373907</v>
      </c>
    </row>
    <row r="6" spans="1:11" x14ac:dyDescent="0.25">
      <c r="A6" s="1" t="s">
        <v>96</v>
      </c>
      <c r="B6">
        <v>7</v>
      </c>
      <c r="C6">
        <v>36.976999999999997</v>
      </c>
      <c r="D6">
        <v>57.3</v>
      </c>
      <c r="E6">
        <v>47.433999999999997</v>
      </c>
      <c r="F6">
        <f t="shared" si="0"/>
        <v>-50.3</v>
      </c>
      <c r="G6">
        <f t="shared" si="2"/>
        <v>48.74112499999999</v>
      </c>
      <c r="H6" s="2">
        <f t="shared" si="1"/>
        <v>-103.1982745576759</v>
      </c>
    </row>
    <row r="7" spans="1:11" x14ac:dyDescent="0.25">
      <c r="A7" s="1" t="s">
        <v>97</v>
      </c>
      <c r="B7">
        <v>5.3</v>
      </c>
      <c r="C7">
        <v>30.173999999999999</v>
      </c>
      <c r="D7">
        <v>41.8</v>
      </c>
      <c r="E7">
        <v>38.991999999999997</v>
      </c>
      <c r="F7">
        <f t="shared" si="0"/>
        <v>-36.5</v>
      </c>
      <c r="G7">
        <f t="shared" si="2"/>
        <v>40.219157057654073</v>
      </c>
      <c r="H7" s="2">
        <f t="shared" si="1"/>
        <v>-90.752772236567097</v>
      </c>
    </row>
    <row r="8" spans="1:11" x14ac:dyDescent="0.25">
      <c r="A8" s="1" t="s">
        <v>98</v>
      </c>
      <c r="B8">
        <v>4.2</v>
      </c>
      <c r="C8">
        <v>25.384</v>
      </c>
      <c r="D8">
        <v>31.3</v>
      </c>
      <c r="E8">
        <v>23.870999999999999</v>
      </c>
      <c r="F8">
        <f t="shared" si="0"/>
        <v>-27.1</v>
      </c>
      <c r="G8">
        <f t="shared" si="2"/>
        <v>23.651304109589038</v>
      </c>
      <c r="H8" s="2">
        <f t="shared" si="1"/>
        <v>-114.5814195886676</v>
      </c>
    </row>
    <row r="9" spans="1:11" x14ac:dyDescent="0.25">
      <c r="A9" s="1" t="s">
        <v>99</v>
      </c>
      <c r="B9">
        <v>3.7</v>
      </c>
      <c r="C9">
        <v>26.238</v>
      </c>
      <c r="D9">
        <v>31.7</v>
      </c>
      <c r="E9">
        <v>20.686</v>
      </c>
      <c r="F9">
        <f t="shared" si="0"/>
        <v>-28</v>
      </c>
      <c r="G9">
        <f t="shared" si="2"/>
        <v>19.825542435424353</v>
      </c>
      <c r="H9" s="2">
        <f t="shared" si="1"/>
        <v>-141.2319490939602</v>
      </c>
    </row>
    <row r="10" spans="1:11" x14ac:dyDescent="0.25">
      <c r="A10" s="1" t="s">
        <v>100</v>
      </c>
      <c r="B10">
        <v>4.4000000000000004</v>
      </c>
      <c r="C10">
        <v>26.696000000000002</v>
      </c>
      <c r="D10">
        <v>32.4</v>
      </c>
      <c r="E10">
        <v>23.036999999999999</v>
      </c>
      <c r="F10">
        <f t="shared" si="0"/>
        <v>-28</v>
      </c>
      <c r="G10">
        <f t="shared" si="2"/>
        <v>22.553489285714281</v>
      </c>
      <c r="H10" s="2">
        <f t="shared" si="1"/>
        <v>-124.14930410672915</v>
      </c>
    </row>
    <row r="11" spans="1:11" x14ac:dyDescent="0.25">
      <c r="A11" s="1" t="s">
        <v>101</v>
      </c>
      <c r="B11">
        <v>4.5</v>
      </c>
      <c r="C11">
        <v>28.678999999999998</v>
      </c>
      <c r="D11">
        <v>35.6</v>
      </c>
      <c r="E11">
        <v>28.356000000000002</v>
      </c>
      <c r="F11">
        <f t="shared" si="0"/>
        <v>-31.1</v>
      </c>
      <c r="G11">
        <f t="shared" si="2"/>
        <v>28.305242857142861</v>
      </c>
      <c r="H11" s="2">
        <f t="shared" si="1"/>
        <v>-109.87363774606116</v>
      </c>
    </row>
    <row r="12" spans="1:11" x14ac:dyDescent="0.25">
      <c r="A12" s="1" t="s">
        <v>102</v>
      </c>
      <c r="B12">
        <v>4.7</v>
      </c>
      <c r="C12">
        <v>31.18</v>
      </c>
      <c r="D12">
        <v>40.4</v>
      </c>
      <c r="E12">
        <v>31.413</v>
      </c>
      <c r="F12">
        <f t="shared" si="0"/>
        <v>-35.699999999999996</v>
      </c>
      <c r="G12">
        <f t="shared" si="2"/>
        <v>31.446713826366565</v>
      </c>
      <c r="H12" s="2">
        <f t="shared" si="1"/>
        <v>-113.52537564693725</v>
      </c>
    </row>
    <row r="13" spans="1:11" x14ac:dyDescent="0.25">
      <c r="A13" s="1" t="s">
        <v>103</v>
      </c>
      <c r="B13">
        <v>4.4000000000000004</v>
      </c>
      <c r="C13">
        <v>31.638000000000002</v>
      </c>
      <c r="D13">
        <v>50.4</v>
      </c>
      <c r="E13">
        <v>32.621000000000002</v>
      </c>
      <c r="F13">
        <f t="shared" si="0"/>
        <v>-46</v>
      </c>
      <c r="G13">
        <f t="shared" si="2"/>
        <v>32.75041456582634</v>
      </c>
      <c r="H13" s="2">
        <f t="shared" si="1"/>
        <v>-140.45623730210437</v>
      </c>
    </row>
    <row r="14" spans="1:11" x14ac:dyDescent="0.25">
      <c r="A14" s="1" t="s">
        <v>194</v>
      </c>
      <c r="B14">
        <v>4.9000000000000004</v>
      </c>
      <c r="C14">
        <v>30.478999999999999</v>
      </c>
      <c r="D14">
        <v>45.4</v>
      </c>
      <c r="E14">
        <v>30.89</v>
      </c>
      <c r="F14">
        <f t="shared" si="0"/>
        <v>-40.5</v>
      </c>
      <c r="G14">
        <f t="shared" si="2"/>
        <v>30.92931304347826</v>
      </c>
      <c r="H14" s="2">
        <f t="shared" si="1"/>
        <v>-130.94374240730124</v>
      </c>
    </row>
    <row r="15" spans="1:11" x14ac:dyDescent="0.25">
      <c r="A15" s="1" t="s">
        <v>195</v>
      </c>
      <c r="B15">
        <v>4.5</v>
      </c>
      <c r="C15">
        <v>28.526</v>
      </c>
      <c r="D15">
        <v>40.200000000000003</v>
      </c>
      <c r="E15">
        <v>27.364000000000001</v>
      </c>
      <c r="F15">
        <f t="shared" si="0"/>
        <v>-35.700000000000003</v>
      </c>
      <c r="G15">
        <f t="shared" si="2"/>
        <v>27.223412345679012</v>
      </c>
      <c r="H15" s="2">
        <f t="shared" si="1"/>
        <v>-131.13712398242546</v>
      </c>
    </row>
    <row r="16" spans="1:11" x14ac:dyDescent="0.25">
      <c r="A16" s="1" t="s">
        <v>196</v>
      </c>
      <c r="B16">
        <v>4.7</v>
      </c>
      <c r="C16">
        <v>30.387</v>
      </c>
      <c r="D16">
        <v>41.3</v>
      </c>
      <c r="E16">
        <v>27.274000000000001</v>
      </c>
      <c r="F16">
        <f t="shared" si="0"/>
        <v>-36.599999999999994</v>
      </c>
      <c r="G16">
        <f t="shared" si="2"/>
        <v>26.881605042016805</v>
      </c>
      <c r="H16" s="2">
        <f t="shared" si="1"/>
        <v>-136.15258442638759</v>
      </c>
    </row>
    <row r="17" spans="1:8" x14ac:dyDescent="0.25">
      <c r="A17" s="1" t="s">
        <v>197</v>
      </c>
      <c r="B17">
        <v>4</v>
      </c>
      <c r="C17">
        <v>28.77</v>
      </c>
      <c r="D17">
        <v>39.299999999999997</v>
      </c>
      <c r="E17">
        <v>25.57</v>
      </c>
      <c r="F17">
        <f t="shared" si="0"/>
        <v>-35.299999999999997</v>
      </c>
      <c r="G17">
        <f t="shared" si="2"/>
        <v>25.159071038251366</v>
      </c>
      <c r="H17" s="2">
        <f t="shared" si="1"/>
        <v>-140.30724722041828</v>
      </c>
    </row>
    <row r="18" spans="1:8" x14ac:dyDescent="0.25">
      <c r="A18" s="1" t="s">
        <v>198</v>
      </c>
      <c r="B18">
        <v>4.8</v>
      </c>
      <c r="C18">
        <v>29.38</v>
      </c>
      <c r="D18">
        <v>37.700000000000003</v>
      </c>
      <c r="E18">
        <v>23.222999999999999</v>
      </c>
      <c r="F18">
        <f t="shared" si="0"/>
        <v>-32.900000000000006</v>
      </c>
      <c r="G18">
        <f t="shared" si="2"/>
        <v>22.525322946175638</v>
      </c>
      <c r="H18" s="2">
        <f t="shared" si="1"/>
        <v>-146.05783934203609</v>
      </c>
    </row>
    <row r="19" spans="1:8" x14ac:dyDescent="0.25">
      <c r="A19" s="1" t="s">
        <v>199</v>
      </c>
      <c r="B19">
        <v>5.9</v>
      </c>
      <c r="C19">
        <v>31.02</v>
      </c>
      <c r="D19">
        <v>48.4</v>
      </c>
      <c r="E19">
        <v>27.81</v>
      </c>
      <c r="F19">
        <f t="shared" si="0"/>
        <v>-42.5</v>
      </c>
      <c r="G19">
        <f t="shared" si="2"/>
        <v>27.341671732522798</v>
      </c>
      <c r="H19" s="2">
        <f t="shared" si="1"/>
        <v>-155.44038570782209</v>
      </c>
    </row>
    <row r="20" spans="1:8" x14ac:dyDescent="0.25">
      <c r="A20" s="1" t="s">
        <v>200</v>
      </c>
      <c r="B20">
        <v>6.8</v>
      </c>
      <c r="C20">
        <v>33.945</v>
      </c>
      <c r="D20">
        <v>52.7</v>
      </c>
      <c r="E20">
        <v>32.991999999999997</v>
      </c>
      <c r="F20">
        <f t="shared" si="0"/>
        <v>-45.900000000000006</v>
      </c>
      <c r="G20">
        <f t="shared" si="2"/>
        <v>32.859701176470587</v>
      </c>
      <c r="H20" s="2">
        <f t="shared" si="1"/>
        <v>-139.68477605288456</v>
      </c>
    </row>
    <row r="21" spans="1:8" x14ac:dyDescent="0.25">
      <c r="A21" s="1" t="s">
        <v>201</v>
      </c>
      <c r="B21">
        <v>6.5</v>
      </c>
      <c r="C21">
        <v>34.243000000000002</v>
      </c>
      <c r="D21">
        <v>49.4</v>
      </c>
      <c r="E21">
        <v>30.187000000000001</v>
      </c>
      <c r="F21">
        <f t="shared" si="0"/>
        <v>-42.9</v>
      </c>
      <c r="G21">
        <f t="shared" si="2"/>
        <v>29.586111111111109</v>
      </c>
      <c r="H21" s="2">
        <f t="shared" si="1"/>
        <v>-145.00046943948925</v>
      </c>
    </row>
    <row r="22" spans="1:8" x14ac:dyDescent="0.25">
      <c r="A22" s="1" t="s">
        <v>202</v>
      </c>
      <c r="B22">
        <v>6.6</v>
      </c>
      <c r="C22">
        <v>36.630000000000003</v>
      </c>
      <c r="D22">
        <v>53.1</v>
      </c>
      <c r="E22">
        <v>31.814</v>
      </c>
      <c r="F22">
        <f t="shared" si="0"/>
        <v>-46.5</v>
      </c>
      <c r="G22">
        <f t="shared" si="2"/>
        <v>31.08430303030303</v>
      </c>
      <c r="H22" s="2">
        <f t="shared" si="1"/>
        <v>-149.59318841625219</v>
      </c>
    </row>
    <row r="23" spans="1:8" x14ac:dyDescent="0.25">
      <c r="A23" s="1" t="s">
        <v>203</v>
      </c>
      <c r="B23">
        <v>7</v>
      </c>
      <c r="C23">
        <v>36.524999999999999</v>
      </c>
      <c r="D23">
        <v>69.3</v>
      </c>
      <c r="E23">
        <v>35.063000000000002</v>
      </c>
      <c r="F23">
        <f t="shared" si="0"/>
        <v>-62.3</v>
      </c>
      <c r="G23">
        <f t="shared" si="2"/>
        <v>34.85549032258065</v>
      </c>
      <c r="H23" s="2">
        <f t="shared" si="1"/>
        <v>-178.73798194610333</v>
      </c>
    </row>
    <row r="24" spans="1:8" x14ac:dyDescent="0.25">
      <c r="A24" s="1" t="s">
        <v>204</v>
      </c>
      <c r="B24">
        <v>6.4</v>
      </c>
      <c r="C24">
        <v>34.372999999999998</v>
      </c>
      <c r="D24">
        <v>49.5</v>
      </c>
      <c r="E24">
        <v>28.637</v>
      </c>
      <c r="F24">
        <f t="shared" si="0"/>
        <v>-43.1</v>
      </c>
      <c r="G24">
        <f t="shared" si="2"/>
        <v>27.992505617977525</v>
      </c>
      <c r="H24" s="2">
        <f t="shared" si="1"/>
        <v>-153.96978244176915</v>
      </c>
    </row>
    <row r="25" spans="1:8" x14ac:dyDescent="0.25">
      <c r="A25" s="1" t="s">
        <v>205</v>
      </c>
      <c r="B25">
        <v>7.9</v>
      </c>
      <c r="C25">
        <v>39.357999999999997</v>
      </c>
      <c r="D25">
        <v>58.3</v>
      </c>
      <c r="E25">
        <v>35.941000000000003</v>
      </c>
      <c r="F25">
        <f t="shared" si="0"/>
        <v>-50.4</v>
      </c>
      <c r="G25">
        <f t="shared" si="2"/>
        <v>35.433603248259857</v>
      </c>
      <c r="H25" s="2">
        <f t="shared" si="1"/>
        <v>-142.2378628751936</v>
      </c>
    </row>
    <row r="26" spans="1:8" x14ac:dyDescent="0.25">
      <c r="A26" s="1" t="s">
        <v>206</v>
      </c>
      <c r="B26">
        <v>12.1</v>
      </c>
      <c r="C26">
        <v>46.899000000000001</v>
      </c>
      <c r="D26">
        <v>72.099999999999994</v>
      </c>
      <c r="E26">
        <v>51.91</v>
      </c>
      <c r="F26">
        <f t="shared" si="0"/>
        <v>-59.999999999999993</v>
      </c>
      <c r="G26">
        <f t="shared" si="2"/>
        <v>52.695454365079357</v>
      </c>
      <c r="H26" s="2">
        <f t="shared" si="1"/>
        <v>-113.86181355286172</v>
      </c>
    </row>
    <row r="27" spans="1:8" x14ac:dyDescent="0.25">
      <c r="A27" s="1" t="s">
        <v>207</v>
      </c>
      <c r="B27">
        <v>11.5</v>
      </c>
      <c r="C27">
        <v>38.758000000000003</v>
      </c>
      <c r="D27">
        <v>57.3</v>
      </c>
      <c r="E27">
        <v>36.372</v>
      </c>
      <c r="F27">
        <f t="shared" si="0"/>
        <v>-45.8</v>
      </c>
      <c r="G27">
        <f t="shared" si="2"/>
        <v>35.89082333333333</v>
      </c>
      <c r="H27" s="2">
        <f t="shared" si="1"/>
        <v>-127.60922081568297</v>
      </c>
    </row>
    <row r="28" spans="1:8" x14ac:dyDescent="0.25">
      <c r="A28" s="1" t="s">
        <v>208</v>
      </c>
      <c r="B28">
        <v>7.5</v>
      </c>
      <c r="C28">
        <v>33.252000000000002</v>
      </c>
      <c r="D28">
        <v>50.3</v>
      </c>
      <c r="E28">
        <v>30.786000000000001</v>
      </c>
      <c r="F28">
        <f t="shared" si="0"/>
        <v>-42.8</v>
      </c>
      <c r="G28">
        <f t="shared" si="2"/>
        <v>30.166807860262008</v>
      </c>
      <c r="H28" s="2">
        <f t="shared" si="1"/>
        <v>-141.87778898668091</v>
      </c>
    </row>
    <row r="29" spans="1:8" x14ac:dyDescent="0.25">
      <c r="A29" s="1" t="s">
        <v>209</v>
      </c>
      <c r="B29">
        <v>6.6</v>
      </c>
      <c r="C29">
        <v>32.414999999999999</v>
      </c>
      <c r="D29">
        <v>50.1</v>
      </c>
      <c r="E29">
        <v>28.555</v>
      </c>
      <c r="F29">
        <f t="shared" si="0"/>
        <v>-43.5</v>
      </c>
      <c r="G29">
        <f t="shared" si="2"/>
        <v>27.878598130841123</v>
      </c>
      <c r="H29" s="2">
        <f t="shared" si="1"/>
        <v>-156.03367068833157</v>
      </c>
    </row>
    <row r="30" spans="1:8" x14ac:dyDescent="0.25">
      <c r="A30" s="1" t="s">
        <v>210</v>
      </c>
      <c r="B30">
        <v>8</v>
      </c>
      <c r="C30">
        <v>33.314999999999998</v>
      </c>
      <c r="D30">
        <v>49.3</v>
      </c>
      <c r="E30">
        <v>28.518999999999998</v>
      </c>
      <c r="F30">
        <f t="shared" si="0"/>
        <v>-41.3</v>
      </c>
      <c r="G30">
        <f t="shared" si="2"/>
        <v>27.791331034482759</v>
      </c>
      <c r="H30" s="2">
        <f t="shared" si="1"/>
        <v>-148.60749184253189</v>
      </c>
    </row>
    <row r="31" spans="1:8" x14ac:dyDescent="0.25">
      <c r="A31" s="1" t="s">
        <v>211</v>
      </c>
      <c r="B31">
        <v>7.4</v>
      </c>
      <c r="C31">
        <v>29.045999999999999</v>
      </c>
      <c r="D31">
        <v>46.7</v>
      </c>
      <c r="E31">
        <v>27.45</v>
      </c>
      <c r="F31">
        <f t="shared" si="0"/>
        <v>-39.300000000000004</v>
      </c>
      <c r="G31">
        <f t="shared" si="2"/>
        <v>27.140847457627117</v>
      </c>
      <c r="H31" s="2">
        <f t="shared" si="1"/>
        <v>-144.80019484047438</v>
      </c>
    </row>
    <row r="32" spans="1:8" x14ac:dyDescent="0.25">
      <c r="A32" s="1" t="s">
        <v>212</v>
      </c>
      <c r="B32">
        <v>7.8</v>
      </c>
      <c r="C32">
        <v>30.414999999999999</v>
      </c>
      <c r="D32">
        <v>50.3</v>
      </c>
      <c r="E32">
        <v>30.42</v>
      </c>
      <c r="F32">
        <f t="shared" si="0"/>
        <v>-42.5</v>
      </c>
      <c r="G32">
        <f t="shared" si="2"/>
        <v>30.420941475826979</v>
      </c>
      <c r="H32" s="2">
        <f t="shared" si="1"/>
        <v>-139.70639282735959</v>
      </c>
    </row>
    <row r="33" spans="1:8" x14ac:dyDescent="0.25">
      <c r="A33" s="1" t="s">
        <v>213</v>
      </c>
      <c r="B33">
        <v>7.6</v>
      </c>
      <c r="C33">
        <v>31.504000000000001</v>
      </c>
      <c r="D33">
        <v>54.5</v>
      </c>
      <c r="E33">
        <v>31.286000000000001</v>
      </c>
      <c r="F33">
        <f t="shared" si="0"/>
        <v>-46.9</v>
      </c>
      <c r="G33">
        <f t="shared" si="2"/>
        <v>31.245990588235294</v>
      </c>
      <c r="H33" s="2">
        <f t="shared" si="1"/>
        <v>-150.09925791137738</v>
      </c>
    </row>
    <row r="34" spans="1:8" x14ac:dyDescent="0.25">
      <c r="A34" s="1" t="s">
        <v>214</v>
      </c>
      <c r="B34">
        <v>7.7</v>
      </c>
      <c r="C34">
        <v>31.326000000000001</v>
      </c>
      <c r="D34">
        <v>54.7</v>
      </c>
      <c r="E34">
        <v>28.902000000000001</v>
      </c>
      <c r="F34">
        <f t="shared" si="0"/>
        <v>-47</v>
      </c>
      <c r="G34">
        <f t="shared" si="2"/>
        <v>28.50919829424307</v>
      </c>
      <c r="H34" s="2">
        <f t="shared" si="1"/>
        <v>-164.8590729031157</v>
      </c>
    </row>
    <row r="35" spans="1:8" x14ac:dyDescent="0.25">
      <c r="A35" s="1" t="s">
        <v>215</v>
      </c>
      <c r="B35">
        <v>7.6</v>
      </c>
      <c r="C35">
        <v>30.959</v>
      </c>
      <c r="D35">
        <v>56.1</v>
      </c>
      <c r="E35">
        <v>29.637</v>
      </c>
      <c r="F35">
        <f t="shared" si="0"/>
        <v>-48.5</v>
      </c>
      <c r="G35">
        <f t="shared" si="2"/>
        <v>29.420417021276599</v>
      </c>
      <c r="H35" s="2">
        <f t="shared" si="1"/>
        <v>-164.85150419494465</v>
      </c>
    </row>
    <row r="36" spans="1:8" x14ac:dyDescent="0.25">
      <c r="A36" s="1" t="s">
        <v>216</v>
      </c>
      <c r="B36">
        <v>8.1999999999999993</v>
      </c>
      <c r="C36">
        <v>32.162999999999997</v>
      </c>
      <c r="D36">
        <v>54.8</v>
      </c>
      <c r="E36">
        <v>29.193000000000001</v>
      </c>
      <c r="F36">
        <f t="shared" si="0"/>
        <v>-46.599999999999994</v>
      </c>
      <c r="G36">
        <f t="shared" si="2"/>
        <v>28.727597938144331</v>
      </c>
      <c r="H36" s="2">
        <f t="shared" si="1"/>
        <v>-162.21335351580089</v>
      </c>
    </row>
    <row r="37" spans="1:8" x14ac:dyDescent="0.25">
      <c r="A37" s="1" t="s">
        <v>217</v>
      </c>
      <c r="B37">
        <v>6.9</v>
      </c>
      <c r="C37">
        <v>31.733000000000001</v>
      </c>
      <c r="D37">
        <v>47.7</v>
      </c>
      <c r="E37">
        <v>25.78</v>
      </c>
      <c r="F37">
        <f t="shared" si="0"/>
        <v>-40.800000000000004</v>
      </c>
      <c r="G37">
        <f t="shared" si="2"/>
        <v>24.732476394849783</v>
      </c>
      <c r="H37" s="2">
        <f t="shared" si="1"/>
        <v>-164.96528430325753</v>
      </c>
    </row>
    <row r="38" spans="1:8" x14ac:dyDescent="0.25">
      <c r="A38" s="1" t="s">
        <v>218</v>
      </c>
      <c r="B38">
        <v>7.4</v>
      </c>
      <c r="C38">
        <v>30.263999999999999</v>
      </c>
      <c r="D38">
        <v>47.3</v>
      </c>
      <c r="E38">
        <v>23.2</v>
      </c>
      <c r="F38">
        <f t="shared" si="0"/>
        <v>-39.9</v>
      </c>
      <c r="G38">
        <f t="shared" si="2"/>
        <v>22.005352941176472</v>
      </c>
      <c r="H38" s="2">
        <f t="shared" si="1"/>
        <v>-181.31951851287519</v>
      </c>
    </row>
    <row r="39" spans="1:8" x14ac:dyDescent="0.25">
      <c r="A39" s="1" t="s">
        <v>219</v>
      </c>
      <c r="B39">
        <v>6.5</v>
      </c>
      <c r="C39">
        <v>30.295999999999999</v>
      </c>
      <c r="D39">
        <v>45.8</v>
      </c>
      <c r="E39">
        <v>22.698</v>
      </c>
      <c r="F39">
        <f t="shared" si="0"/>
        <v>-39.299999999999997</v>
      </c>
      <c r="G39">
        <f t="shared" si="2"/>
        <v>21.288847117794486</v>
      </c>
      <c r="H39" s="2">
        <f t="shared" si="1"/>
        <v>-184.60370250463546</v>
      </c>
    </row>
    <row r="40" spans="1:8" x14ac:dyDescent="0.25">
      <c r="A40" s="1" t="s">
        <v>220</v>
      </c>
      <c r="B40">
        <v>6.7</v>
      </c>
      <c r="C40">
        <v>31.78</v>
      </c>
      <c r="D40">
        <v>49.2</v>
      </c>
      <c r="E40">
        <v>24.724</v>
      </c>
      <c r="F40">
        <f t="shared" si="0"/>
        <v>-42.5</v>
      </c>
      <c r="G40">
        <f t="shared" si="2"/>
        <v>23.55697709923664</v>
      </c>
      <c r="H40" s="2">
        <f t="shared" si="1"/>
        <v>-180.41364059982556</v>
      </c>
    </row>
    <row r="41" spans="1:8" x14ac:dyDescent="0.25">
      <c r="A41" s="1" t="s">
        <v>221</v>
      </c>
      <c r="B41">
        <v>7</v>
      </c>
      <c r="C41">
        <v>34.082000000000001</v>
      </c>
      <c r="D41">
        <v>58.5</v>
      </c>
      <c r="E41">
        <v>27.32</v>
      </c>
      <c r="F41">
        <f t="shared" si="0"/>
        <v>-51.5</v>
      </c>
      <c r="G41">
        <f t="shared" si="2"/>
        <v>26.253990588235293</v>
      </c>
      <c r="H41" s="2">
        <f t="shared" si="1"/>
        <v>-196.16065537510221</v>
      </c>
    </row>
    <row r="42" spans="1:8" x14ac:dyDescent="0.25">
      <c r="A42" s="1" t="s">
        <v>222</v>
      </c>
      <c r="B42">
        <v>7.6</v>
      </c>
      <c r="C42">
        <v>33.188000000000002</v>
      </c>
      <c r="D42">
        <v>51.6</v>
      </c>
      <c r="E42">
        <v>25.413</v>
      </c>
      <c r="F42">
        <f t="shared" si="0"/>
        <v>-44</v>
      </c>
      <c r="G42">
        <f t="shared" si="2"/>
        <v>24.356203883495144</v>
      </c>
      <c r="H42" s="2">
        <f t="shared" si="1"/>
        <v>-180.65212547270707</v>
      </c>
    </row>
    <row r="43" spans="1:8" x14ac:dyDescent="0.25">
      <c r="A43" s="1" t="s">
        <v>223</v>
      </c>
      <c r="B43">
        <v>7.9</v>
      </c>
      <c r="C43">
        <v>33.442999999999998</v>
      </c>
      <c r="D43">
        <v>57.1</v>
      </c>
      <c r="E43">
        <v>28.318000000000001</v>
      </c>
      <c r="F43">
        <f t="shared" si="0"/>
        <v>-49.2</v>
      </c>
      <c r="G43">
        <f t="shared" si="2"/>
        <v>27.432772727272731</v>
      </c>
      <c r="H43" s="2">
        <f t="shared" si="1"/>
        <v>-179.34752891780067</v>
      </c>
    </row>
    <row r="44" spans="1:8" x14ac:dyDescent="0.25">
      <c r="A44" s="1" t="s">
        <v>224</v>
      </c>
      <c r="B44">
        <v>8.4</v>
      </c>
      <c r="C44">
        <v>34.526000000000003</v>
      </c>
      <c r="D44">
        <v>56.9</v>
      </c>
      <c r="E44">
        <v>29.510999999999999</v>
      </c>
      <c r="F44">
        <f t="shared" si="0"/>
        <v>-48.5</v>
      </c>
      <c r="G44">
        <f t="shared" si="2"/>
        <v>28.705745934959346</v>
      </c>
      <c r="H44" s="2">
        <f t="shared" si="1"/>
        <v>-168.95572095527461</v>
      </c>
    </row>
    <row r="45" spans="1:8" x14ac:dyDescent="0.25">
      <c r="A45" s="1" t="s">
        <v>225</v>
      </c>
      <c r="B45">
        <v>7.4</v>
      </c>
      <c r="C45">
        <v>34.049999999999997</v>
      </c>
      <c r="D45">
        <v>55.2</v>
      </c>
      <c r="E45">
        <v>27.097000000000001</v>
      </c>
      <c r="F45">
        <f t="shared" si="0"/>
        <v>-47.800000000000004</v>
      </c>
      <c r="G45">
        <f t="shared" si="2"/>
        <v>25.892769072164953</v>
      </c>
      <c r="H45" s="2">
        <f t="shared" si="1"/>
        <v>-184.60752446668823</v>
      </c>
    </row>
    <row r="46" spans="1:8" x14ac:dyDescent="0.25">
      <c r="A46" s="1" t="s">
        <v>226</v>
      </c>
      <c r="B46">
        <v>8.6999999999999993</v>
      </c>
      <c r="C46">
        <v>34.773000000000003</v>
      </c>
      <c r="D46">
        <v>55</v>
      </c>
      <c r="E46">
        <v>26.8</v>
      </c>
      <c r="F46">
        <f t="shared" si="0"/>
        <v>-46.3</v>
      </c>
      <c r="G46">
        <f t="shared" si="2"/>
        <v>25.565686192468618</v>
      </c>
      <c r="H46" s="2">
        <f t="shared" si="1"/>
        <v>-181.10212122387503</v>
      </c>
    </row>
    <row r="47" spans="1:8" x14ac:dyDescent="0.25">
      <c r="A47" s="1" t="s">
        <v>227</v>
      </c>
      <c r="B47">
        <v>9.6999999999999993</v>
      </c>
      <c r="C47">
        <v>37.476999999999997</v>
      </c>
      <c r="D47">
        <v>63.7</v>
      </c>
      <c r="E47">
        <v>30.117000000000001</v>
      </c>
      <c r="F47">
        <f t="shared" si="0"/>
        <v>-54</v>
      </c>
      <c r="G47">
        <f t="shared" si="2"/>
        <v>28.734019438444925</v>
      </c>
      <c r="H47" s="2">
        <f t="shared" si="1"/>
        <v>-187.93054732798797</v>
      </c>
    </row>
    <row r="48" spans="1:8" x14ac:dyDescent="0.25">
      <c r="A48" s="1" t="s">
        <v>228</v>
      </c>
      <c r="B48">
        <v>8</v>
      </c>
      <c r="C48">
        <v>39.685000000000002</v>
      </c>
      <c r="D48">
        <v>71</v>
      </c>
      <c r="E48">
        <v>32.915999999999997</v>
      </c>
      <c r="F48">
        <f t="shared" si="0"/>
        <v>-63</v>
      </c>
      <c r="G48">
        <f t="shared" si="2"/>
        <v>31.700087037037033</v>
      </c>
      <c r="H48" s="2">
        <f t="shared" si="1"/>
        <v>-198.73762468347005</v>
      </c>
    </row>
    <row r="49" spans="1:8" x14ac:dyDescent="0.25">
      <c r="A49" s="1" t="s">
        <v>229</v>
      </c>
      <c r="B49">
        <v>9.5</v>
      </c>
      <c r="C49">
        <v>39.654000000000003</v>
      </c>
      <c r="D49">
        <v>73.2</v>
      </c>
      <c r="E49">
        <v>33.375999999999998</v>
      </c>
      <c r="F49">
        <f t="shared" si="0"/>
        <v>-63.7</v>
      </c>
      <c r="G49">
        <f t="shared" si="2"/>
        <v>32.578793650793649</v>
      </c>
      <c r="H49" s="2">
        <f t="shared" si="1"/>
        <v>-195.5259629401539</v>
      </c>
    </row>
    <row r="50" spans="1:8" x14ac:dyDescent="0.25">
      <c r="A50" s="1" t="s">
        <v>230</v>
      </c>
      <c r="B50">
        <v>11.2</v>
      </c>
      <c r="C50">
        <v>42.704999999999998</v>
      </c>
      <c r="D50">
        <v>83.1</v>
      </c>
      <c r="E50">
        <v>37.042000000000002</v>
      </c>
      <c r="F50">
        <f t="shared" si="0"/>
        <v>-71.899999999999991</v>
      </c>
      <c r="G50">
        <f t="shared" si="2"/>
        <v>36.197439560439555</v>
      </c>
      <c r="H50" s="2">
        <f t="shared" si="1"/>
        <v>-198.63283390513627</v>
      </c>
    </row>
    <row r="51" spans="1:8" x14ac:dyDescent="0.25">
      <c r="A51" s="1" t="s">
        <v>231</v>
      </c>
      <c r="B51">
        <v>10.199999999999999</v>
      </c>
      <c r="C51">
        <v>41.26</v>
      </c>
      <c r="D51">
        <v>83.5</v>
      </c>
      <c r="E51">
        <v>37.091000000000001</v>
      </c>
      <c r="F51">
        <f t="shared" si="0"/>
        <v>-73.3</v>
      </c>
      <c r="G51">
        <f t="shared" si="2"/>
        <v>36.441586926286512</v>
      </c>
      <c r="H51" s="2">
        <f t="shared" si="1"/>
        <v>-201.14381996665</v>
      </c>
    </row>
    <row r="52" spans="1:8" x14ac:dyDescent="0.25">
      <c r="A52" s="1" t="s">
        <v>232</v>
      </c>
      <c r="B52">
        <v>10.3</v>
      </c>
      <c r="C52">
        <v>40.057000000000002</v>
      </c>
      <c r="D52">
        <v>67.900000000000006</v>
      </c>
      <c r="E52">
        <v>30.593</v>
      </c>
      <c r="F52">
        <f t="shared" si="0"/>
        <v>-57.600000000000009</v>
      </c>
      <c r="G52">
        <f t="shared" si="2"/>
        <v>29.276045020463847</v>
      </c>
      <c r="H52" s="2">
        <f t="shared" si="1"/>
        <v>-196.74788708562861</v>
      </c>
    </row>
    <row r="53" spans="1:8" x14ac:dyDescent="0.25">
      <c r="A53" s="1" t="s">
        <v>233</v>
      </c>
      <c r="B53">
        <v>10.9</v>
      </c>
      <c r="C53">
        <v>40.430999999999997</v>
      </c>
      <c r="D53">
        <v>67</v>
      </c>
      <c r="E53">
        <v>29.765000000000001</v>
      </c>
      <c r="F53">
        <f t="shared" si="0"/>
        <v>-56.1</v>
      </c>
      <c r="G53">
        <f t="shared" si="2"/>
        <v>27.857711805555557</v>
      </c>
      <c r="H53" s="2">
        <f t="shared" si="1"/>
        <v>-201.38050243168999</v>
      </c>
    </row>
    <row r="54" spans="1:8" x14ac:dyDescent="0.25">
      <c r="A54" s="1" t="s">
        <v>234</v>
      </c>
      <c r="B54">
        <v>10.3</v>
      </c>
      <c r="C54">
        <v>40.093000000000004</v>
      </c>
      <c r="D54">
        <v>68.7</v>
      </c>
      <c r="E54">
        <v>29.265999999999998</v>
      </c>
      <c r="F54">
        <f t="shared" si="0"/>
        <v>-58.400000000000006</v>
      </c>
      <c r="G54">
        <f t="shared" si="2"/>
        <v>27.162358288770051</v>
      </c>
      <c r="H54" s="2">
        <f t="shared" si="1"/>
        <v>-215.00342267462389</v>
      </c>
    </row>
    <row r="55" spans="1:8" x14ac:dyDescent="0.25">
      <c r="A55" s="1" t="s">
        <v>235</v>
      </c>
      <c r="B55">
        <v>9.5</v>
      </c>
      <c r="C55">
        <v>37.305</v>
      </c>
      <c r="D55">
        <v>58.4</v>
      </c>
      <c r="E55">
        <v>24.457999999999998</v>
      </c>
      <c r="F55">
        <f t="shared" si="0"/>
        <v>-48.9</v>
      </c>
      <c r="G55">
        <f t="shared" si="2"/>
        <v>22.192176369863009</v>
      </c>
      <c r="H55" s="2">
        <f t="shared" si="1"/>
        <v>-220.34792435412615</v>
      </c>
    </row>
    <row r="56" spans="1:8" x14ac:dyDescent="0.25">
      <c r="A56" s="1" t="s">
        <v>236</v>
      </c>
      <c r="B56">
        <v>8.6</v>
      </c>
      <c r="C56">
        <v>35.270000000000003</v>
      </c>
      <c r="D56">
        <v>51.4</v>
      </c>
      <c r="E56">
        <v>21.448</v>
      </c>
      <c r="F56">
        <f t="shared" si="0"/>
        <v>-42.8</v>
      </c>
      <c r="G56">
        <f t="shared" si="2"/>
        <v>18.762744376278118</v>
      </c>
      <c r="H56" s="2">
        <f t="shared" si="1"/>
        <v>-228.11161918355808</v>
      </c>
    </row>
    <row r="57" spans="1:8" x14ac:dyDescent="0.25">
      <c r="A57" s="1" t="s">
        <v>237</v>
      </c>
      <c r="B57">
        <v>7.6</v>
      </c>
      <c r="C57">
        <v>31.01</v>
      </c>
      <c r="D57">
        <v>47.3</v>
      </c>
      <c r="E57">
        <v>19.367999999999999</v>
      </c>
      <c r="F57">
        <f t="shared" si="0"/>
        <v>-39.699999999999996</v>
      </c>
      <c r="G57">
        <f t="shared" si="2"/>
        <v>17.028719626168222</v>
      </c>
      <c r="H57" s="2">
        <f t="shared" si="1"/>
        <v>-233.13555494209069</v>
      </c>
    </row>
    <row r="58" spans="1:8" x14ac:dyDescent="0.25">
      <c r="A58" s="1" t="s">
        <v>238</v>
      </c>
      <c r="B58">
        <v>6.6</v>
      </c>
      <c r="C58">
        <v>30.844000000000001</v>
      </c>
      <c r="D58">
        <v>46.5</v>
      </c>
      <c r="E58">
        <v>18.850999999999999</v>
      </c>
      <c r="F58">
        <f t="shared" si="0"/>
        <v>-39.9</v>
      </c>
      <c r="G58">
        <f t="shared" si="2"/>
        <v>16.555110831234256</v>
      </c>
      <c r="H58" s="2">
        <f t="shared" si="1"/>
        <v>-241.01318563643395</v>
      </c>
    </row>
    <row r="59" spans="1:8" x14ac:dyDescent="0.25">
      <c r="A59" s="1" t="s">
        <v>239</v>
      </c>
      <c r="B59">
        <v>9.8000000000000007</v>
      </c>
      <c r="C59">
        <v>30.2</v>
      </c>
      <c r="D59">
        <v>49.5</v>
      </c>
      <c r="E59">
        <v>18.329999999999998</v>
      </c>
      <c r="F59">
        <f t="shared" si="0"/>
        <v>-39.700000000000003</v>
      </c>
      <c r="G59">
        <f t="shared" si="2"/>
        <v>16.366541353383457</v>
      </c>
      <c r="H59" s="2">
        <f t="shared" si="1"/>
        <v>-242.56804869645117</v>
      </c>
    </row>
    <row r="60" spans="1:8" x14ac:dyDescent="0.25">
      <c r="A60" s="1" t="s">
        <v>240</v>
      </c>
      <c r="B60">
        <v>11.7</v>
      </c>
      <c r="C60">
        <v>34.026000000000003</v>
      </c>
      <c r="D60">
        <v>65.5</v>
      </c>
      <c r="E60">
        <v>25.123999999999999</v>
      </c>
      <c r="F60">
        <f t="shared" si="0"/>
        <v>-53.8</v>
      </c>
      <c r="G60">
        <f t="shared" si="2"/>
        <v>22.926528967254406</v>
      </c>
      <c r="H60" s="2">
        <f t="shared" si="1"/>
        <v>-234.66264813501283</v>
      </c>
    </row>
    <row r="61" spans="1:8" x14ac:dyDescent="0.25">
      <c r="A61" s="1" t="s">
        <v>241</v>
      </c>
      <c r="B61">
        <v>12.2</v>
      </c>
      <c r="C61">
        <v>40.515999999999998</v>
      </c>
      <c r="D61">
        <v>80.900000000000006</v>
      </c>
      <c r="E61">
        <v>30.896999999999998</v>
      </c>
      <c r="F61">
        <f t="shared" si="0"/>
        <v>-68.7</v>
      </c>
      <c r="G61">
        <f t="shared" si="2"/>
        <v>28.805135687732339</v>
      </c>
      <c r="H61" s="2">
        <f t="shared" si="1"/>
        <v>-238.49913690654222</v>
      </c>
    </row>
    <row r="62" spans="1:8" x14ac:dyDescent="0.25">
      <c r="A62" s="1" t="s">
        <v>242</v>
      </c>
      <c r="B62">
        <v>14.2</v>
      </c>
      <c r="C62">
        <v>44.365000000000002</v>
      </c>
      <c r="D62">
        <v>92.7</v>
      </c>
      <c r="E62">
        <v>37.119</v>
      </c>
      <c r="F62">
        <f t="shared" si="0"/>
        <v>-78.5</v>
      </c>
      <c r="G62">
        <f t="shared" si="2"/>
        <v>35.832228529839888</v>
      </c>
      <c r="H62" s="2">
        <f t="shared" si="1"/>
        <v>-219.07652194902644</v>
      </c>
    </row>
    <row r="63" spans="1:8" x14ac:dyDescent="0.25">
      <c r="A63" s="1" t="s">
        <v>243</v>
      </c>
      <c r="B63">
        <v>15.5</v>
      </c>
      <c r="C63">
        <v>53.124000000000002</v>
      </c>
      <c r="D63">
        <v>122.6</v>
      </c>
      <c r="E63">
        <v>45.874000000000002</v>
      </c>
      <c r="F63">
        <f t="shared" si="0"/>
        <v>-107.1</v>
      </c>
      <c r="G63">
        <f t="shared" si="2"/>
        <v>44.562535031847133</v>
      </c>
      <c r="H63" s="2">
        <f t="shared" si="1"/>
        <v>-240.3364169553185</v>
      </c>
    </row>
    <row r="64" spans="1:8" x14ac:dyDescent="0.25">
      <c r="A64" s="1" t="s">
        <v>244</v>
      </c>
      <c r="B64">
        <v>15.3</v>
      </c>
      <c r="C64">
        <v>53.345999999999997</v>
      </c>
      <c r="D64">
        <v>118.4</v>
      </c>
      <c r="E64">
        <v>44.725999999999999</v>
      </c>
      <c r="F64">
        <f t="shared" si="0"/>
        <v>-103.10000000000001</v>
      </c>
      <c r="G64">
        <f t="shared" si="2"/>
        <v>43.478474323062557</v>
      </c>
      <c r="H64" s="2">
        <f t="shared" si="1"/>
        <v>-237.12883583247546</v>
      </c>
    </row>
    <row r="65" spans="1:8" x14ac:dyDescent="0.25">
      <c r="A65" s="1" t="s">
        <v>245</v>
      </c>
      <c r="B65">
        <v>16.7</v>
      </c>
      <c r="C65">
        <v>60.999000000000002</v>
      </c>
      <c r="D65">
        <v>126.6</v>
      </c>
      <c r="E65">
        <v>46.9</v>
      </c>
      <c r="F65">
        <f t="shared" si="0"/>
        <v>-109.89999999999999</v>
      </c>
      <c r="G65">
        <f t="shared" si="2"/>
        <v>44.80771387002909</v>
      </c>
      <c r="H65" s="2">
        <f t="shared" si="1"/>
        <v>-245.27026823725041</v>
      </c>
    </row>
    <row r="66" spans="1:8" x14ac:dyDescent="0.25">
      <c r="A66" s="1" t="s">
        <v>246</v>
      </c>
      <c r="B66">
        <v>18.399999999999999</v>
      </c>
      <c r="C66">
        <v>63.131</v>
      </c>
      <c r="D66">
        <v>137</v>
      </c>
      <c r="E66">
        <v>49.277000000000001</v>
      </c>
      <c r="F66">
        <f t="shared" si="0"/>
        <v>-118.6</v>
      </c>
      <c r="G66">
        <f t="shared" si="2"/>
        <v>47.171797088262061</v>
      </c>
      <c r="H66" s="2">
        <f t="shared" si="1"/>
        <v>-251.42141559307203</v>
      </c>
    </row>
    <row r="67" spans="1:8" x14ac:dyDescent="0.25">
      <c r="A67" s="1" t="s">
        <v>247</v>
      </c>
      <c r="B67">
        <v>15.4</v>
      </c>
      <c r="C67">
        <v>60.484000000000002</v>
      </c>
      <c r="D67">
        <v>131.4</v>
      </c>
      <c r="E67">
        <v>44.954999999999998</v>
      </c>
      <c r="F67">
        <f t="shared" si="0"/>
        <v>-116</v>
      </c>
      <c r="G67">
        <f t="shared" si="2"/>
        <v>42.545779089376055</v>
      </c>
      <c r="H67" s="2">
        <f t="shared" si="1"/>
        <v>-272.64749284839377</v>
      </c>
    </row>
    <row r="68" spans="1:8" x14ac:dyDescent="0.25">
      <c r="A68" s="1" t="s">
        <v>248</v>
      </c>
      <c r="B68">
        <v>15.3</v>
      </c>
      <c r="C68">
        <v>60.174999999999997</v>
      </c>
      <c r="D68">
        <v>114.2</v>
      </c>
      <c r="E68">
        <v>41.128999999999998</v>
      </c>
      <c r="F68">
        <f t="shared" ref="F68:F127" si="3">B68-D68</f>
        <v>-98.9</v>
      </c>
      <c r="G68">
        <f t="shared" si="2"/>
        <v>38.600479310344831</v>
      </c>
      <c r="H68" s="2">
        <f t="shared" ref="H68:H127" si="4">100*F68/G68</f>
        <v>-256.21443507178174</v>
      </c>
    </row>
    <row r="69" spans="1:8" x14ac:dyDescent="0.25">
      <c r="A69" s="1" t="s">
        <v>249</v>
      </c>
      <c r="B69">
        <v>14.8</v>
      </c>
      <c r="C69">
        <v>55.444000000000003</v>
      </c>
      <c r="D69">
        <v>103.1</v>
      </c>
      <c r="E69">
        <v>38.908999999999999</v>
      </c>
      <c r="F69">
        <f t="shared" si="3"/>
        <v>-88.3</v>
      </c>
      <c r="G69">
        <f t="shared" ref="G69:G127" si="5">(C69*B68-E69*D68)/F68</f>
        <v>36.351007077856416</v>
      </c>
      <c r="H69" s="2">
        <f t="shared" si="4"/>
        <v>-242.90936372376004</v>
      </c>
    </row>
    <row r="70" spans="1:8" x14ac:dyDescent="0.25">
      <c r="A70" s="1" t="s">
        <v>250</v>
      </c>
      <c r="B70">
        <v>13.7</v>
      </c>
      <c r="C70">
        <v>46.375999999999998</v>
      </c>
      <c r="D70">
        <v>89</v>
      </c>
      <c r="E70">
        <v>32.156999999999996</v>
      </c>
      <c r="F70">
        <f t="shared" si="3"/>
        <v>-75.3</v>
      </c>
      <c r="G70">
        <f t="shared" si="5"/>
        <v>29.773747451868626</v>
      </c>
      <c r="H70" s="2">
        <f t="shared" si="4"/>
        <v>-252.90736452214418</v>
      </c>
    </row>
    <row r="71" spans="1:8" x14ac:dyDescent="0.25">
      <c r="A71" s="1" t="s">
        <v>251</v>
      </c>
      <c r="B71">
        <v>12.9</v>
      </c>
      <c r="C71">
        <v>43.96</v>
      </c>
      <c r="D71">
        <v>86.4</v>
      </c>
      <c r="E71">
        <v>32.83</v>
      </c>
      <c r="F71">
        <f t="shared" si="3"/>
        <v>-73.5</v>
      </c>
      <c r="G71">
        <f t="shared" si="5"/>
        <v>30.805019920318724</v>
      </c>
      <c r="H71" s="2">
        <f t="shared" si="4"/>
        <v>-238.59747596371471</v>
      </c>
    </row>
    <row r="72" spans="1:8" x14ac:dyDescent="0.25">
      <c r="A72" s="1" t="s">
        <v>252</v>
      </c>
      <c r="B72">
        <v>13.4</v>
      </c>
      <c r="C72">
        <v>46.6</v>
      </c>
      <c r="D72">
        <v>110.1</v>
      </c>
      <c r="E72">
        <v>40.892000000000003</v>
      </c>
      <c r="F72">
        <f t="shared" si="3"/>
        <v>-96.699999999999989</v>
      </c>
      <c r="G72">
        <f t="shared" si="5"/>
        <v>39.890187755102048</v>
      </c>
      <c r="H72" s="2">
        <f t="shared" si="4"/>
        <v>-242.41550476941995</v>
      </c>
    </row>
    <row r="73" spans="1:8" x14ac:dyDescent="0.25">
      <c r="A73" s="1" t="s">
        <v>253</v>
      </c>
      <c r="B73">
        <v>14.4</v>
      </c>
      <c r="C73">
        <v>47.826999999999998</v>
      </c>
      <c r="D73">
        <v>113</v>
      </c>
      <c r="E73">
        <v>42.05</v>
      </c>
      <c r="F73">
        <f t="shared" si="3"/>
        <v>-98.6</v>
      </c>
      <c r="G73">
        <f t="shared" si="5"/>
        <v>41.249464322647356</v>
      </c>
      <c r="H73" s="2">
        <f t="shared" si="4"/>
        <v>-239.03340714624809</v>
      </c>
    </row>
    <row r="74" spans="1:8" x14ac:dyDescent="0.25">
      <c r="A74" s="1" t="s">
        <v>254</v>
      </c>
      <c r="B74">
        <v>16</v>
      </c>
      <c r="C74">
        <v>50.048000000000002</v>
      </c>
      <c r="D74">
        <v>127.7</v>
      </c>
      <c r="E74">
        <v>44.851999999999997</v>
      </c>
      <c r="F74">
        <f t="shared" si="3"/>
        <v>-111.7</v>
      </c>
      <c r="G74">
        <f t="shared" si="5"/>
        <v>44.09315212981744</v>
      </c>
      <c r="H74" s="2">
        <f t="shared" si="4"/>
        <v>-253.32731865287599</v>
      </c>
    </row>
    <row r="75" spans="1:8" x14ac:dyDescent="0.25">
      <c r="A75" s="1" t="s">
        <v>255</v>
      </c>
      <c r="B75">
        <v>19.2</v>
      </c>
      <c r="C75">
        <v>57.829000000000001</v>
      </c>
      <c r="D75">
        <v>149.69999999999999</v>
      </c>
      <c r="E75">
        <v>54.808999999999997</v>
      </c>
      <c r="F75">
        <f t="shared" si="3"/>
        <v>-130.5</v>
      </c>
      <c r="G75">
        <f t="shared" si="5"/>
        <v>54.376412712623093</v>
      </c>
      <c r="H75" s="2">
        <f t="shared" si="4"/>
        <v>-239.99376474076482</v>
      </c>
    </row>
    <row r="76" spans="1:8" x14ac:dyDescent="0.25">
      <c r="A76" s="1" t="s">
        <v>256</v>
      </c>
      <c r="B76">
        <v>17.2</v>
      </c>
      <c r="C76">
        <v>52.978999999999999</v>
      </c>
      <c r="D76">
        <v>134</v>
      </c>
      <c r="E76">
        <v>45.176000000000002</v>
      </c>
      <c r="F76">
        <f t="shared" si="3"/>
        <v>-116.8</v>
      </c>
      <c r="G76">
        <f t="shared" si="5"/>
        <v>44.027972413793108</v>
      </c>
      <c r="H76" s="2">
        <f t="shared" si="4"/>
        <v>-265.28589348213734</v>
      </c>
    </row>
    <row r="77" spans="1:8" x14ac:dyDescent="0.25">
      <c r="A77" s="1" t="s">
        <v>257</v>
      </c>
      <c r="B77">
        <v>16.8</v>
      </c>
      <c r="C77">
        <v>54.000999999999998</v>
      </c>
      <c r="D77">
        <v>138.1</v>
      </c>
      <c r="E77">
        <v>46.030999999999999</v>
      </c>
      <c r="F77">
        <f t="shared" si="3"/>
        <v>-121.3</v>
      </c>
      <c r="G77">
        <f t="shared" si="5"/>
        <v>44.857335616438348</v>
      </c>
      <c r="H77" s="2">
        <f t="shared" si="4"/>
        <v>-270.41285072568729</v>
      </c>
    </row>
    <row r="78" spans="1:8" x14ac:dyDescent="0.25">
      <c r="A78" s="1" t="s">
        <v>258</v>
      </c>
      <c r="B78">
        <v>17.600000000000001</v>
      </c>
      <c r="C78">
        <v>53.146000000000001</v>
      </c>
      <c r="D78">
        <v>139.80000000000001</v>
      </c>
      <c r="E78">
        <v>48.476999999999997</v>
      </c>
      <c r="F78">
        <f t="shared" si="3"/>
        <v>-122.20000000000002</v>
      </c>
      <c r="G78">
        <f t="shared" si="5"/>
        <v>47.830345424567184</v>
      </c>
      <c r="H78" s="2">
        <f t="shared" si="4"/>
        <v>-255.48634222748936</v>
      </c>
    </row>
    <row r="79" spans="1:8" x14ac:dyDescent="0.25">
      <c r="A79" s="1" t="s">
        <v>259</v>
      </c>
      <c r="B79">
        <v>19.899999999999999</v>
      </c>
      <c r="C79">
        <v>59.216999999999999</v>
      </c>
      <c r="D79">
        <v>168.9</v>
      </c>
      <c r="E79">
        <v>54.540999999999997</v>
      </c>
      <c r="F79">
        <f t="shared" si="3"/>
        <v>-149</v>
      </c>
      <c r="G79">
        <f t="shared" si="5"/>
        <v>53.867533551554821</v>
      </c>
      <c r="H79" s="2">
        <f t="shared" si="4"/>
        <v>-276.60445945125196</v>
      </c>
    </row>
    <row r="80" spans="1:8" x14ac:dyDescent="0.25">
      <c r="A80" s="1" t="s">
        <v>260</v>
      </c>
      <c r="B80">
        <v>22.8</v>
      </c>
      <c r="C80">
        <v>63.82</v>
      </c>
      <c r="D80">
        <v>175.5</v>
      </c>
      <c r="E80">
        <v>58.195999999999998</v>
      </c>
      <c r="F80">
        <f t="shared" si="3"/>
        <v>-152.69999999999999</v>
      </c>
      <c r="G80">
        <f t="shared" si="5"/>
        <v>57.444875167785227</v>
      </c>
      <c r="H80" s="2">
        <f t="shared" si="4"/>
        <v>-265.82005714868939</v>
      </c>
    </row>
    <row r="81" spans="1:8" x14ac:dyDescent="0.25">
      <c r="A81" s="1" t="s">
        <v>261</v>
      </c>
      <c r="B81">
        <v>24.5</v>
      </c>
      <c r="C81">
        <v>67.844999999999999</v>
      </c>
      <c r="D81">
        <v>188.4</v>
      </c>
      <c r="E81">
        <v>61.927</v>
      </c>
      <c r="F81">
        <f t="shared" si="3"/>
        <v>-163.9</v>
      </c>
      <c r="G81">
        <f t="shared" si="5"/>
        <v>61.043369351669945</v>
      </c>
      <c r="H81" s="2">
        <f t="shared" si="4"/>
        <v>-268.49763003050265</v>
      </c>
    </row>
    <row r="82" spans="1:8" x14ac:dyDescent="0.25">
      <c r="A82" s="1" t="s">
        <v>262</v>
      </c>
      <c r="B82">
        <v>28.3</v>
      </c>
      <c r="C82">
        <v>73.989000000000004</v>
      </c>
      <c r="D82">
        <v>226.9</v>
      </c>
      <c r="E82">
        <v>71.058999999999997</v>
      </c>
      <c r="F82">
        <f t="shared" si="3"/>
        <v>-198.6</v>
      </c>
      <c r="G82">
        <f t="shared" si="5"/>
        <v>70.621019524100063</v>
      </c>
      <c r="H82" s="2">
        <f t="shared" si="4"/>
        <v>-281.21938955048074</v>
      </c>
    </row>
    <row r="83" spans="1:8" x14ac:dyDescent="0.25">
      <c r="A83" s="1" t="s">
        <v>263</v>
      </c>
      <c r="B83">
        <v>29.3</v>
      </c>
      <c r="C83">
        <v>77.855999999999995</v>
      </c>
      <c r="D83">
        <v>224.8</v>
      </c>
      <c r="E83">
        <v>71.745999999999995</v>
      </c>
      <c r="F83">
        <f t="shared" si="3"/>
        <v>-195.5</v>
      </c>
      <c r="G83">
        <f t="shared" si="5"/>
        <v>70.875340382678743</v>
      </c>
      <c r="H83" s="2">
        <f t="shared" si="4"/>
        <v>-275.83641777864159</v>
      </c>
    </row>
    <row r="84" spans="1:8" x14ac:dyDescent="0.25">
      <c r="A84" s="1" t="s">
        <v>264</v>
      </c>
      <c r="B84">
        <v>34.9</v>
      </c>
      <c r="C84">
        <v>86.775000000000006</v>
      </c>
      <c r="D84">
        <v>240.7</v>
      </c>
      <c r="E84">
        <v>77.286000000000001</v>
      </c>
      <c r="F84">
        <f t="shared" si="3"/>
        <v>-205.79999999999998</v>
      </c>
      <c r="G84">
        <f t="shared" si="5"/>
        <v>75.86386342710999</v>
      </c>
      <c r="H84" s="2">
        <f t="shared" si="4"/>
        <v>-271.27540136119308</v>
      </c>
    </row>
    <row r="85" spans="1:8" x14ac:dyDescent="0.25">
      <c r="A85" s="1" t="s">
        <v>265</v>
      </c>
      <c r="B85">
        <v>32</v>
      </c>
      <c r="C85">
        <v>96.605000000000004</v>
      </c>
      <c r="D85">
        <v>278.2</v>
      </c>
      <c r="E85">
        <v>89.343000000000004</v>
      </c>
      <c r="F85">
        <f t="shared" si="3"/>
        <v>-246.2</v>
      </c>
      <c r="G85">
        <f t="shared" si="5"/>
        <v>88.111494655004847</v>
      </c>
      <c r="H85" s="2">
        <f t="shared" si="4"/>
        <v>-279.41870804028576</v>
      </c>
    </row>
    <row r="86" spans="1:8" x14ac:dyDescent="0.25">
      <c r="A86" s="1" t="s">
        <v>266</v>
      </c>
      <c r="B86">
        <v>31.7</v>
      </c>
      <c r="C86">
        <v>100.258</v>
      </c>
      <c r="D86">
        <v>309.10000000000002</v>
      </c>
      <c r="E86">
        <v>95.522999999999996</v>
      </c>
      <c r="F86">
        <f t="shared" si="3"/>
        <v>-277.40000000000003</v>
      </c>
      <c r="G86">
        <f t="shared" si="5"/>
        <v>94.907565393988619</v>
      </c>
      <c r="H86" s="2">
        <f t="shared" si="4"/>
        <v>-292.28439150075423</v>
      </c>
    </row>
    <row r="87" spans="1:8" x14ac:dyDescent="0.25">
      <c r="A87" s="1" t="s">
        <v>267</v>
      </c>
      <c r="B87">
        <v>37.700000000000003</v>
      </c>
      <c r="C87">
        <v>100.851</v>
      </c>
      <c r="D87">
        <v>304.2</v>
      </c>
      <c r="E87">
        <v>99.658000000000001</v>
      </c>
      <c r="F87">
        <f t="shared" si="3"/>
        <v>-266.5</v>
      </c>
      <c r="G87">
        <f t="shared" si="5"/>
        <v>99.521669430425376</v>
      </c>
      <c r="H87" s="2">
        <f t="shared" si="4"/>
        <v>-267.78087779798301</v>
      </c>
    </row>
    <row r="88" spans="1:8" x14ac:dyDescent="0.25">
      <c r="A88" s="1" t="s">
        <v>268</v>
      </c>
      <c r="B88">
        <v>44.5</v>
      </c>
      <c r="C88">
        <v>116.122</v>
      </c>
      <c r="D88">
        <v>327.7</v>
      </c>
      <c r="E88">
        <v>106.06100000000001</v>
      </c>
      <c r="F88">
        <f t="shared" si="3"/>
        <v>-283.2</v>
      </c>
      <c r="G88">
        <f t="shared" si="5"/>
        <v>104.63773658536586</v>
      </c>
      <c r="H88" s="2">
        <f t="shared" si="4"/>
        <v>-270.64805608534829</v>
      </c>
    </row>
    <row r="89" spans="1:8" x14ac:dyDescent="0.25">
      <c r="A89" s="1" t="s">
        <v>269</v>
      </c>
      <c r="B89">
        <v>47.9</v>
      </c>
      <c r="C89">
        <v>119.883</v>
      </c>
      <c r="D89">
        <v>348.2</v>
      </c>
      <c r="E89">
        <v>107.20699999999999</v>
      </c>
      <c r="F89">
        <f t="shared" si="3"/>
        <v>-300.3</v>
      </c>
      <c r="G89">
        <f t="shared" si="5"/>
        <v>105.21518502824858</v>
      </c>
      <c r="H89" s="2">
        <f t="shared" si="4"/>
        <v>-285.4150757035444</v>
      </c>
    </row>
    <row r="90" spans="1:8" x14ac:dyDescent="0.25">
      <c r="A90" s="1" t="s">
        <v>270</v>
      </c>
      <c r="B90">
        <v>43.4</v>
      </c>
      <c r="C90">
        <v>105.405</v>
      </c>
      <c r="D90">
        <v>286.60000000000002</v>
      </c>
      <c r="E90">
        <v>96.516000000000005</v>
      </c>
      <c r="F90">
        <f t="shared" si="3"/>
        <v>-243.20000000000002</v>
      </c>
      <c r="G90">
        <f t="shared" si="5"/>
        <v>95.098140859140855</v>
      </c>
      <c r="H90" s="2">
        <f t="shared" si="4"/>
        <v>-255.73580913661317</v>
      </c>
    </row>
    <row r="91" spans="1:8" x14ac:dyDescent="0.25">
      <c r="A91" s="1" t="s">
        <v>271</v>
      </c>
      <c r="B91">
        <v>43.2</v>
      </c>
      <c r="C91">
        <v>105.687</v>
      </c>
      <c r="D91">
        <v>296.8</v>
      </c>
      <c r="E91">
        <v>98.49</v>
      </c>
      <c r="F91">
        <f t="shared" si="3"/>
        <v>-253.60000000000002</v>
      </c>
      <c r="G91">
        <f t="shared" si="5"/>
        <v>97.20566694078947</v>
      </c>
      <c r="H91" s="2">
        <f t="shared" si="4"/>
        <v>-260.89013941386202</v>
      </c>
    </row>
    <row r="92" spans="1:8" x14ac:dyDescent="0.25">
      <c r="A92" s="1" t="s">
        <v>272</v>
      </c>
      <c r="B92">
        <v>47</v>
      </c>
      <c r="C92">
        <v>119.79600000000001</v>
      </c>
      <c r="D92">
        <v>326.5</v>
      </c>
      <c r="E92">
        <v>106.848</v>
      </c>
      <c r="F92">
        <f t="shared" si="3"/>
        <v>-279.5</v>
      </c>
      <c r="G92">
        <f t="shared" si="5"/>
        <v>104.64234700315457</v>
      </c>
      <c r="H92" s="2">
        <f t="shared" si="4"/>
        <v>-267.10027823780956</v>
      </c>
    </row>
    <row r="93" spans="1:8" x14ac:dyDescent="0.25">
      <c r="A93" s="1" t="s">
        <v>273</v>
      </c>
      <c r="B93">
        <v>51</v>
      </c>
      <c r="C93">
        <v>122.093</v>
      </c>
      <c r="D93">
        <v>345</v>
      </c>
      <c r="E93">
        <v>115.25700000000001</v>
      </c>
      <c r="F93">
        <f t="shared" si="3"/>
        <v>-294</v>
      </c>
      <c r="G93">
        <f t="shared" si="5"/>
        <v>114.10747584973166</v>
      </c>
      <c r="H93" s="2">
        <f t="shared" si="4"/>
        <v>-257.65183026848229</v>
      </c>
    </row>
    <row r="94" spans="1:8" x14ac:dyDescent="0.25">
      <c r="A94" s="1" t="s">
        <v>274</v>
      </c>
      <c r="B94">
        <v>62.7</v>
      </c>
      <c r="C94">
        <v>133.744</v>
      </c>
      <c r="D94">
        <v>418.5</v>
      </c>
      <c r="E94">
        <v>139.322</v>
      </c>
      <c r="F94">
        <f t="shared" si="3"/>
        <v>-355.8</v>
      </c>
      <c r="G94">
        <f t="shared" si="5"/>
        <v>140.28961224489797</v>
      </c>
      <c r="H94" s="2">
        <f t="shared" si="4"/>
        <v>-253.61820758253589</v>
      </c>
    </row>
    <row r="95" spans="1:8" x14ac:dyDescent="0.25">
      <c r="A95" s="1" t="s">
        <v>275</v>
      </c>
      <c r="B95">
        <v>75.7</v>
      </c>
      <c r="C95">
        <v>143.56399999999999</v>
      </c>
      <c r="D95">
        <v>469</v>
      </c>
      <c r="E95">
        <v>159.12100000000001</v>
      </c>
      <c r="F95">
        <f t="shared" si="3"/>
        <v>-393.3</v>
      </c>
      <c r="G95">
        <f t="shared" si="5"/>
        <v>161.86249494097808</v>
      </c>
      <c r="H95" s="2">
        <f t="shared" si="4"/>
        <v>-242.98402180407132</v>
      </c>
    </row>
    <row r="96" spans="1:8" x14ac:dyDescent="0.25">
      <c r="A96" s="1" t="s">
        <v>276</v>
      </c>
      <c r="B96">
        <v>95.5</v>
      </c>
      <c r="C96">
        <v>174.00899999999999</v>
      </c>
      <c r="D96">
        <v>520.20000000000005</v>
      </c>
      <c r="E96">
        <v>182.048</v>
      </c>
      <c r="F96">
        <f t="shared" si="3"/>
        <v>-424.70000000000005</v>
      </c>
      <c r="G96">
        <f t="shared" si="5"/>
        <v>183.59529799135521</v>
      </c>
      <c r="H96" s="2">
        <f t="shared" si="4"/>
        <v>-231.32400701242227</v>
      </c>
    </row>
    <row r="97" spans="1:8" x14ac:dyDescent="0.25">
      <c r="A97" s="1" t="s">
        <v>277</v>
      </c>
      <c r="B97">
        <v>102.3</v>
      </c>
      <c r="C97">
        <v>181.441</v>
      </c>
      <c r="D97">
        <v>554.20000000000005</v>
      </c>
      <c r="E97">
        <v>197.01499999999999</v>
      </c>
      <c r="F97">
        <f t="shared" si="3"/>
        <v>-451.90000000000003</v>
      </c>
      <c r="G97">
        <f t="shared" si="5"/>
        <v>200.5170414410172</v>
      </c>
      <c r="H97" s="2">
        <f t="shared" si="4"/>
        <v>-225.36737862897704</v>
      </c>
    </row>
    <row r="98" spans="1:8" x14ac:dyDescent="0.25">
      <c r="A98" s="1" t="s">
        <v>278</v>
      </c>
      <c r="B98">
        <v>65.400000000000006</v>
      </c>
      <c r="C98">
        <v>118.12</v>
      </c>
      <c r="D98">
        <v>361.1</v>
      </c>
      <c r="E98">
        <v>119.03</v>
      </c>
      <c r="F98">
        <f t="shared" si="3"/>
        <v>-295.70000000000005</v>
      </c>
      <c r="G98">
        <f t="shared" si="5"/>
        <v>119.23600354060633</v>
      </c>
      <c r="H98" s="2">
        <f t="shared" si="4"/>
        <v>-247.99556444316596</v>
      </c>
    </row>
    <row r="99" spans="1:8" x14ac:dyDescent="0.25">
      <c r="A99" s="1" t="s">
        <v>279</v>
      </c>
      <c r="B99">
        <v>48.1</v>
      </c>
      <c r="C99">
        <v>88.712000000000003</v>
      </c>
      <c r="D99">
        <v>222.6</v>
      </c>
      <c r="E99">
        <v>75.706999999999994</v>
      </c>
      <c r="F99">
        <f t="shared" si="3"/>
        <v>-174.5</v>
      </c>
      <c r="G99">
        <f t="shared" si="5"/>
        <v>72.830682786608037</v>
      </c>
      <c r="H99" s="2">
        <f t="shared" si="4"/>
        <v>-239.59682008100947</v>
      </c>
    </row>
    <row r="100" spans="1:8" x14ac:dyDescent="0.25">
      <c r="A100" s="1" t="s">
        <v>280</v>
      </c>
      <c r="B100">
        <v>55.5</v>
      </c>
      <c r="C100">
        <v>96.396000000000001</v>
      </c>
      <c r="D100">
        <v>239.8</v>
      </c>
      <c r="E100">
        <v>90.855000000000004</v>
      </c>
      <c r="F100">
        <f t="shared" si="3"/>
        <v>-184.3</v>
      </c>
      <c r="G100">
        <f t="shared" si="5"/>
        <v>89.327652722063036</v>
      </c>
      <c r="H100" s="2">
        <f t="shared" si="4"/>
        <v>-206.31908975984965</v>
      </c>
    </row>
    <row r="101" spans="1:8" x14ac:dyDescent="0.25">
      <c r="A101" s="1" t="s">
        <v>281</v>
      </c>
      <c r="B101">
        <v>67.2</v>
      </c>
      <c r="C101">
        <v>103.054</v>
      </c>
      <c r="D101">
        <v>289</v>
      </c>
      <c r="E101">
        <v>111.45</v>
      </c>
      <c r="F101">
        <f t="shared" si="3"/>
        <v>-221.8</v>
      </c>
      <c r="G101">
        <f t="shared" si="5"/>
        <v>113.97836679327185</v>
      </c>
      <c r="H101" s="2">
        <f t="shared" si="4"/>
        <v>-194.59833145555555</v>
      </c>
    </row>
    <row r="102" spans="1:8" x14ac:dyDescent="0.25">
      <c r="A102" s="1" t="s">
        <v>282</v>
      </c>
      <c r="B102">
        <v>69.7</v>
      </c>
      <c r="C102">
        <v>109.77</v>
      </c>
      <c r="D102">
        <v>319.39999999999998</v>
      </c>
      <c r="E102">
        <v>125.986</v>
      </c>
      <c r="F102">
        <f t="shared" si="3"/>
        <v>-249.7</v>
      </c>
      <c r="G102">
        <f t="shared" si="5"/>
        <v>130.89905320108204</v>
      </c>
      <c r="H102" s="2">
        <f t="shared" si="4"/>
        <v>-190.7576822701846</v>
      </c>
    </row>
    <row r="103" spans="1:8" x14ac:dyDescent="0.25">
      <c r="A103" s="1" t="s">
        <v>283</v>
      </c>
      <c r="B103">
        <v>73.400000000000006</v>
      </c>
      <c r="C103">
        <v>118.255</v>
      </c>
      <c r="D103">
        <v>353.8</v>
      </c>
      <c r="E103">
        <v>134.98699999999999</v>
      </c>
      <c r="F103">
        <f t="shared" si="3"/>
        <v>-280.39999999999998</v>
      </c>
      <c r="G103">
        <f t="shared" si="5"/>
        <v>139.65748618342008</v>
      </c>
      <c r="H103" s="2">
        <f t="shared" si="4"/>
        <v>-200.77692049514252</v>
      </c>
    </row>
    <row r="104" spans="1:8" x14ac:dyDescent="0.25">
      <c r="A104" s="1" t="s">
        <v>284</v>
      </c>
      <c r="B104">
        <v>85</v>
      </c>
      <c r="C104">
        <v>122.557</v>
      </c>
      <c r="D104">
        <v>355.1</v>
      </c>
      <c r="E104">
        <v>129.191</v>
      </c>
      <c r="F104">
        <f t="shared" si="3"/>
        <v>-270.10000000000002</v>
      </c>
      <c r="G104">
        <f t="shared" si="5"/>
        <v>130.92757489301002</v>
      </c>
      <c r="H104" s="2">
        <f t="shared" si="4"/>
        <v>-206.2972603141221</v>
      </c>
    </row>
    <row r="105" spans="1:8" x14ac:dyDescent="0.25">
      <c r="A105" s="1" t="s">
        <v>285</v>
      </c>
      <c r="B105">
        <v>85.6</v>
      </c>
      <c r="C105">
        <v>119.40900000000001</v>
      </c>
      <c r="D105">
        <v>346.4</v>
      </c>
      <c r="E105">
        <v>124.611</v>
      </c>
      <c r="F105">
        <f t="shared" si="3"/>
        <v>-260.79999999999995</v>
      </c>
      <c r="G105">
        <f t="shared" si="5"/>
        <v>126.24806034801927</v>
      </c>
      <c r="H105" s="2">
        <f t="shared" si="4"/>
        <v>-206.57743119464229</v>
      </c>
    </row>
    <row r="106" spans="1:8" x14ac:dyDescent="0.25">
      <c r="A106" s="1" t="s">
        <v>286</v>
      </c>
      <c r="B106">
        <v>97.1</v>
      </c>
      <c r="C106">
        <v>131.77000000000001</v>
      </c>
      <c r="D106">
        <v>359.3</v>
      </c>
      <c r="E106">
        <v>137.614</v>
      </c>
      <c r="F106">
        <f t="shared" si="3"/>
        <v>-262.20000000000005</v>
      </c>
      <c r="G106">
        <f t="shared" si="5"/>
        <v>139.53212269938652</v>
      </c>
      <c r="H106" s="2">
        <f t="shared" si="4"/>
        <v>-187.91371830907642</v>
      </c>
    </row>
    <row r="107" spans="1:8" x14ac:dyDescent="0.25">
      <c r="A107" s="1" t="s">
        <v>287</v>
      </c>
      <c r="B107">
        <v>112.9</v>
      </c>
      <c r="C107">
        <v>152.751</v>
      </c>
      <c r="D107">
        <v>441.7</v>
      </c>
      <c r="E107">
        <v>162.76300000000001</v>
      </c>
      <c r="F107">
        <f t="shared" si="3"/>
        <v>-328.79999999999995</v>
      </c>
      <c r="G107">
        <f t="shared" si="5"/>
        <v>166.47072387490462</v>
      </c>
      <c r="H107" s="2">
        <f t="shared" si="4"/>
        <v>-197.51220655896142</v>
      </c>
    </row>
    <row r="108" spans="1:8" x14ac:dyDescent="0.25">
      <c r="A108" s="1" t="s">
        <v>288</v>
      </c>
      <c r="B108">
        <v>131.4</v>
      </c>
      <c r="C108">
        <v>172.88900000000001</v>
      </c>
      <c r="D108">
        <v>480.8</v>
      </c>
      <c r="E108">
        <v>181.06399999999999</v>
      </c>
      <c r="F108">
        <f t="shared" si="3"/>
        <v>-349.4</v>
      </c>
      <c r="G108">
        <f t="shared" si="5"/>
        <v>183.87104835766422</v>
      </c>
      <c r="H108" s="2">
        <f t="shared" si="4"/>
        <v>-190.02447808985698</v>
      </c>
    </row>
    <row r="109" spans="1:8" x14ac:dyDescent="0.25">
      <c r="A109" s="1" t="s">
        <v>289</v>
      </c>
      <c r="B109">
        <v>139.9</v>
      </c>
      <c r="C109">
        <v>170.80600000000001</v>
      </c>
      <c r="D109">
        <v>459.8</v>
      </c>
      <c r="E109">
        <v>177.387</v>
      </c>
      <c r="F109">
        <f t="shared" si="3"/>
        <v>-319.89999999999998</v>
      </c>
      <c r="G109">
        <f t="shared" si="5"/>
        <v>179.86193817973674</v>
      </c>
      <c r="H109" s="2">
        <f t="shared" si="4"/>
        <v>-177.8586415989372</v>
      </c>
    </row>
    <row r="110" spans="1:8" x14ac:dyDescent="0.25">
      <c r="A110" s="1" t="s">
        <v>290</v>
      </c>
      <c r="B110">
        <v>143.1</v>
      </c>
      <c r="C110">
        <v>163.971</v>
      </c>
      <c r="D110">
        <v>466.2</v>
      </c>
      <c r="E110">
        <v>179.596</v>
      </c>
      <c r="F110">
        <f t="shared" si="3"/>
        <v>-323.10000000000002</v>
      </c>
      <c r="G110">
        <f t="shared" si="5"/>
        <v>186.42919005939356</v>
      </c>
      <c r="H110" s="2">
        <f t="shared" si="4"/>
        <v>-173.30976972922812</v>
      </c>
    </row>
    <row r="111" spans="1:8" x14ac:dyDescent="0.25">
      <c r="A111" s="1" t="s">
        <v>291</v>
      </c>
      <c r="B111">
        <v>138.1</v>
      </c>
      <c r="C111">
        <v>170.595</v>
      </c>
      <c r="D111">
        <v>466.6</v>
      </c>
      <c r="E111">
        <v>190.83500000000001</v>
      </c>
      <c r="F111">
        <f t="shared" si="3"/>
        <v>-328.5</v>
      </c>
      <c r="G111">
        <f t="shared" si="5"/>
        <v>199.79923398328691</v>
      </c>
      <c r="H111" s="2">
        <f t="shared" si="4"/>
        <v>-164.41504476812901</v>
      </c>
    </row>
    <row r="112" spans="1:8" x14ac:dyDescent="0.25">
      <c r="A112" s="1" t="s">
        <v>292</v>
      </c>
      <c r="B112">
        <v>142.69999999999999</v>
      </c>
      <c r="C112">
        <v>169.304</v>
      </c>
      <c r="D112">
        <v>446.6</v>
      </c>
      <c r="E112">
        <v>182.19300000000001</v>
      </c>
      <c r="F112">
        <f>B112-D112</f>
        <v>-303.90000000000003</v>
      </c>
      <c r="G112">
        <f>(C112*B111-E112*D111)/F111</f>
        <v>187.61148066971083</v>
      </c>
      <c r="H112" s="2">
        <f t="shared" si="4"/>
        <v>-161.9836903984648</v>
      </c>
    </row>
    <row r="113" spans="1:8" x14ac:dyDescent="0.25">
      <c r="A113" s="1" t="s">
        <v>293</v>
      </c>
      <c r="B113">
        <v>138.4</v>
      </c>
      <c r="C113">
        <v>163.83600000000001</v>
      </c>
      <c r="D113">
        <v>407.9</v>
      </c>
      <c r="E113">
        <v>167.95599999999999</v>
      </c>
      <c r="F113">
        <f t="shared" si="3"/>
        <v>-269.5</v>
      </c>
      <c r="G113">
        <f t="shared" si="5"/>
        <v>169.89059690687725</v>
      </c>
      <c r="H113" s="2">
        <f t="shared" si="4"/>
        <v>-158.63149868601735</v>
      </c>
    </row>
    <row r="114" spans="1:8" x14ac:dyDescent="0.25">
      <c r="A114" s="1" t="s">
        <v>294</v>
      </c>
      <c r="B114">
        <v>148.9</v>
      </c>
      <c r="C114">
        <v>164.54900000000001</v>
      </c>
      <c r="D114">
        <v>416.2</v>
      </c>
      <c r="E114">
        <v>176.261</v>
      </c>
      <c r="F114">
        <f t="shared" si="3"/>
        <v>-267.29999999999995</v>
      </c>
      <c r="G114">
        <f t="shared" si="5"/>
        <v>182.2756226345083</v>
      </c>
      <c r="H114" s="2">
        <f t="shared" si="4"/>
        <v>-146.64604961244825</v>
      </c>
    </row>
    <row r="115" spans="1:8" x14ac:dyDescent="0.25">
      <c r="A115" s="1" t="s">
        <v>295</v>
      </c>
      <c r="B115">
        <v>138.4</v>
      </c>
      <c r="C115">
        <v>166.089</v>
      </c>
      <c r="D115">
        <v>398.7</v>
      </c>
      <c r="E115">
        <v>176.83</v>
      </c>
      <c r="F115">
        <f t="shared" si="3"/>
        <v>-260.29999999999995</v>
      </c>
      <c r="G115">
        <f t="shared" si="5"/>
        <v>182.8132955480734</v>
      </c>
      <c r="H115" s="2">
        <f t="shared" si="4"/>
        <v>-142.38570516417954</v>
      </c>
    </row>
    <row r="116" spans="1:8" x14ac:dyDescent="0.25">
      <c r="A116" s="1" t="s">
        <v>296</v>
      </c>
      <c r="B116">
        <v>143</v>
      </c>
      <c r="C116">
        <v>158.25200000000001</v>
      </c>
      <c r="D116">
        <v>381.3</v>
      </c>
      <c r="E116">
        <v>167.57</v>
      </c>
      <c r="F116">
        <f t="shared" si="3"/>
        <v>-238.3</v>
      </c>
      <c r="G116">
        <f t="shared" si="5"/>
        <v>172.52432654629277</v>
      </c>
      <c r="H116" s="2">
        <f t="shared" si="4"/>
        <v>-138.12544860800134</v>
      </c>
    </row>
    <row r="117" spans="1:8" x14ac:dyDescent="0.25">
      <c r="A117" s="1" t="s">
        <v>297</v>
      </c>
      <c r="B117">
        <v>160</v>
      </c>
      <c r="C117">
        <v>164.14400000000001</v>
      </c>
      <c r="D117">
        <v>391.6</v>
      </c>
      <c r="E117">
        <v>172.73599999999999</v>
      </c>
      <c r="F117">
        <f t="shared" si="3"/>
        <v>-231.60000000000002</v>
      </c>
      <c r="G117">
        <f t="shared" si="5"/>
        <v>177.89192110784722</v>
      </c>
      <c r="H117" s="2">
        <f t="shared" si="4"/>
        <v>-130.19140979403568</v>
      </c>
    </row>
    <row r="118" spans="1:8" x14ac:dyDescent="0.25">
      <c r="A118" s="1" t="s">
        <v>298</v>
      </c>
      <c r="B118">
        <v>177.3</v>
      </c>
      <c r="C118">
        <v>163.143</v>
      </c>
      <c r="D118">
        <v>379.5</v>
      </c>
      <c r="E118">
        <v>171.285</v>
      </c>
      <c r="F118">
        <f t="shared" si="3"/>
        <v>-202.2</v>
      </c>
      <c r="G118">
        <f t="shared" si="5"/>
        <v>176.90987046632122</v>
      </c>
      <c r="H118" s="2">
        <f t="shared" si="4"/>
        <v>-114.2954881302077</v>
      </c>
    </row>
    <row r="119" spans="1:8" x14ac:dyDescent="0.25">
      <c r="A119" s="1" t="s">
        <v>126</v>
      </c>
      <c r="B119">
        <v>157.4</v>
      </c>
      <c r="C119">
        <v>171.249</v>
      </c>
      <c r="D119">
        <v>384.3</v>
      </c>
      <c r="E119">
        <v>171.827</v>
      </c>
      <c r="F119">
        <f t="shared" si="3"/>
        <v>-226.9</v>
      </c>
      <c r="G119">
        <f t="shared" si="5"/>
        <v>172.33382195845695</v>
      </c>
      <c r="H119" s="2">
        <f t="shared" si="4"/>
        <v>-131.6630696293017</v>
      </c>
    </row>
    <row r="120" spans="1:8" x14ac:dyDescent="0.25">
      <c r="A120" s="1" t="s">
        <v>0</v>
      </c>
      <c r="B120">
        <v>168.1</v>
      </c>
      <c r="C120">
        <v>162.488</v>
      </c>
      <c r="D120">
        <v>358.7</v>
      </c>
      <c r="E120">
        <v>168.96</v>
      </c>
      <c r="F120">
        <f t="shared" si="3"/>
        <v>-190.6</v>
      </c>
      <c r="G120">
        <f t="shared" si="5"/>
        <v>173.44961128250335</v>
      </c>
      <c r="H120" s="2">
        <f t="shared" si="4"/>
        <v>-109.88782193899715</v>
      </c>
    </row>
    <row r="121" spans="1:8" x14ac:dyDescent="0.25">
      <c r="A121" s="1" t="s">
        <v>1</v>
      </c>
      <c r="B121">
        <v>174.6</v>
      </c>
      <c r="C121">
        <v>160.37</v>
      </c>
      <c r="D121">
        <v>344.2</v>
      </c>
      <c r="E121">
        <v>165.886</v>
      </c>
      <c r="F121">
        <f t="shared" si="3"/>
        <v>-169.6</v>
      </c>
      <c r="G121">
        <f t="shared" si="5"/>
        <v>170.75084575026233</v>
      </c>
      <c r="H121" s="2">
        <f t="shared" si="4"/>
        <v>-99.326008755502428</v>
      </c>
    </row>
    <row r="122" spans="1:8" x14ac:dyDescent="0.25">
      <c r="A122" s="1" t="s">
        <v>2</v>
      </c>
      <c r="B122">
        <v>144.4</v>
      </c>
      <c r="C122">
        <v>137.07300000000001</v>
      </c>
      <c r="D122">
        <v>316.60000000000002</v>
      </c>
      <c r="E122">
        <v>146.47900000000001</v>
      </c>
      <c r="F122">
        <f t="shared" si="3"/>
        <v>-172.20000000000002</v>
      </c>
      <c r="G122">
        <f t="shared" si="5"/>
        <v>156.1622995283019</v>
      </c>
      <c r="H122" s="2">
        <f t="shared" si="4"/>
        <v>-110.26989261821899</v>
      </c>
    </row>
    <row r="123" spans="1:8" x14ac:dyDescent="0.25">
      <c r="A123" s="1" t="s">
        <v>3</v>
      </c>
      <c r="B123">
        <v>111.6</v>
      </c>
      <c r="C123">
        <v>105.861</v>
      </c>
      <c r="D123">
        <v>215.2</v>
      </c>
      <c r="E123">
        <v>98.555000000000007</v>
      </c>
      <c r="F123">
        <f t="shared" si="3"/>
        <v>-103.6</v>
      </c>
      <c r="G123">
        <f t="shared" si="5"/>
        <v>92.428481997677125</v>
      </c>
      <c r="H123" s="2">
        <f t="shared" si="4"/>
        <v>-112.08666177445566</v>
      </c>
    </row>
    <row r="124" spans="1:8" x14ac:dyDescent="0.25">
      <c r="A124" s="1" t="s">
        <v>4</v>
      </c>
      <c r="B124">
        <v>123.4</v>
      </c>
      <c r="C124">
        <v>110.926</v>
      </c>
      <c r="D124">
        <v>202.7</v>
      </c>
      <c r="E124">
        <v>93.643000000000001</v>
      </c>
      <c r="F124">
        <f t="shared" si="3"/>
        <v>-79.299999999999983</v>
      </c>
      <c r="G124">
        <f t="shared" si="5"/>
        <v>75.025405405405394</v>
      </c>
      <c r="H124" s="2">
        <f t="shared" si="4"/>
        <v>-105.6975294855076</v>
      </c>
    </row>
    <row r="125" spans="1:8" x14ac:dyDescent="0.25">
      <c r="A125" s="1" t="s">
        <v>5</v>
      </c>
      <c r="B125">
        <v>113.1</v>
      </c>
      <c r="C125">
        <v>101.676</v>
      </c>
      <c r="D125">
        <v>195.4</v>
      </c>
      <c r="E125">
        <v>88.855000000000004</v>
      </c>
      <c r="F125">
        <f t="shared" si="3"/>
        <v>-82.300000000000011</v>
      </c>
      <c r="G125">
        <f t="shared" si="5"/>
        <v>68.904036569987426</v>
      </c>
      <c r="H125" s="2">
        <f t="shared" si="4"/>
        <v>-119.44147846317537</v>
      </c>
    </row>
    <row r="126" spans="1:8" x14ac:dyDescent="0.25">
      <c r="A126" s="1" t="s">
        <v>6</v>
      </c>
      <c r="B126">
        <v>98.1</v>
      </c>
      <c r="C126">
        <v>88.606999999999999</v>
      </c>
      <c r="D126">
        <v>161.69999999999999</v>
      </c>
      <c r="E126">
        <v>73.838999999999999</v>
      </c>
      <c r="F126">
        <f t="shared" si="3"/>
        <v>-63.599999999999994</v>
      </c>
      <c r="G126">
        <f t="shared" si="5"/>
        <v>53.544215066828677</v>
      </c>
      <c r="H126" s="2">
        <f t="shared" si="4"/>
        <v>-118.78033868013689</v>
      </c>
    </row>
    <row r="127" spans="1:8" x14ac:dyDescent="0.25">
      <c r="A127" s="1" t="s">
        <v>104</v>
      </c>
      <c r="B127">
        <v>89.7</v>
      </c>
      <c r="C127">
        <v>69.968000000000004</v>
      </c>
      <c r="D127">
        <v>138.30000000000001</v>
      </c>
      <c r="E127">
        <v>60.996000000000002</v>
      </c>
      <c r="F127">
        <f t="shared" si="3"/>
        <v>-48.600000000000009</v>
      </c>
      <c r="G127">
        <f t="shared" si="5"/>
        <v>47.15711320754717</v>
      </c>
      <c r="H127" s="2">
        <f t="shared" si="4"/>
        <v>-103.05974368299948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workbookViewId="0">
      <pane xSplit="1" ySplit="2" topLeftCell="E3" activePane="bottomRight" state="frozen"/>
      <selection pane="topRight" activeCell="B1" sqref="B1"/>
      <selection pane="bottomLeft" activeCell="A3" sqref="A3"/>
      <selection pane="bottomRight" activeCell="H5" sqref="H5"/>
    </sheetView>
  </sheetViews>
  <sheetFormatPr defaultRowHeight="15" x14ac:dyDescent="0.25"/>
  <cols>
    <col min="1" max="1" width="9.140625" style="1"/>
    <col min="2" max="2" width="28" bestFit="1" customWidth="1"/>
    <col min="3" max="3" width="28.140625" bestFit="1" customWidth="1"/>
    <col min="4" max="4" width="24.85546875" customWidth="1"/>
    <col min="5" max="5" width="24.5703125" bestFit="1" customWidth="1"/>
    <col min="6" max="6" width="9.7109375" style="1" bestFit="1" customWidth="1"/>
    <col min="7" max="7" width="9.140625" style="1"/>
    <col min="8" max="11" width="14.28515625" customWidth="1"/>
  </cols>
  <sheetData>
    <row r="1" spans="1:8" x14ac:dyDescent="0.25">
      <c r="A1"/>
      <c r="B1" t="s">
        <v>124</v>
      </c>
      <c r="C1" t="s">
        <v>125</v>
      </c>
      <c r="D1" t="s">
        <v>124</v>
      </c>
      <c r="E1" t="s">
        <v>125</v>
      </c>
      <c r="F1" t="s">
        <v>124</v>
      </c>
      <c r="G1" t="s">
        <v>125</v>
      </c>
      <c r="H1" t="s">
        <v>121</v>
      </c>
    </row>
    <row r="2" spans="1:8" x14ac:dyDescent="0.25">
      <c r="B2" s="1" t="s">
        <v>127</v>
      </c>
      <c r="C2" s="1" t="s">
        <v>127</v>
      </c>
      <c r="D2" s="1" t="s">
        <v>128</v>
      </c>
      <c r="E2" s="1" t="s">
        <v>128</v>
      </c>
      <c r="F2" s="1" t="s">
        <v>129</v>
      </c>
      <c r="G2" s="1" t="s">
        <v>129</v>
      </c>
      <c r="H2" s="1" t="s">
        <v>130</v>
      </c>
    </row>
    <row r="3" spans="1:8" x14ac:dyDescent="0.25">
      <c r="A3" s="1" t="s">
        <v>131</v>
      </c>
      <c r="B3">
        <v>0.85899999999999999</v>
      </c>
      <c r="C3">
        <v>13.744999999999999</v>
      </c>
      <c r="D3">
        <v>2.5110000000000001</v>
      </c>
      <c r="E3">
        <v>4.9710000000000001</v>
      </c>
      <c r="F3" s="4">
        <f>SUM(B3,D3)</f>
        <v>3.37</v>
      </c>
    </row>
    <row r="4" spans="1:8" x14ac:dyDescent="0.25">
      <c r="A4" s="1" t="s">
        <v>132</v>
      </c>
      <c r="B4">
        <v>0.90700000000000003</v>
      </c>
      <c r="C4">
        <v>13.943</v>
      </c>
      <c r="D4">
        <v>2.5310000000000001</v>
      </c>
      <c r="E4">
        <v>5.1289999999999996</v>
      </c>
      <c r="F4" s="4">
        <f t="shared" ref="F4:F67" si="0">SUM(B4,D4)</f>
        <v>3.4380000000000002</v>
      </c>
      <c r="G4" s="4">
        <f>(C4*B3+E4*D3)/F3</f>
        <v>7.3756545994065279</v>
      </c>
      <c r="H4">
        <f t="shared" ref="H4:H35" si="1">100*(F4/G4)</f>
        <v>46.612811834716801</v>
      </c>
    </row>
    <row r="5" spans="1:8" x14ac:dyDescent="0.25">
      <c r="A5" s="1" t="s">
        <v>133</v>
      </c>
      <c r="B5">
        <v>0.96599999999999997</v>
      </c>
      <c r="C5">
        <v>14.087</v>
      </c>
      <c r="D5">
        <v>2.3780000000000001</v>
      </c>
      <c r="E5">
        <v>5.1829999999999998</v>
      </c>
      <c r="F5" s="4">
        <f t="shared" si="0"/>
        <v>3.3440000000000003</v>
      </c>
      <c r="G5" s="4">
        <f t="shared" ref="G5:G68" si="2">(C5*B4+E5*D4)/F4</f>
        <v>7.5320191972076795</v>
      </c>
      <c r="H5">
        <f t="shared" si="1"/>
        <v>44.397125291976295</v>
      </c>
    </row>
    <row r="6" spans="1:8" x14ac:dyDescent="0.25">
      <c r="A6" s="1" t="s">
        <v>134</v>
      </c>
      <c r="B6">
        <v>1.002</v>
      </c>
      <c r="C6">
        <v>14.207000000000001</v>
      </c>
      <c r="D6">
        <v>2.516</v>
      </c>
      <c r="E6">
        <v>5.13</v>
      </c>
      <c r="F6" s="4">
        <f t="shared" si="0"/>
        <v>3.5179999999999998</v>
      </c>
      <c r="G6" s="4">
        <f t="shared" si="2"/>
        <v>7.7521238038277502</v>
      </c>
      <c r="H6">
        <f t="shared" si="1"/>
        <v>45.381112183256469</v>
      </c>
    </row>
    <row r="7" spans="1:8" x14ac:dyDescent="0.25">
      <c r="A7" s="1" t="s">
        <v>135</v>
      </c>
      <c r="B7">
        <v>1.0289999999999999</v>
      </c>
      <c r="C7">
        <v>14.356999999999999</v>
      </c>
      <c r="D7">
        <v>2.3820000000000001</v>
      </c>
      <c r="E7">
        <v>5.0529999999999999</v>
      </c>
      <c r="F7" s="4">
        <f t="shared" si="0"/>
        <v>3.411</v>
      </c>
      <c r="G7" s="4">
        <f t="shared" si="2"/>
        <v>7.7029738487777148</v>
      </c>
      <c r="H7">
        <f t="shared" si="1"/>
        <v>44.28159911955624</v>
      </c>
    </row>
    <row r="8" spans="1:8" x14ac:dyDescent="0.25">
      <c r="A8" s="1" t="s">
        <v>136</v>
      </c>
      <c r="B8">
        <v>1.0649999999999999</v>
      </c>
      <c r="C8">
        <v>14.489000000000001</v>
      </c>
      <c r="D8">
        <v>2.1659999999999999</v>
      </c>
      <c r="E8">
        <v>5.181</v>
      </c>
      <c r="F8" s="4">
        <f t="shared" si="0"/>
        <v>3.2309999999999999</v>
      </c>
      <c r="G8" s="4">
        <f t="shared" si="2"/>
        <v>7.988954265611258</v>
      </c>
      <c r="H8">
        <f t="shared" si="1"/>
        <v>40.443340800033816</v>
      </c>
    </row>
    <row r="9" spans="1:8" x14ac:dyDescent="0.25">
      <c r="A9" s="1" t="s">
        <v>137</v>
      </c>
      <c r="B9">
        <v>1.0860000000000001</v>
      </c>
      <c r="C9">
        <v>14.566000000000001</v>
      </c>
      <c r="D9">
        <v>2.3159999999999998</v>
      </c>
      <c r="E9">
        <v>5.31</v>
      </c>
      <c r="F9" s="4">
        <f t="shared" si="0"/>
        <v>3.4020000000000001</v>
      </c>
      <c r="G9" s="4">
        <f t="shared" si="2"/>
        <v>8.3609563602599817</v>
      </c>
      <c r="H9">
        <f t="shared" si="1"/>
        <v>40.689125183930699</v>
      </c>
    </row>
    <row r="10" spans="1:8" x14ac:dyDescent="0.25">
      <c r="A10" s="1" t="s">
        <v>138</v>
      </c>
      <c r="B10">
        <v>1.1559999999999999</v>
      </c>
      <c r="C10">
        <v>14.606</v>
      </c>
      <c r="D10">
        <v>2.4</v>
      </c>
      <c r="E10">
        <v>5.3860000000000001</v>
      </c>
      <c r="F10" s="4">
        <f t="shared" si="0"/>
        <v>3.556</v>
      </c>
      <c r="G10" s="4">
        <f t="shared" si="2"/>
        <v>8.3292451499118165</v>
      </c>
      <c r="H10">
        <f t="shared" si="1"/>
        <v>42.692944390496756</v>
      </c>
    </row>
    <row r="11" spans="1:8" x14ac:dyDescent="0.25">
      <c r="A11" s="1" t="s">
        <v>139</v>
      </c>
      <c r="B11">
        <v>0.94199999999999995</v>
      </c>
      <c r="C11">
        <v>14.727</v>
      </c>
      <c r="D11">
        <v>2.5680000000000001</v>
      </c>
      <c r="E11">
        <v>5.4619999999999997</v>
      </c>
      <c r="F11" s="4">
        <f t="shared" si="0"/>
        <v>3.51</v>
      </c>
      <c r="G11" s="4">
        <f t="shared" si="2"/>
        <v>8.4739066366704154</v>
      </c>
      <c r="H11">
        <f t="shared" si="1"/>
        <v>41.421272979461996</v>
      </c>
    </row>
    <row r="12" spans="1:8" x14ac:dyDescent="0.25">
      <c r="A12" s="1" t="s">
        <v>140</v>
      </c>
      <c r="B12">
        <v>0.873</v>
      </c>
      <c r="C12">
        <v>14.891</v>
      </c>
      <c r="D12">
        <v>2.66</v>
      </c>
      <c r="E12">
        <v>5.5910000000000002</v>
      </c>
      <c r="F12" s="4">
        <f t="shared" si="0"/>
        <v>3.5330000000000004</v>
      </c>
      <c r="G12" s="4">
        <f t="shared" si="2"/>
        <v>8.0868974358974359</v>
      </c>
      <c r="H12">
        <f t="shared" si="1"/>
        <v>43.687953606498645</v>
      </c>
    </row>
    <row r="13" spans="1:8" x14ac:dyDescent="0.25">
      <c r="A13" s="1" t="s">
        <v>141</v>
      </c>
      <c r="B13">
        <v>0.85799999999999998</v>
      </c>
      <c r="C13">
        <v>15.055999999999999</v>
      </c>
      <c r="D13">
        <v>2.6669999999999998</v>
      </c>
      <c r="E13">
        <v>5.6950000000000003</v>
      </c>
      <c r="F13" s="4">
        <f t="shared" si="0"/>
        <v>3.5249999999999999</v>
      </c>
      <c r="G13" s="4">
        <f t="shared" si="2"/>
        <v>8.0080917067647892</v>
      </c>
      <c r="H13">
        <f t="shared" si="1"/>
        <v>44.017977429282887</v>
      </c>
    </row>
    <row r="14" spans="1:8" x14ac:dyDescent="0.25">
      <c r="A14" s="1" t="s">
        <v>142</v>
      </c>
      <c r="B14">
        <v>0.94299999999999995</v>
      </c>
      <c r="C14">
        <v>15.135999999999999</v>
      </c>
      <c r="D14">
        <v>2.8490000000000002</v>
      </c>
      <c r="E14">
        <v>5.72</v>
      </c>
      <c r="F14" s="4">
        <f t="shared" si="0"/>
        <v>3.7920000000000003</v>
      </c>
      <c r="G14" s="4">
        <f t="shared" si="2"/>
        <v>8.0118944680851065</v>
      </c>
      <c r="H14">
        <f t="shared" si="1"/>
        <v>47.329629903454183</v>
      </c>
    </row>
    <row r="15" spans="1:8" x14ac:dyDescent="0.25">
      <c r="A15" s="1" t="s">
        <v>143</v>
      </c>
      <c r="B15">
        <v>1.0620000000000001</v>
      </c>
      <c r="C15">
        <v>15.224</v>
      </c>
      <c r="D15">
        <v>2.81</v>
      </c>
      <c r="E15">
        <v>5.7990000000000004</v>
      </c>
      <c r="F15" s="4">
        <f t="shared" si="0"/>
        <v>3.8719999999999999</v>
      </c>
      <c r="G15" s="4">
        <f t="shared" si="2"/>
        <v>8.1428225210970471</v>
      </c>
      <c r="H15">
        <f t="shared" si="1"/>
        <v>47.551079370428695</v>
      </c>
    </row>
    <row r="16" spans="1:8" x14ac:dyDescent="0.25">
      <c r="A16" s="1" t="s">
        <v>144</v>
      </c>
      <c r="B16">
        <v>1.208</v>
      </c>
      <c r="C16">
        <v>15.365</v>
      </c>
      <c r="D16">
        <v>2.89</v>
      </c>
      <c r="E16">
        <v>5.8780000000000001</v>
      </c>
      <c r="F16" s="4">
        <f t="shared" si="0"/>
        <v>4.0979999999999999</v>
      </c>
      <c r="G16" s="4">
        <f t="shared" si="2"/>
        <v>8.4800645661157041</v>
      </c>
      <c r="H16">
        <f t="shared" si="1"/>
        <v>48.325103754216933</v>
      </c>
    </row>
    <row r="17" spans="1:8" x14ac:dyDescent="0.25">
      <c r="A17" s="1" t="s">
        <v>145</v>
      </c>
      <c r="B17">
        <v>1.1950000000000001</v>
      </c>
      <c r="C17">
        <v>15.569000000000001</v>
      </c>
      <c r="D17">
        <v>3.121</v>
      </c>
      <c r="E17">
        <v>5.9770000000000003</v>
      </c>
      <c r="F17" s="4">
        <f t="shared" si="0"/>
        <v>4.3159999999999998</v>
      </c>
      <c r="G17" s="4">
        <f t="shared" si="2"/>
        <v>8.8045100048804308</v>
      </c>
      <c r="H17">
        <f t="shared" si="1"/>
        <v>49.020331598323999</v>
      </c>
    </row>
    <row r="18" spans="1:8" x14ac:dyDescent="0.25">
      <c r="A18" s="1" t="s">
        <v>146</v>
      </c>
      <c r="B18">
        <v>1.095</v>
      </c>
      <c r="C18">
        <v>15.773</v>
      </c>
      <c r="D18">
        <v>3.2709999999999999</v>
      </c>
      <c r="E18">
        <v>6.15</v>
      </c>
      <c r="F18" s="4">
        <f t="shared" si="0"/>
        <v>4.3659999999999997</v>
      </c>
      <c r="G18" s="4">
        <f t="shared" si="2"/>
        <v>8.8143848470806301</v>
      </c>
      <c r="H18">
        <f t="shared" si="1"/>
        <v>49.532668198008636</v>
      </c>
    </row>
    <row r="19" spans="1:8" x14ac:dyDescent="0.25">
      <c r="A19" s="1" t="s">
        <v>147</v>
      </c>
      <c r="B19">
        <v>1.3460000000000001</v>
      </c>
      <c r="C19">
        <v>16.007999999999999</v>
      </c>
      <c r="D19">
        <v>3.4830000000000001</v>
      </c>
      <c r="E19">
        <v>6.4249999999999998</v>
      </c>
      <c r="F19" s="4">
        <f t="shared" si="0"/>
        <v>4.8290000000000006</v>
      </c>
      <c r="G19" s="4">
        <f t="shared" si="2"/>
        <v>8.8284322033898306</v>
      </c>
      <c r="H19">
        <f t="shared" si="1"/>
        <v>54.698273586399878</v>
      </c>
    </row>
    <row r="20" spans="1:8" x14ac:dyDescent="0.25">
      <c r="A20" s="1" t="s">
        <v>148</v>
      </c>
      <c r="B20">
        <v>1.4410000000000001</v>
      </c>
      <c r="C20">
        <v>16.587</v>
      </c>
      <c r="D20">
        <v>4.4530000000000003</v>
      </c>
      <c r="E20">
        <v>7.2930000000000001</v>
      </c>
      <c r="F20" s="4">
        <f t="shared" si="0"/>
        <v>5.8940000000000001</v>
      </c>
      <c r="G20" s="4">
        <f t="shared" si="2"/>
        <v>9.8835413129012206</v>
      </c>
      <c r="H20">
        <f t="shared" si="1"/>
        <v>59.634495505233765</v>
      </c>
    </row>
    <row r="21" spans="1:8" x14ac:dyDescent="0.25">
      <c r="A21" s="1" t="s">
        <v>149</v>
      </c>
      <c r="B21">
        <v>1.7350000000000001</v>
      </c>
      <c r="C21">
        <v>17.692</v>
      </c>
      <c r="D21">
        <v>4.8339999999999996</v>
      </c>
      <c r="E21">
        <v>7.9630000000000001</v>
      </c>
      <c r="F21" s="4">
        <f t="shared" si="0"/>
        <v>6.569</v>
      </c>
      <c r="G21" s="4">
        <f t="shared" si="2"/>
        <v>10.341603495079742</v>
      </c>
      <c r="H21">
        <f t="shared" si="1"/>
        <v>63.520130153175515</v>
      </c>
    </row>
    <row r="22" spans="1:8" x14ac:dyDescent="0.25">
      <c r="A22" s="1" t="s">
        <v>150</v>
      </c>
      <c r="B22">
        <v>2.278</v>
      </c>
      <c r="C22">
        <v>19.145</v>
      </c>
      <c r="D22">
        <v>5.1660000000000004</v>
      </c>
      <c r="E22">
        <v>8.4320000000000004</v>
      </c>
      <c r="F22" s="4">
        <f t="shared" si="0"/>
        <v>7.4440000000000008</v>
      </c>
      <c r="G22" s="4">
        <f t="shared" si="2"/>
        <v>11.261510579996955</v>
      </c>
      <c r="H22">
        <f t="shared" si="1"/>
        <v>66.101256550984061</v>
      </c>
    </row>
    <row r="23" spans="1:8" x14ac:dyDescent="0.25">
      <c r="A23" s="1" t="s">
        <v>151</v>
      </c>
      <c r="B23">
        <v>2.452</v>
      </c>
      <c r="C23">
        <v>20.646999999999998</v>
      </c>
      <c r="D23">
        <v>5.8280000000000003</v>
      </c>
      <c r="E23">
        <v>8.91</v>
      </c>
      <c r="F23" s="4">
        <f t="shared" si="0"/>
        <v>8.2800000000000011</v>
      </c>
      <c r="G23" s="4">
        <f t="shared" si="2"/>
        <v>12.501736432025792</v>
      </c>
      <c r="H23">
        <f t="shared" si="1"/>
        <v>66.230799577481591</v>
      </c>
    </row>
    <row r="24" spans="1:8" x14ac:dyDescent="0.25">
      <c r="A24" s="1" t="s">
        <v>152</v>
      </c>
      <c r="B24">
        <v>2.6480000000000001</v>
      </c>
      <c r="C24">
        <v>21.96</v>
      </c>
      <c r="D24">
        <v>6.2290000000000001</v>
      </c>
      <c r="E24">
        <v>9.2309999999999999</v>
      </c>
      <c r="F24" s="4">
        <f t="shared" si="0"/>
        <v>8.8770000000000007</v>
      </c>
      <c r="G24" s="4">
        <f t="shared" si="2"/>
        <v>13.000505797101447</v>
      </c>
      <c r="H24">
        <f t="shared" si="1"/>
        <v>68.281958706400403</v>
      </c>
    </row>
    <row r="25" spans="1:8" x14ac:dyDescent="0.25">
      <c r="A25" s="1" t="s">
        <v>153</v>
      </c>
      <c r="B25">
        <v>2.758</v>
      </c>
      <c r="C25">
        <v>22.824999999999999</v>
      </c>
      <c r="D25">
        <v>6.774</v>
      </c>
      <c r="E25">
        <v>9.4659999999999993</v>
      </c>
      <c r="F25" s="4">
        <f t="shared" si="0"/>
        <v>9.532</v>
      </c>
      <c r="G25" s="4">
        <f t="shared" si="2"/>
        <v>13.450976005407231</v>
      </c>
      <c r="H25">
        <f t="shared" si="1"/>
        <v>70.864746143091622</v>
      </c>
    </row>
    <row r="26" spans="1:8" x14ac:dyDescent="0.25">
      <c r="A26" s="1" t="s">
        <v>154</v>
      </c>
      <c r="B26">
        <v>2.766</v>
      </c>
      <c r="C26">
        <v>23.471</v>
      </c>
      <c r="D26">
        <v>7.1890000000000001</v>
      </c>
      <c r="E26">
        <v>9.8260000000000005</v>
      </c>
      <c r="F26" s="4">
        <f t="shared" si="0"/>
        <v>9.9550000000000001</v>
      </c>
      <c r="G26" s="4">
        <f t="shared" si="2"/>
        <v>13.774060218212338</v>
      </c>
      <c r="H26">
        <f t="shared" si="1"/>
        <v>72.27353331036916</v>
      </c>
    </row>
    <row r="27" spans="1:8" x14ac:dyDescent="0.25">
      <c r="A27" s="1" t="s">
        <v>155</v>
      </c>
      <c r="B27">
        <v>3.0710000000000002</v>
      </c>
      <c r="C27">
        <v>24.045999999999999</v>
      </c>
      <c r="D27">
        <v>7.4039999999999999</v>
      </c>
      <c r="E27">
        <v>9.8239999999999998</v>
      </c>
      <c r="F27" s="4">
        <f t="shared" si="0"/>
        <v>10.475</v>
      </c>
      <c r="G27" s="4">
        <f t="shared" si="2"/>
        <v>13.775587343043695</v>
      </c>
      <c r="H27">
        <f t="shared" si="1"/>
        <v>76.040314936477799</v>
      </c>
    </row>
    <row r="28" spans="1:8" x14ac:dyDescent="0.25">
      <c r="A28" s="1" t="s">
        <v>156</v>
      </c>
      <c r="B28">
        <v>3.1379999999999999</v>
      </c>
      <c r="C28">
        <v>24.526</v>
      </c>
      <c r="D28">
        <v>7.077</v>
      </c>
      <c r="E28">
        <v>10.007</v>
      </c>
      <c r="F28" s="4">
        <f t="shared" si="0"/>
        <v>10.215</v>
      </c>
      <c r="G28" s="4">
        <f t="shared" si="2"/>
        <v>14.263596563245825</v>
      </c>
      <c r="H28">
        <f t="shared" si="1"/>
        <v>71.615878608918493</v>
      </c>
    </row>
    <row r="29" spans="1:8" x14ac:dyDescent="0.25">
      <c r="A29" s="1" t="s">
        <v>157</v>
      </c>
      <c r="B29">
        <v>2.903</v>
      </c>
      <c r="C29">
        <v>25.071999999999999</v>
      </c>
      <c r="D29">
        <v>7.5270000000000001</v>
      </c>
      <c r="E29">
        <v>10.359</v>
      </c>
      <c r="F29" s="4">
        <f t="shared" si="0"/>
        <v>10.43</v>
      </c>
      <c r="G29" s="4">
        <f t="shared" si="2"/>
        <v>14.878764464023496</v>
      </c>
      <c r="H29">
        <f t="shared" si="1"/>
        <v>70.099906650310217</v>
      </c>
    </row>
    <row r="30" spans="1:8" x14ac:dyDescent="0.25">
      <c r="A30" s="1" t="s">
        <v>158</v>
      </c>
      <c r="B30">
        <v>2.8919999999999999</v>
      </c>
      <c r="C30">
        <v>25.885000000000002</v>
      </c>
      <c r="D30">
        <v>7.984</v>
      </c>
      <c r="E30">
        <v>10.715</v>
      </c>
      <c r="F30" s="4">
        <f t="shared" si="0"/>
        <v>10.875999999999999</v>
      </c>
      <c r="G30" s="4">
        <f t="shared" si="2"/>
        <v>14.937292425695112</v>
      </c>
      <c r="H30">
        <f t="shared" si="1"/>
        <v>72.811053637077606</v>
      </c>
    </row>
    <row r="31" spans="1:8" x14ac:dyDescent="0.25">
      <c r="A31" s="1" t="s">
        <v>159</v>
      </c>
      <c r="B31">
        <v>3.0539999999999998</v>
      </c>
      <c r="C31">
        <v>26.681000000000001</v>
      </c>
      <c r="D31">
        <v>8.8919999999999995</v>
      </c>
      <c r="E31">
        <v>11.266999999999999</v>
      </c>
      <c r="F31" s="4">
        <f t="shared" si="0"/>
        <v>11.946</v>
      </c>
      <c r="G31" s="4">
        <f t="shared" si="2"/>
        <v>15.365684075027584</v>
      </c>
      <c r="H31">
        <f t="shared" si="1"/>
        <v>77.744667544055019</v>
      </c>
    </row>
    <row r="32" spans="1:8" x14ac:dyDescent="0.25">
      <c r="A32" s="1" t="s">
        <v>160</v>
      </c>
      <c r="B32">
        <v>3.371</v>
      </c>
      <c r="C32">
        <v>27.437000000000001</v>
      </c>
      <c r="D32">
        <v>9.8000000000000007</v>
      </c>
      <c r="E32">
        <v>11.925000000000001</v>
      </c>
      <c r="F32" s="4">
        <f t="shared" si="0"/>
        <v>13.171000000000001</v>
      </c>
      <c r="G32" s="4">
        <f t="shared" si="2"/>
        <v>15.890649422400804</v>
      </c>
      <c r="H32">
        <f t="shared" si="1"/>
        <v>82.885221679065197</v>
      </c>
    </row>
    <row r="33" spans="1:8" x14ac:dyDescent="0.25">
      <c r="A33" s="1" t="s">
        <v>161</v>
      </c>
      <c r="B33">
        <v>3.6160000000000001</v>
      </c>
      <c r="C33">
        <v>28.363</v>
      </c>
      <c r="D33">
        <v>10.542</v>
      </c>
      <c r="E33">
        <v>12.561999999999999</v>
      </c>
      <c r="F33" s="4">
        <f t="shared" si="0"/>
        <v>14.157999999999999</v>
      </c>
      <c r="G33" s="4">
        <f t="shared" si="2"/>
        <v>16.606125047452736</v>
      </c>
      <c r="H33">
        <f t="shared" si="1"/>
        <v>85.257698346501002</v>
      </c>
    </row>
    <row r="34" spans="1:8" x14ac:dyDescent="0.25">
      <c r="A34" s="1" t="s">
        <v>162</v>
      </c>
      <c r="B34">
        <v>4.1909999999999998</v>
      </c>
      <c r="C34">
        <v>29.436</v>
      </c>
      <c r="D34">
        <v>11.082000000000001</v>
      </c>
      <c r="E34">
        <v>13.051</v>
      </c>
      <c r="F34" s="4">
        <f t="shared" si="0"/>
        <v>15.273</v>
      </c>
      <c r="G34" s="4">
        <f t="shared" si="2"/>
        <v>17.235783161463484</v>
      </c>
      <c r="H34">
        <f t="shared" si="1"/>
        <v>88.612161437189812</v>
      </c>
    </row>
    <row r="35" spans="1:8" x14ac:dyDescent="0.25">
      <c r="A35" s="1" t="s">
        <v>163</v>
      </c>
      <c r="B35">
        <v>3.7189999999999999</v>
      </c>
      <c r="C35">
        <v>29.664999999999999</v>
      </c>
      <c r="D35">
        <v>10.419</v>
      </c>
      <c r="E35">
        <v>13.391</v>
      </c>
      <c r="F35" s="4">
        <f t="shared" si="0"/>
        <v>14.138</v>
      </c>
      <c r="G35" s="4">
        <f t="shared" si="2"/>
        <v>17.856680219996072</v>
      </c>
      <c r="H35">
        <f t="shared" si="1"/>
        <v>79.174851236727307</v>
      </c>
    </row>
    <row r="36" spans="1:8" x14ac:dyDescent="0.25">
      <c r="A36" s="1" t="s">
        <v>164</v>
      </c>
      <c r="B36">
        <v>3.6680000000000001</v>
      </c>
      <c r="C36">
        <v>30.3</v>
      </c>
      <c r="D36">
        <v>13.379</v>
      </c>
      <c r="E36">
        <v>14.162000000000001</v>
      </c>
      <c r="F36" s="4">
        <f t="shared" si="0"/>
        <v>17.047000000000001</v>
      </c>
      <c r="G36" s="4">
        <f t="shared" si="2"/>
        <v>18.407099872683553</v>
      </c>
      <c r="H36">
        <f t="shared" ref="H36:H67" si="3">100*(F36/G36)</f>
        <v>92.611004003395649</v>
      </c>
    </row>
    <row r="37" spans="1:8" x14ac:dyDescent="0.25">
      <c r="A37" s="1" t="s">
        <v>165</v>
      </c>
      <c r="B37">
        <v>3.585</v>
      </c>
      <c r="C37">
        <v>30.978999999999999</v>
      </c>
      <c r="D37">
        <v>15.06</v>
      </c>
      <c r="E37">
        <v>14.759</v>
      </c>
      <c r="F37" s="4">
        <f t="shared" si="0"/>
        <v>18.645</v>
      </c>
      <c r="G37" s="4">
        <f t="shared" si="2"/>
        <v>18.249054555053675</v>
      </c>
      <c r="H37">
        <f t="shared" si="3"/>
        <v>102.16967648242728</v>
      </c>
    </row>
    <row r="38" spans="1:8" x14ac:dyDescent="0.25">
      <c r="A38" s="1" t="s">
        <v>166</v>
      </c>
      <c r="B38">
        <v>3.62</v>
      </c>
      <c r="C38">
        <v>31.728000000000002</v>
      </c>
      <c r="D38">
        <v>17.518000000000001</v>
      </c>
      <c r="E38">
        <v>15.438000000000001</v>
      </c>
      <c r="F38" s="4">
        <f t="shared" si="0"/>
        <v>21.138000000000002</v>
      </c>
      <c r="G38" s="4">
        <f t="shared" si="2"/>
        <v>18.570188254223655</v>
      </c>
      <c r="H38">
        <f t="shared" si="3"/>
        <v>113.82760212563983</v>
      </c>
    </row>
    <row r="39" spans="1:8" x14ac:dyDescent="0.25">
      <c r="A39" s="1" t="s">
        <v>167</v>
      </c>
      <c r="B39">
        <v>3.4649999999999999</v>
      </c>
      <c r="C39">
        <v>32.531999999999996</v>
      </c>
      <c r="D39">
        <v>17.623999999999999</v>
      </c>
      <c r="E39">
        <v>16.277000000000001</v>
      </c>
      <c r="F39" s="4">
        <f t="shared" si="0"/>
        <v>21.088999999999999</v>
      </c>
      <c r="G39" s="4">
        <f t="shared" si="2"/>
        <v>19.060759106821838</v>
      </c>
      <c r="H39">
        <f t="shared" si="3"/>
        <v>110.64092401468027</v>
      </c>
    </row>
    <row r="40" spans="1:8" x14ac:dyDescent="0.25">
      <c r="A40" s="1" t="s">
        <v>168</v>
      </c>
      <c r="B40">
        <v>3.7480000000000002</v>
      </c>
      <c r="C40">
        <v>33.18</v>
      </c>
      <c r="D40">
        <v>15.417</v>
      </c>
      <c r="E40">
        <v>16.754000000000001</v>
      </c>
      <c r="F40" s="4">
        <f t="shared" si="0"/>
        <v>19.164999999999999</v>
      </c>
      <c r="G40" s="4">
        <f t="shared" si="2"/>
        <v>19.452852008155912</v>
      </c>
      <c r="H40">
        <f t="shared" si="3"/>
        <v>98.520258067890381</v>
      </c>
    </row>
    <row r="41" spans="1:8" x14ac:dyDescent="0.25">
      <c r="A41" s="1" t="s">
        <v>169</v>
      </c>
      <c r="B41">
        <v>3.7010000000000001</v>
      </c>
      <c r="C41">
        <v>34.134999999999998</v>
      </c>
      <c r="D41">
        <v>17.928000000000001</v>
      </c>
      <c r="E41">
        <v>17.286000000000001</v>
      </c>
      <c r="F41" s="4">
        <f t="shared" si="0"/>
        <v>21.629000000000001</v>
      </c>
      <c r="G41" s="4">
        <f t="shared" si="2"/>
        <v>20.581071849726065</v>
      </c>
      <c r="H41">
        <f t="shared" si="3"/>
        <v>105.09170833242042</v>
      </c>
    </row>
    <row r="42" spans="1:8" x14ac:dyDescent="0.25">
      <c r="A42" s="1" t="s">
        <v>170</v>
      </c>
      <c r="B42">
        <v>4.6219999999999999</v>
      </c>
      <c r="C42">
        <v>35.326999999999998</v>
      </c>
      <c r="D42">
        <v>19.739000000000001</v>
      </c>
      <c r="E42">
        <v>17.300999999999998</v>
      </c>
      <c r="F42" s="4">
        <f t="shared" si="0"/>
        <v>24.361000000000001</v>
      </c>
      <c r="G42" s="4">
        <f t="shared" si="2"/>
        <v>20.385480373572516</v>
      </c>
      <c r="H42">
        <f t="shared" si="3"/>
        <v>119.50172158602305</v>
      </c>
    </row>
    <row r="43" spans="1:8" x14ac:dyDescent="0.25">
      <c r="A43" s="1" t="s">
        <v>171</v>
      </c>
      <c r="B43">
        <v>4.3109999999999999</v>
      </c>
      <c r="C43">
        <v>37.029000000000003</v>
      </c>
      <c r="D43">
        <v>20.861999999999998</v>
      </c>
      <c r="E43">
        <v>16.853999999999999</v>
      </c>
      <c r="F43" s="4">
        <f t="shared" si="0"/>
        <v>25.172999999999998</v>
      </c>
      <c r="G43" s="4">
        <f t="shared" si="2"/>
        <v>20.681792373055295</v>
      </c>
      <c r="H43">
        <f t="shared" si="3"/>
        <v>121.71575628423747</v>
      </c>
    </row>
    <row r="44" spans="1:8" x14ac:dyDescent="0.25">
      <c r="A44" s="1" t="s">
        <v>172</v>
      </c>
      <c r="B44">
        <v>4.0430000000000001</v>
      </c>
      <c r="C44">
        <v>38.982999999999997</v>
      </c>
      <c r="D44">
        <v>21.766999999999999</v>
      </c>
      <c r="E44">
        <v>16.917000000000002</v>
      </c>
      <c r="F44" s="4">
        <f t="shared" si="0"/>
        <v>25.81</v>
      </c>
      <c r="G44" s="4">
        <f t="shared" si="2"/>
        <v>20.695910976045763</v>
      </c>
      <c r="H44">
        <f t="shared" si="3"/>
        <v>124.710625349488</v>
      </c>
    </row>
    <row r="45" spans="1:8" x14ac:dyDescent="0.25">
      <c r="A45" s="1" t="s">
        <v>173</v>
      </c>
      <c r="B45">
        <v>4.5090000000000003</v>
      </c>
      <c r="C45">
        <v>40.966000000000001</v>
      </c>
      <c r="D45">
        <v>27.456</v>
      </c>
      <c r="E45">
        <v>17.032</v>
      </c>
      <c r="F45" s="4">
        <f t="shared" si="0"/>
        <v>31.965</v>
      </c>
      <c r="G45" s="4">
        <f t="shared" si="2"/>
        <v>20.781134521503294</v>
      </c>
      <c r="H45">
        <f t="shared" si="3"/>
        <v>153.81739609511786</v>
      </c>
    </row>
    <row r="46" spans="1:8" x14ac:dyDescent="0.25">
      <c r="A46" s="1" t="s">
        <v>174</v>
      </c>
      <c r="B46">
        <v>5.1289999999999996</v>
      </c>
      <c r="C46">
        <v>42.832999999999998</v>
      </c>
      <c r="D46">
        <v>32.279000000000003</v>
      </c>
      <c r="E46">
        <v>17.806000000000001</v>
      </c>
      <c r="F46" s="4">
        <f t="shared" si="0"/>
        <v>37.408000000000001</v>
      </c>
      <c r="G46" s="4">
        <f t="shared" si="2"/>
        <v>21.336322008446739</v>
      </c>
      <c r="H46">
        <f t="shared" si="3"/>
        <v>175.32543793251114</v>
      </c>
    </row>
    <row r="47" spans="1:8" x14ac:dyDescent="0.25">
      <c r="A47" s="1" t="s">
        <v>175</v>
      </c>
      <c r="B47">
        <v>6.2969999999999997</v>
      </c>
      <c r="C47">
        <v>44.209000000000003</v>
      </c>
      <c r="D47">
        <v>29.114000000000001</v>
      </c>
      <c r="E47">
        <v>20.166</v>
      </c>
      <c r="F47" s="4">
        <f t="shared" si="0"/>
        <v>35.411000000000001</v>
      </c>
      <c r="G47" s="4">
        <f t="shared" si="2"/>
        <v>23.462528737168522</v>
      </c>
      <c r="H47">
        <f t="shared" si="3"/>
        <v>150.92576080217273</v>
      </c>
    </row>
    <row r="48" spans="1:8" x14ac:dyDescent="0.25">
      <c r="A48" s="1" t="s">
        <v>176</v>
      </c>
      <c r="B48">
        <v>7.7450000000000001</v>
      </c>
      <c r="C48">
        <v>46.008000000000003</v>
      </c>
      <c r="D48">
        <v>36.003999999999998</v>
      </c>
      <c r="E48">
        <v>22.099</v>
      </c>
      <c r="F48" s="4">
        <f t="shared" si="0"/>
        <v>43.748999999999995</v>
      </c>
      <c r="G48" s="4">
        <f t="shared" si="2"/>
        <v>26.350644206602468</v>
      </c>
      <c r="H48">
        <f t="shared" si="3"/>
        <v>166.02630150893299</v>
      </c>
    </row>
    <row r="49" spans="1:8" x14ac:dyDescent="0.25">
      <c r="A49" s="1" t="s">
        <v>177</v>
      </c>
      <c r="B49">
        <v>8.3849999999999998</v>
      </c>
      <c r="C49">
        <v>47.514000000000003</v>
      </c>
      <c r="D49">
        <v>38.655000000000001</v>
      </c>
      <c r="E49">
        <v>23.706</v>
      </c>
      <c r="F49" s="4">
        <f t="shared" si="0"/>
        <v>47.04</v>
      </c>
      <c r="G49" s="4">
        <f t="shared" si="2"/>
        <v>27.92079256668724</v>
      </c>
      <c r="H49">
        <f t="shared" si="3"/>
        <v>168.47659280318641</v>
      </c>
    </row>
    <row r="50" spans="1:8" x14ac:dyDescent="0.25">
      <c r="A50" s="1" t="s">
        <v>178</v>
      </c>
      <c r="B50">
        <v>8.1329999999999991</v>
      </c>
      <c r="C50">
        <v>48.999000000000002</v>
      </c>
      <c r="D50">
        <v>56.063000000000002</v>
      </c>
      <c r="E50">
        <v>25.859000000000002</v>
      </c>
      <c r="F50" s="4">
        <f t="shared" si="0"/>
        <v>64.195999999999998</v>
      </c>
      <c r="G50" s="4">
        <f t="shared" si="2"/>
        <v>29.983764030612249</v>
      </c>
      <c r="H50">
        <f t="shared" si="3"/>
        <v>214.10253874216193</v>
      </c>
    </row>
    <row r="51" spans="1:8" x14ac:dyDescent="0.25">
      <c r="A51" s="1" t="s">
        <v>179</v>
      </c>
      <c r="B51">
        <v>7.5570000000000004</v>
      </c>
      <c r="C51">
        <v>50.41</v>
      </c>
      <c r="D51">
        <v>51.715000000000003</v>
      </c>
      <c r="E51">
        <v>26.93</v>
      </c>
      <c r="F51" s="4">
        <f t="shared" si="0"/>
        <v>59.272000000000006</v>
      </c>
      <c r="G51" s="4">
        <f t="shared" si="2"/>
        <v>29.904684404012709</v>
      </c>
      <c r="H51">
        <f t="shared" si="3"/>
        <v>198.20306143089306</v>
      </c>
    </row>
    <row r="52" spans="1:8" x14ac:dyDescent="0.25">
      <c r="A52" s="1" t="s">
        <v>180</v>
      </c>
      <c r="B52">
        <v>6.0579999999999998</v>
      </c>
      <c r="C52">
        <v>50.45</v>
      </c>
      <c r="D52">
        <v>45.918999999999997</v>
      </c>
      <c r="E52">
        <v>27.145</v>
      </c>
      <c r="F52" s="4">
        <f t="shared" si="0"/>
        <v>51.976999999999997</v>
      </c>
      <c r="G52" s="4">
        <f t="shared" si="2"/>
        <v>30.11631672627885</v>
      </c>
      <c r="H52">
        <f t="shared" si="3"/>
        <v>172.58750620936985</v>
      </c>
    </row>
    <row r="53" spans="1:8" x14ac:dyDescent="0.25">
      <c r="A53" s="1" t="s">
        <v>181</v>
      </c>
      <c r="B53">
        <v>4.57</v>
      </c>
      <c r="C53">
        <v>50.115000000000002</v>
      </c>
      <c r="D53">
        <v>38.154000000000003</v>
      </c>
      <c r="E53">
        <v>26.641999999999999</v>
      </c>
      <c r="F53" s="4">
        <f t="shared" si="0"/>
        <v>42.724000000000004</v>
      </c>
      <c r="G53" s="4">
        <f t="shared" si="2"/>
        <v>29.377814571829848</v>
      </c>
      <c r="H53">
        <f t="shared" si="3"/>
        <v>145.42946989994178</v>
      </c>
    </row>
    <row r="54" spans="1:8" x14ac:dyDescent="0.25">
      <c r="A54" s="1" t="s">
        <v>182</v>
      </c>
      <c r="B54">
        <v>4.0229999999999997</v>
      </c>
      <c r="C54">
        <v>49.98</v>
      </c>
      <c r="D54">
        <v>34.96</v>
      </c>
      <c r="E54">
        <v>25.552</v>
      </c>
      <c r="F54" s="4">
        <f t="shared" si="0"/>
        <v>38.983000000000004</v>
      </c>
      <c r="G54" s="4">
        <f t="shared" si="2"/>
        <v>28.164956651998875</v>
      </c>
      <c r="H54">
        <f t="shared" si="3"/>
        <v>138.40958635820721</v>
      </c>
    </row>
    <row r="55" spans="1:8" x14ac:dyDescent="0.25">
      <c r="A55" s="1" t="s">
        <v>183</v>
      </c>
      <c r="B55">
        <v>3.4470000000000001</v>
      </c>
      <c r="C55">
        <v>49.863999999999997</v>
      </c>
      <c r="D55">
        <v>32.576999999999998</v>
      </c>
      <c r="E55">
        <v>22.975999999999999</v>
      </c>
      <c r="F55" s="4">
        <f t="shared" si="0"/>
        <v>36.024000000000001</v>
      </c>
      <c r="G55" s="4">
        <f t="shared" si="2"/>
        <v>25.750810148013233</v>
      </c>
      <c r="H55">
        <f t="shared" si="3"/>
        <v>139.89462775321414</v>
      </c>
    </row>
    <row r="56" spans="1:8" x14ac:dyDescent="0.25">
      <c r="A56" s="1" t="s">
        <v>184</v>
      </c>
      <c r="B56">
        <v>3.2730000000000001</v>
      </c>
      <c r="C56">
        <v>48.896999999999998</v>
      </c>
      <c r="D56">
        <v>26.687000000000001</v>
      </c>
      <c r="E56">
        <v>21.474</v>
      </c>
      <c r="F56" s="4">
        <f t="shared" si="0"/>
        <v>29.96</v>
      </c>
      <c r="G56" s="4">
        <f t="shared" si="2"/>
        <v>24.098002914723516</v>
      </c>
      <c r="H56">
        <f t="shared" si="3"/>
        <v>124.32565514254665</v>
      </c>
    </row>
    <row r="57" spans="1:8" x14ac:dyDescent="0.25">
      <c r="A57" s="1" t="s">
        <v>185</v>
      </c>
      <c r="B57">
        <v>3.1520000000000001</v>
      </c>
      <c r="C57">
        <v>48.13</v>
      </c>
      <c r="D57">
        <v>26.858000000000001</v>
      </c>
      <c r="E57">
        <v>20.748999999999999</v>
      </c>
      <c r="F57" s="4">
        <f t="shared" si="0"/>
        <v>30.01</v>
      </c>
      <c r="G57" s="4">
        <f t="shared" si="2"/>
        <v>23.74025544058745</v>
      </c>
      <c r="H57">
        <f t="shared" si="3"/>
        <v>126.40976031240803</v>
      </c>
    </row>
    <row r="58" spans="1:8" x14ac:dyDescent="0.25">
      <c r="A58" s="1" t="s">
        <v>186</v>
      </c>
      <c r="B58">
        <v>2.9279999999999999</v>
      </c>
      <c r="C58">
        <v>47.94</v>
      </c>
      <c r="D58">
        <v>27.713999999999999</v>
      </c>
      <c r="E58">
        <v>19.916</v>
      </c>
      <c r="F58" s="4">
        <f t="shared" si="0"/>
        <v>30.641999999999999</v>
      </c>
      <c r="G58" s="4">
        <f t="shared" si="2"/>
        <v>22.859407130956345</v>
      </c>
      <c r="H58">
        <f t="shared" si="3"/>
        <v>134.04547119030229</v>
      </c>
    </row>
    <row r="59" spans="1:8" x14ac:dyDescent="0.25">
      <c r="A59" s="1" t="s">
        <v>187</v>
      </c>
      <c r="B59">
        <v>3.0150000000000001</v>
      </c>
      <c r="C59">
        <v>48.09</v>
      </c>
      <c r="D59">
        <v>28.893999999999998</v>
      </c>
      <c r="E59">
        <v>19.279</v>
      </c>
      <c r="F59" s="4">
        <f t="shared" si="0"/>
        <v>31.908999999999999</v>
      </c>
      <c r="G59" s="4">
        <f t="shared" si="2"/>
        <v>22.032038574505581</v>
      </c>
      <c r="H59">
        <f t="shared" si="3"/>
        <v>144.82999333944323</v>
      </c>
    </row>
    <row r="60" spans="1:8" x14ac:dyDescent="0.25">
      <c r="A60" s="1" t="s">
        <v>188</v>
      </c>
      <c r="B60">
        <v>3.0070000000000001</v>
      </c>
      <c r="C60">
        <v>48.295999999999999</v>
      </c>
      <c r="D60">
        <v>28.933</v>
      </c>
      <c r="E60">
        <v>19.556999999999999</v>
      </c>
      <c r="F60" s="4">
        <f t="shared" si="0"/>
        <v>31.94</v>
      </c>
      <c r="G60" s="4">
        <f t="shared" si="2"/>
        <v>22.272474787677456</v>
      </c>
      <c r="H60">
        <f t="shared" si="3"/>
        <v>143.40570728885157</v>
      </c>
    </row>
    <row r="61" spans="1:8" x14ac:dyDescent="0.25">
      <c r="A61" s="1" t="s">
        <v>189</v>
      </c>
      <c r="B61">
        <v>2.5299999999999998</v>
      </c>
      <c r="C61">
        <v>48.68</v>
      </c>
      <c r="D61">
        <v>30.54</v>
      </c>
      <c r="E61">
        <v>19.376999999999999</v>
      </c>
      <c r="F61" s="4">
        <f t="shared" si="0"/>
        <v>33.07</v>
      </c>
      <c r="G61" s="4">
        <f t="shared" si="2"/>
        <v>22.135738916718847</v>
      </c>
      <c r="H61">
        <f t="shared" si="3"/>
        <v>149.39641330438101</v>
      </c>
    </row>
    <row r="62" spans="1:8" x14ac:dyDescent="0.25">
      <c r="A62" s="1" t="s">
        <v>190</v>
      </c>
      <c r="B62">
        <v>2.7080000000000002</v>
      </c>
      <c r="C62">
        <v>48.631</v>
      </c>
      <c r="D62">
        <v>29.888999999999999</v>
      </c>
      <c r="E62">
        <v>19.375</v>
      </c>
      <c r="F62" s="4">
        <f t="shared" si="0"/>
        <v>32.597000000000001</v>
      </c>
      <c r="G62" s="4">
        <f t="shared" si="2"/>
        <v>21.613212276988207</v>
      </c>
      <c r="H62">
        <f t="shared" si="3"/>
        <v>150.81978366865133</v>
      </c>
    </row>
    <row r="63" spans="1:8" x14ac:dyDescent="0.25">
      <c r="A63" s="1" t="s">
        <v>191</v>
      </c>
      <c r="B63">
        <v>2.6560000000000001</v>
      </c>
      <c r="C63">
        <v>48.567</v>
      </c>
      <c r="D63">
        <v>30.527999999999999</v>
      </c>
      <c r="E63">
        <v>19.574000000000002</v>
      </c>
      <c r="F63" s="4">
        <f t="shared" si="0"/>
        <v>33.183999999999997</v>
      </c>
      <c r="G63" s="4">
        <f t="shared" si="2"/>
        <v>21.982597232874191</v>
      </c>
      <c r="H63">
        <f t="shared" si="3"/>
        <v>150.95577491805429</v>
      </c>
    </row>
    <row r="64" spans="1:8" x14ac:dyDescent="0.25">
      <c r="A64" s="1" t="s">
        <v>192</v>
      </c>
      <c r="B64">
        <v>2.7839999999999998</v>
      </c>
      <c r="C64">
        <v>48.883000000000003</v>
      </c>
      <c r="D64">
        <v>26.332999999999998</v>
      </c>
      <c r="E64">
        <v>19.321999999999999</v>
      </c>
      <c r="F64" s="4">
        <f t="shared" si="0"/>
        <v>29.116999999999997</v>
      </c>
      <c r="G64" s="4">
        <f t="shared" si="2"/>
        <v>21.688020250723241</v>
      </c>
      <c r="H64">
        <f t="shared" si="3"/>
        <v>134.25383996969026</v>
      </c>
    </row>
    <row r="65" spans="1:8" x14ac:dyDescent="0.25">
      <c r="A65" s="1" t="s">
        <v>193</v>
      </c>
      <c r="B65">
        <v>2.6309999999999998</v>
      </c>
      <c r="C65">
        <v>49.176000000000002</v>
      </c>
      <c r="D65">
        <v>24.257999999999999</v>
      </c>
      <c r="E65">
        <v>19.355</v>
      </c>
      <c r="F65" s="4">
        <f t="shared" si="0"/>
        <v>26.888999999999999</v>
      </c>
      <c r="G65" s="4">
        <f t="shared" si="2"/>
        <v>22.206312429165095</v>
      </c>
      <c r="H65">
        <f t="shared" si="3"/>
        <v>121.08719124695735</v>
      </c>
    </row>
    <row r="66" spans="1:8" x14ac:dyDescent="0.25">
      <c r="A66" s="1" t="s">
        <v>96</v>
      </c>
      <c r="B66">
        <v>1.7929999999999999</v>
      </c>
      <c r="C66">
        <v>49.085999999999999</v>
      </c>
      <c r="D66">
        <v>23.905000000000001</v>
      </c>
      <c r="E66">
        <v>19.295000000000002</v>
      </c>
      <c r="F66" s="4">
        <f t="shared" si="0"/>
        <v>25.698</v>
      </c>
      <c r="G66" s="4">
        <f t="shared" si="2"/>
        <v>22.209951132433336</v>
      </c>
      <c r="H66">
        <f t="shared" si="3"/>
        <v>115.70489213041557</v>
      </c>
    </row>
    <row r="67" spans="1:8" x14ac:dyDescent="0.25">
      <c r="A67" s="1" t="s">
        <v>97</v>
      </c>
      <c r="B67">
        <v>1.478</v>
      </c>
      <c r="C67">
        <v>49.381</v>
      </c>
      <c r="D67">
        <v>22.143000000000001</v>
      </c>
      <c r="E67">
        <v>19.099</v>
      </c>
      <c r="F67" s="4">
        <f t="shared" si="0"/>
        <v>23.621000000000002</v>
      </c>
      <c r="G67" s="4">
        <f t="shared" si="2"/>
        <v>21.211834695307026</v>
      </c>
      <c r="H67">
        <f t="shared" si="3"/>
        <v>111.35764698951753</v>
      </c>
    </row>
    <row r="68" spans="1:8" x14ac:dyDescent="0.25">
      <c r="A68" s="1" t="s">
        <v>98</v>
      </c>
      <c r="B68">
        <v>1.246</v>
      </c>
      <c r="C68">
        <v>49.338000000000001</v>
      </c>
      <c r="D68">
        <v>13.44</v>
      </c>
      <c r="E68">
        <v>18.748000000000001</v>
      </c>
      <c r="F68" s="4">
        <f t="shared" ref="F68:F131" si="4">SUM(B68,D68)</f>
        <v>14.686</v>
      </c>
      <c r="G68" s="4">
        <f t="shared" si="2"/>
        <v>20.662060370009737</v>
      </c>
      <c r="H68">
        <f t="shared" ref="H68:H99" si="5">100*(F68/G68)</f>
        <v>71.077132372124026</v>
      </c>
    </row>
    <row r="69" spans="1:8" x14ac:dyDescent="0.25">
      <c r="A69" s="1" t="s">
        <v>99</v>
      </c>
      <c r="B69">
        <v>1.506</v>
      </c>
      <c r="C69">
        <v>48.725999999999999</v>
      </c>
      <c r="D69">
        <v>11.196</v>
      </c>
      <c r="E69">
        <v>18.155000000000001</v>
      </c>
      <c r="F69" s="4">
        <f t="shared" si="4"/>
        <v>12.702</v>
      </c>
      <c r="G69" s="4">
        <f t="shared" ref="G69:G132" si="6">(C69*B68+E69*D68)/F68</f>
        <v>20.748726406101049</v>
      </c>
      <c r="H69">
        <f t="shared" si="5"/>
        <v>61.218215284120028</v>
      </c>
    </row>
    <row r="70" spans="1:8" x14ac:dyDescent="0.25">
      <c r="A70" s="1" t="s">
        <v>100</v>
      </c>
      <c r="B70">
        <v>1.038</v>
      </c>
      <c r="C70">
        <v>48.603000000000002</v>
      </c>
      <c r="D70">
        <v>11.696999999999999</v>
      </c>
      <c r="E70">
        <v>17.488</v>
      </c>
      <c r="F70" s="4">
        <f t="shared" si="4"/>
        <v>12.734999999999999</v>
      </c>
      <c r="G70" s="4">
        <f t="shared" si="6"/>
        <v>21.177119036372222</v>
      </c>
      <c r="H70">
        <f t="shared" si="5"/>
        <v>60.135658576255459</v>
      </c>
    </row>
    <row r="71" spans="1:8" x14ac:dyDescent="0.25">
      <c r="A71" s="1" t="s">
        <v>101</v>
      </c>
      <c r="B71">
        <v>1.0760000000000001</v>
      </c>
      <c r="C71">
        <v>47.845999999999997</v>
      </c>
      <c r="D71">
        <v>11.02</v>
      </c>
      <c r="E71">
        <v>16.102</v>
      </c>
      <c r="F71" s="4">
        <f t="shared" si="4"/>
        <v>12.096</v>
      </c>
      <c r="G71" s="4">
        <f t="shared" si="6"/>
        <v>18.689379034157831</v>
      </c>
      <c r="H71">
        <f t="shared" si="5"/>
        <v>64.721251454596882</v>
      </c>
    </row>
    <row r="72" spans="1:8" x14ac:dyDescent="0.25">
      <c r="A72" s="1" t="s">
        <v>102</v>
      </c>
      <c r="B72">
        <v>1.18</v>
      </c>
      <c r="C72">
        <v>48.506</v>
      </c>
      <c r="D72">
        <v>10.340999999999999</v>
      </c>
      <c r="E72">
        <v>15.48</v>
      </c>
      <c r="F72" s="4">
        <f t="shared" si="4"/>
        <v>11.520999999999999</v>
      </c>
      <c r="G72" s="4">
        <f t="shared" si="6"/>
        <v>18.417828703703705</v>
      </c>
      <c r="H72">
        <f t="shared" si="5"/>
        <v>62.553519121845248</v>
      </c>
    </row>
    <row r="73" spans="1:8" x14ac:dyDescent="0.25">
      <c r="A73" s="1" t="s">
        <v>103</v>
      </c>
      <c r="B73">
        <v>1.335</v>
      </c>
      <c r="C73">
        <v>49.043999999999997</v>
      </c>
      <c r="D73">
        <v>12.968</v>
      </c>
      <c r="E73">
        <v>15.196999999999999</v>
      </c>
      <c r="F73" s="4">
        <f t="shared" si="4"/>
        <v>14.303000000000001</v>
      </c>
      <c r="G73" s="4">
        <f t="shared" si="6"/>
        <v>18.663666088013194</v>
      </c>
      <c r="H73">
        <f t="shared" si="5"/>
        <v>76.635533086321956</v>
      </c>
    </row>
    <row r="74" spans="1:8" x14ac:dyDescent="0.25">
      <c r="A74" s="1" t="s">
        <v>194</v>
      </c>
      <c r="B74">
        <v>1.333</v>
      </c>
      <c r="C74">
        <v>49.911000000000001</v>
      </c>
      <c r="D74">
        <v>14.691000000000001</v>
      </c>
      <c r="E74">
        <v>15.47</v>
      </c>
      <c r="F74" s="4">
        <f t="shared" si="4"/>
        <v>16.024000000000001</v>
      </c>
      <c r="G74" s="4">
        <f t="shared" si="6"/>
        <v>18.684621757673217</v>
      </c>
      <c r="H74">
        <f t="shared" si="5"/>
        <v>85.760365972725268</v>
      </c>
    </row>
    <row r="75" spans="1:8" x14ac:dyDescent="0.25">
      <c r="A75" s="1" t="s">
        <v>195</v>
      </c>
      <c r="B75">
        <v>1.403</v>
      </c>
      <c r="C75">
        <v>50.616</v>
      </c>
      <c r="D75">
        <v>14.488</v>
      </c>
      <c r="E75">
        <v>16.47</v>
      </c>
      <c r="F75" s="4">
        <f t="shared" si="4"/>
        <v>15.891</v>
      </c>
      <c r="G75" s="4">
        <f t="shared" si="6"/>
        <v>19.310527833250124</v>
      </c>
      <c r="H75">
        <f t="shared" si="5"/>
        <v>82.291898684601676</v>
      </c>
    </row>
    <row r="76" spans="1:8" x14ac:dyDescent="0.25">
      <c r="A76" s="1" t="s">
        <v>196</v>
      </c>
      <c r="B76">
        <v>1.679</v>
      </c>
      <c r="C76">
        <v>50.927999999999997</v>
      </c>
      <c r="D76">
        <v>15.609</v>
      </c>
      <c r="E76">
        <v>16.995000000000001</v>
      </c>
      <c r="F76" s="4">
        <f t="shared" si="4"/>
        <v>17.288</v>
      </c>
      <c r="G76" s="4">
        <f t="shared" si="6"/>
        <v>19.990909571455543</v>
      </c>
      <c r="H76">
        <f t="shared" si="5"/>
        <v>86.479306697905571</v>
      </c>
    </row>
    <row r="77" spans="1:8" x14ac:dyDescent="0.25">
      <c r="A77" s="1" t="s">
        <v>197</v>
      </c>
      <c r="B77">
        <v>1.706</v>
      </c>
      <c r="C77">
        <v>50.932000000000002</v>
      </c>
      <c r="D77">
        <v>14.914</v>
      </c>
      <c r="E77">
        <v>17.370999999999999</v>
      </c>
      <c r="F77" s="4">
        <f t="shared" si="4"/>
        <v>16.62</v>
      </c>
      <c r="G77" s="4">
        <f t="shared" si="6"/>
        <v>20.630423819990746</v>
      </c>
      <c r="H77">
        <f t="shared" si="5"/>
        <v>80.560632903214184</v>
      </c>
    </row>
    <row r="78" spans="1:8" x14ac:dyDescent="0.25">
      <c r="A78" s="1" t="s">
        <v>198</v>
      </c>
      <c r="B78">
        <v>1.34</v>
      </c>
      <c r="C78">
        <v>51.886000000000003</v>
      </c>
      <c r="D78">
        <v>14.446</v>
      </c>
      <c r="E78">
        <v>17.667000000000002</v>
      </c>
      <c r="F78" s="4">
        <f t="shared" si="4"/>
        <v>15.786</v>
      </c>
      <c r="G78" s="4">
        <f t="shared" si="6"/>
        <v>21.179491817087843</v>
      </c>
      <c r="H78">
        <f t="shared" si="5"/>
        <v>74.534366246047895</v>
      </c>
    </row>
    <row r="79" spans="1:8" x14ac:dyDescent="0.25">
      <c r="A79" s="1" t="s">
        <v>199</v>
      </c>
      <c r="B79">
        <v>1.454</v>
      </c>
      <c r="C79">
        <v>52.320999999999998</v>
      </c>
      <c r="D79">
        <v>12.632</v>
      </c>
      <c r="E79">
        <v>17.774999999999999</v>
      </c>
      <c r="F79" s="4">
        <f t="shared" si="4"/>
        <v>14.086</v>
      </c>
      <c r="G79" s="4">
        <f t="shared" si="6"/>
        <v>20.707449005447867</v>
      </c>
      <c r="H79">
        <f t="shared" si="5"/>
        <v>68.023830440408915</v>
      </c>
    </row>
    <row r="80" spans="1:8" x14ac:dyDescent="0.25">
      <c r="A80" s="1" t="s">
        <v>200</v>
      </c>
      <c r="B80">
        <v>1.87</v>
      </c>
      <c r="C80">
        <v>52.616</v>
      </c>
      <c r="D80">
        <v>13.95</v>
      </c>
      <c r="E80">
        <v>17.879000000000001</v>
      </c>
      <c r="F80" s="4">
        <f t="shared" si="4"/>
        <v>15.82</v>
      </c>
      <c r="G80" s="4">
        <f t="shared" si="6"/>
        <v>21.464659378105921</v>
      </c>
      <c r="H80">
        <f t="shared" si="5"/>
        <v>73.702543894716982</v>
      </c>
    </row>
    <row r="81" spans="1:8" x14ac:dyDescent="0.25">
      <c r="A81" s="1" t="s">
        <v>201</v>
      </c>
      <c r="B81">
        <v>1.887</v>
      </c>
      <c r="C81">
        <v>53.247999999999998</v>
      </c>
      <c r="D81">
        <v>14.647</v>
      </c>
      <c r="E81">
        <v>18.036999999999999</v>
      </c>
      <c r="F81" s="4">
        <f t="shared" si="4"/>
        <v>16.533999999999999</v>
      </c>
      <c r="G81" s="4">
        <f t="shared" si="6"/>
        <v>22.199109355246524</v>
      </c>
      <c r="H81">
        <f t="shared" si="5"/>
        <v>74.480465569184489</v>
      </c>
    </row>
    <row r="82" spans="1:8" x14ac:dyDescent="0.25">
      <c r="A82" s="1" t="s">
        <v>202</v>
      </c>
      <c r="B82">
        <v>2.2010000000000001</v>
      </c>
      <c r="C82">
        <v>53.555999999999997</v>
      </c>
      <c r="D82">
        <v>14.483000000000001</v>
      </c>
      <c r="E82">
        <v>18.114999999999998</v>
      </c>
      <c r="F82" s="4">
        <f t="shared" si="4"/>
        <v>16.684000000000001</v>
      </c>
      <c r="G82" s="4">
        <f t="shared" si="6"/>
        <v>22.159826841659612</v>
      </c>
      <c r="H82">
        <f t="shared" si="5"/>
        <v>75.289396975948975</v>
      </c>
    </row>
    <row r="83" spans="1:8" x14ac:dyDescent="0.25">
      <c r="A83" s="1" t="s">
        <v>203</v>
      </c>
      <c r="B83">
        <v>1.65</v>
      </c>
      <c r="C83">
        <v>54.185000000000002</v>
      </c>
      <c r="D83">
        <v>15.965</v>
      </c>
      <c r="E83">
        <v>18.082000000000001</v>
      </c>
      <c r="F83" s="4">
        <f t="shared" si="4"/>
        <v>17.614999999999998</v>
      </c>
      <c r="G83" s="4">
        <f t="shared" si="6"/>
        <v>22.844808858786863</v>
      </c>
      <c r="H83">
        <f t="shared" si="5"/>
        <v>77.107233021232702</v>
      </c>
    </row>
    <row r="84" spans="1:8" x14ac:dyDescent="0.25">
      <c r="A84" s="1" t="s">
        <v>204</v>
      </c>
      <c r="B84">
        <v>1.6739999999999999</v>
      </c>
      <c r="C84">
        <v>54.899000000000001</v>
      </c>
      <c r="D84">
        <v>16.712</v>
      </c>
      <c r="E84">
        <v>18.396000000000001</v>
      </c>
      <c r="F84" s="4">
        <f t="shared" si="4"/>
        <v>18.385999999999999</v>
      </c>
      <c r="G84" s="4">
        <f t="shared" si="6"/>
        <v>21.815242123190465</v>
      </c>
      <c r="H84">
        <f t="shared" si="5"/>
        <v>84.280522288840203</v>
      </c>
    </row>
    <row r="85" spans="1:8" x14ac:dyDescent="0.25">
      <c r="A85" s="1" t="s">
        <v>205</v>
      </c>
      <c r="B85">
        <v>1.7729999999999999</v>
      </c>
      <c r="C85">
        <v>55.643000000000001</v>
      </c>
      <c r="D85">
        <v>16.817</v>
      </c>
      <c r="E85">
        <v>18.827000000000002</v>
      </c>
      <c r="F85" s="4">
        <f t="shared" si="4"/>
        <v>18.59</v>
      </c>
      <c r="G85" s="4">
        <f t="shared" si="6"/>
        <v>22.179006091591432</v>
      </c>
      <c r="H85">
        <f t="shared" si="5"/>
        <v>83.818003039585676</v>
      </c>
    </row>
    <row r="86" spans="1:8" x14ac:dyDescent="0.25">
      <c r="A86" s="1" t="s">
        <v>206</v>
      </c>
      <c r="B86">
        <v>1.915</v>
      </c>
      <c r="C86">
        <v>56.298999999999999</v>
      </c>
      <c r="D86">
        <v>17.666</v>
      </c>
      <c r="E86">
        <v>19.446999999999999</v>
      </c>
      <c r="F86" s="4">
        <f t="shared" si="4"/>
        <v>19.581</v>
      </c>
      <c r="G86" s="4">
        <f t="shared" si="6"/>
        <v>22.961717374932757</v>
      </c>
      <c r="H86">
        <f t="shared" si="5"/>
        <v>85.276722469271931</v>
      </c>
    </row>
    <row r="87" spans="1:8" x14ac:dyDescent="0.25">
      <c r="A87" s="1" t="s">
        <v>207</v>
      </c>
      <c r="B87">
        <v>1.8919999999999999</v>
      </c>
      <c r="C87">
        <v>57.055999999999997</v>
      </c>
      <c r="D87">
        <v>19.998999999999999</v>
      </c>
      <c r="E87">
        <v>20.707000000000001</v>
      </c>
      <c r="F87" s="4">
        <f t="shared" si="4"/>
        <v>21.890999999999998</v>
      </c>
      <c r="G87" s="4">
        <f t="shared" si="6"/>
        <v>24.261891731780807</v>
      </c>
      <c r="H87">
        <f t="shared" si="5"/>
        <v>90.227918919137025</v>
      </c>
    </row>
    <row r="88" spans="1:8" x14ac:dyDescent="0.25">
      <c r="A88" s="1" t="s">
        <v>208</v>
      </c>
      <c r="B88">
        <v>1.532</v>
      </c>
      <c r="C88">
        <v>57.366999999999997</v>
      </c>
      <c r="D88">
        <v>19.454999999999998</v>
      </c>
      <c r="E88">
        <v>20.513999999999999</v>
      </c>
      <c r="F88" s="4">
        <f t="shared" si="4"/>
        <v>20.986999999999998</v>
      </c>
      <c r="G88" s="4">
        <f t="shared" si="6"/>
        <v>23.699138915536064</v>
      </c>
      <c r="H88">
        <f t="shared" si="5"/>
        <v>88.555960091199296</v>
      </c>
    </row>
    <row r="89" spans="1:8" x14ac:dyDescent="0.25">
      <c r="A89" s="1" t="s">
        <v>209</v>
      </c>
      <c r="B89">
        <v>0.93799999999999994</v>
      </c>
      <c r="C89">
        <v>57.735999999999997</v>
      </c>
      <c r="D89">
        <v>15.103</v>
      </c>
      <c r="E89">
        <v>19.725999999999999</v>
      </c>
      <c r="F89" s="4">
        <f t="shared" si="4"/>
        <v>16.041</v>
      </c>
      <c r="G89" s="4">
        <f t="shared" si="6"/>
        <v>22.500637632820318</v>
      </c>
      <c r="H89">
        <f t="shared" si="5"/>
        <v>71.291312991957014</v>
      </c>
    </row>
    <row r="90" spans="1:8" x14ac:dyDescent="0.25">
      <c r="A90" s="1" t="s">
        <v>210</v>
      </c>
      <c r="B90">
        <v>1.431</v>
      </c>
      <c r="C90">
        <v>58.076999999999998</v>
      </c>
      <c r="D90">
        <v>14.42</v>
      </c>
      <c r="E90">
        <v>18.125</v>
      </c>
      <c r="F90" s="4">
        <f t="shared" si="4"/>
        <v>15.850999999999999</v>
      </c>
      <c r="G90" s="4">
        <f t="shared" si="6"/>
        <v>20.461199488809925</v>
      </c>
      <c r="H90">
        <f t="shared" si="5"/>
        <v>77.46857660357982</v>
      </c>
    </row>
    <row r="91" spans="1:8" x14ac:dyDescent="0.25">
      <c r="A91" s="1" t="s">
        <v>211</v>
      </c>
      <c r="B91">
        <v>0.502</v>
      </c>
      <c r="C91">
        <v>57.777000000000001</v>
      </c>
      <c r="D91">
        <v>12.56</v>
      </c>
      <c r="E91">
        <v>18.077000000000002</v>
      </c>
      <c r="F91" s="4">
        <f t="shared" si="4"/>
        <v>13.062000000000001</v>
      </c>
      <c r="G91" s="4">
        <f t="shared" si="6"/>
        <v>21.661045170651697</v>
      </c>
      <c r="H91">
        <f t="shared" si="5"/>
        <v>60.301799368839113</v>
      </c>
    </row>
    <row r="92" spans="1:8" x14ac:dyDescent="0.25">
      <c r="A92" s="1" t="s">
        <v>212</v>
      </c>
      <c r="B92">
        <v>0.63700000000000001</v>
      </c>
      <c r="C92">
        <v>57.851999999999997</v>
      </c>
      <c r="D92">
        <v>12.068</v>
      </c>
      <c r="E92">
        <v>18.137</v>
      </c>
      <c r="F92" s="4">
        <f t="shared" si="4"/>
        <v>12.705</v>
      </c>
      <c r="G92" s="4">
        <f t="shared" si="6"/>
        <v>19.663330577246974</v>
      </c>
      <c r="H92">
        <f t="shared" si="5"/>
        <v>64.612655267573714</v>
      </c>
    </row>
    <row r="93" spans="1:8" x14ac:dyDescent="0.25">
      <c r="A93" s="1" t="s">
        <v>213</v>
      </c>
      <c r="B93">
        <v>1.556</v>
      </c>
      <c r="C93">
        <v>58.750999999999998</v>
      </c>
      <c r="D93">
        <v>12.88</v>
      </c>
      <c r="E93">
        <v>18.245000000000001</v>
      </c>
      <c r="F93" s="4">
        <f t="shared" si="4"/>
        <v>14.436</v>
      </c>
      <c r="G93" s="4">
        <f t="shared" si="6"/>
        <v>20.275879338842977</v>
      </c>
      <c r="H93">
        <f t="shared" si="5"/>
        <v>71.197898541172606</v>
      </c>
    </row>
    <row r="94" spans="1:8" x14ac:dyDescent="0.25">
      <c r="A94" s="1" t="s">
        <v>214</v>
      </c>
      <c r="B94">
        <v>2.4929999999999999</v>
      </c>
      <c r="C94">
        <v>59.106000000000002</v>
      </c>
      <c r="D94">
        <v>14.26</v>
      </c>
      <c r="E94">
        <v>18.413</v>
      </c>
      <c r="F94" s="4">
        <f t="shared" si="4"/>
        <v>16.753</v>
      </c>
      <c r="G94" s="4">
        <f t="shared" si="6"/>
        <v>22.799139373787753</v>
      </c>
      <c r="H94">
        <f t="shared" si="5"/>
        <v>73.480843839487122</v>
      </c>
    </row>
    <row r="95" spans="1:8" x14ac:dyDescent="0.25">
      <c r="A95" s="1" t="s">
        <v>215</v>
      </c>
      <c r="B95">
        <v>3.069</v>
      </c>
      <c r="C95">
        <v>59.01</v>
      </c>
      <c r="D95">
        <v>14.756</v>
      </c>
      <c r="E95">
        <v>18.155999999999999</v>
      </c>
      <c r="F95" s="4">
        <f t="shared" si="4"/>
        <v>17.824999999999999</v>
      </c>
      <c r="G95" s="4">
        <f t="shared" si="6"/>
        <v>24.235449770190414</v>
      </c>
      <c r="H95">
        <f t="shared" si="5"/>
        <v>73.549284907122853</v>
      </c>
    </row>
    <row r="96" spans="1:8" x14ac:dyDescent="0.25">
      <c r="A96" s="1" t="s">
        <v>216</v>
      </c>
      <c r="B96">
        <v>2.8</v>
      </c>
      <c r="C96">
        <v>58.962000000000003</v>
      </c>
      <c r="D96">
        <v>14.474</v>
      </c>
      <c r="E96">
        <v>18.212</v>
      </c>
      <c r="F96" s="4">
        <f t="shared" si="4"/>
        <v>17.274000000000001</v>
      </c>
      <c r="G96" s="4">
        <f t="shared" si="6"/>
        <v>25.228086956521739</v>
      </c>
      <c r="H96">
        <f t="shared" si="5"/>
        <v>68.47130355056305</v>
      </c>
    </row>
    <row r="97" spans="1:8" x14ac:dyDescent="0.25">
      <c r="A97" s="1" t="s">
        <v>217</v>
      </c>
      <c r="B97">
        <v>2.2370000000000001</v>
      </c>
      <c r="C97">
        <v>59.210999999999999</v>
      </c>
      <c r="D97">
        <v>15.047000000000001</v>
      </c>
      <c r="E97">
        <v>18.318999999999999</v>
      </c>
      <c r="F97" s="4">
        <f t="shared" si="4"/>
        <v>17.283999999999999</v>
      </c>
      <c r="G97" s="4">
        <f t="shared" si="6"/>
        <v>24.947320018524948</v>
      </c>
      <c r="H97">
        <f t="shared" si="5"/>
        <v>69.281990960013133</v>
      </c>
    </row>
    <row r="98" spans="1:8" x14ac:dyDescent="0.25">
      <c r="A98" s="1" t="s">
        <v>218</v>
      </c>
      <c r="B98">
        <v>1.913</v>
      </c>
      <c r="C98">
        <v>59.424999999999997</v>
      </c>
      <c r="D98">
        <v>16.734000000000002</v>
      </c>
      <c r="E98">
        <v>18.405999999999999</v>
      </c>
      <c r="F98" s="4">
        <f t="shared" si="4"/>
        <v>18.647000000000002</v>
      </c>
      <c r="G98" s="4">
        <f t="shared" si="6"/>
        <v>23.714927505207132</v>
      </c>
      <c r="H98">
        <f t="shared" si="5"/>
        <v>78.629799715414023</v>
      </c>
    </row>
    <row r="99" spans="1:8" x14ac:dyDescent="0.25">
      <c r="A99" s="1" t="s">
        <v>219</v>
      </c>
      <c r="B99">
        <v>2.59</v>
      </c>
      <c r="C99">
        <v>59.993000000000002</v>
      </c>
      <c r="D99">
        <v>14.298999999999999</v>
      </c>
      <c r="E99">
        <v>18.372</v>
      </c>
      <c r="F99" s="4">
        <f t="shared" si="4"/>
        <v>16.888999999999999</v>
      </c>
      <c r="G99" s="4">
        <f t="shared" si="6"/>
        <v>22.641907920845174</v>
      </c>
      <c r="H99">
        <f t="shared" si="5"/>
        <v>74.591770530305951</v>
      </c>
    </row>
    <row r="100" spans="1:8" x14ac:dyDescent="0.25">
      <c r="A100" s="1" t="s">
        <v>220</v>
      </c>
      <c r="B100">
        <v>2.5649999999999999</v>
      </c>
      <c r="C100">
        <v>60.222000000000001</v>
      </c>
      <c r="D100">
        <v>13.863</v>
      </c>
      <c r="E100">
        <v>18.254000000000001</v>
      </c>
      <c r="F100" s="4">
        <f t="shared" si="4"/>
        <v>16.428000000000001</v>
      </c>
      <c r="G100" s="4">
        <f t="shared" si="6"/>
        <v>24.689971342293802</v>
      </c>
      <c r="H100">
        <f t="shared" ref="H100:H131" si="7">100*(F100/G100)</f>
        <v>66.537136767991768</v>
      </c>
    </row>
    <row r="101" spans="1:8" x14ac:dyDescent="0.25">
      <c r="A101" s="1" t="s">
        <v>221</v>
      </c>
      <c r="B101">
        <v>2.1829999999999998</v>
      </c>
      <c r="C101">
        <v>60.506999999999998</v>
      </c>
      <c r="D101">
        <v>14.551</v>
      </c>
      <c r="E101">
        <v>18.62</v>
      </c>
      <c r="F101" s="4">
        <f t="shared" si="4"/>
        <v>16.734000000000002</v>
      </c>
      <c r="G101" s="4">
        <f t="shared" si="6"/>
        <v>25.160063002191379</v>
      </c>
      <c r="H101">
        <f t="shared" si="7"/>
        <v>66.51016731771503</v>
      </c>
    </row>
    <row r="102" spans="1:8" x14ac:dyDescent="0.25">
      <c r="A102" s="1" t="s">
        <v>222</v>
      </c>
      <c r="B102">
        <v>2.5489999999999999</v>
      </c>
      <c r="C102">
        <v>61.098999999999997</v>
      </c>
      <c r="D102">
        <v>15.723000000000001</v>
      </c>
      <c r="E102">
        <v>18.893999999999998</v>
      </c>
      <c r="F102" s="4">
        <f t="shared" si="4"/>
        <v>18.272000000000002</v>
      </c>
      <c r="G102" s="4">
        <f t="shared" si="6"/>
        <v>24.399767598900439</v>
      </c>
      <c r="H102">
        <f t="shared" si="7"/>
        <v>74.885959163084067</v>
      </c>
    </row>
    <row r="103" spans="1:8" x14ac:dyDescent="0.25">
      <c r="A103" s="1" t="s">
        <v>223</v>
      </c>
      <c r="B103">
        <v>2.3740000000000001</v>
      </c>
      <c r="C103">
        <v>61.651000000000003</v>
      </c>
      <c r="D103">
        <v>14.144</v>
      </c>
      <c r="E103">
        <v>19.141999999999999</v>
      </c>
      <c r="F103" s="4">
        <f t="shared" si="4"/>
        <v>16.518000000000001</v>
      </c>
      <c r="G103" s="4">
        <f t="shared" si="6"/>
        <v>25.072135781523642</v>
      </c>
      <c r="H103">
        <f t="shared" si="7"/>
        <v>65.88190229957425</v>
      </c>
    </row>
    <row r="104" spans="1:8" x14ac:dyDescent="0.25">
      <c r="A104" s="1" t="s">
        <v>224</v>
      </c>
      <c r="B104">
        <v>2.4449999999999998</v>
      </c>
      <c r="C104">
        <v>62.024000000000001</v>
      </c>
      <c r="D104">
        <v>12.93</v>
      </c>
      <c r="E104">
        <v>19.245000000000001</v>
      </c>
      <c r="F104" s="4">
        <f t="shared" si="4"/>
        <v>15.375</v>
      </c>
      <c r="G104" s="4">
        <f t="shared" si="6"/>
        <v>25.393283448359366</v>
      </c>
      <c r="H104">
        <f t="shared" si="7"/>
        <v>60.547506710847834</v>
      </c>
    </row>
    <row r="105" spans="1:8" x14ac:dyDescent="0.25">
      <c r="A105" s="1" t="s">
        <v>225</v>
      </c>
      <c r="B105">
        <v>2.4860000000000002</v>
      </c>
      <c r="C105">
        <v>62.795000000000002</v>
      </c>
      <c r="D105">
        <v>13.648</v>
      </c>
      <c r="E105">
        <v>20.651</v>
      </c>
      <c r="F105" s="4">
        <f t="shared" si="4"/>
        <v>16.134</v>
      </c>
      <c r="G105" s="4">
        <f t="shared" si="6"/>
        <v>27.352923902439024</v>
      </c>
      <c r="H105">
        <f t="shared" si="7"/>
        <v>58.984553379177697</v>
      </c>
    </row>
    <row r="106" spans="1:8" x14ac:dyDescent="0.25">
      <c r="A106" s="1" t="s">
        <v>226</v>
      </c>
      <c r="B106">
        <v>2.8340000000000001</v>
      </c>
      <c r="C106">
        <v>63.463999999999999</v>
      </c>
      <c r="D106">
        <v>14.327</v>
      </c>
      <c r="E106">
        <v>21.63</v>
      </c>
      <c r="F106" s="4">
        <f t="shared" si="4"/>
        <v>17.161000000000001</v>
      </c>
      <c r="G106" s="4">
        <f t="shared" si="6"/>
        <v>28.075972728399655</v>
      </c>
      <c r="H106">
        <f t="shared" si="7"/>
        <v>61.123438770978552</v>
      </c>
    </row>
    <row r="107" spans="1:8" x14ac:dyDescent="0.25">
      <c r="A107" s="1" t="s">
        <v>227</v>
      </c>
      <c r="B107">
        <v>2.835</v>
      </c>
      <c r="C107">
        <v>63.462000000000003</v>
      </c>
      <c r="D107">
        <v>14.002000000000001</v>
      </c>
      <c r="E107">
        <v>20.51</v>
      </c>
      <c r="F107" s="4">
        <f t="shared" si="4"/>
        <v>16.837</v>
      </c>
      <c r="G107" s="4">
        <f t="shared" si="6"/>
        <v>27.603174523629161</v>
      </c>
      <c r="H107">
        <f t="shared" si="7"/>
        <v>60.99660742132037</v>
      </c>
    </row>
    <row r="108" spans="1:8" x14ac:dyDescent="0.25">
      <c r="A108" s="1" t="s">
        <v>228</v>
      </c>
      <c r="B108">
        <v>2.867</v>
      </c>
      <c r="C108">
        <v>63.904000000000003</v>
      </c>
      <c r="D108">
        <v>14.961</v>
      </c>
      <c r="E108">
        <v>20.355</v>
      </c>
      <c r="F108" s="4">
        <f t="shared" si="4"/>
        <v>17.827999999999999</v>
      </c>
      <c r="G108" s="4">
        <f t="shared" si="6"/>
        <v>27.687744253726912</v>
      </c>
      <c r="H108">
        <f t="shared" si="7"/>
        <v>64.389499688477727</v>
      </c>
    </row>
    <row r="109" spans="1:8" x14ac:dyDescent="0.25">
      <c r="A109" s="1" t="s">
        <v>229</v>
      </c>
      <c r="B109">
        <v>2.734</v>
      </c>
      <c r="C109">
        <v>64.587000000000003</v>
      </c>
      <c r="D109">
        <v>15.846</v>
      </c>
      <c r="E109">
        <v>21.553000000000001</v>
      </c>
      <c r="F109" s="4">
        <f t="shared" si="4"/>
        <v>18.579999999999998</v>
      </c>
      <c r="G109" s="4">
        <f t="shared" si="6"/>
        <v>28.473489006057886</v>
      </c>
      <c r="H109">
        <f t="shared" si="7"/>
        <v>65.253682104244433</v>
      </c>
    </row>
    <row r="110" spans="1:8" x14ac:dyDescent="0.25">
      <c r="A110" s="1" t="s">
        <v>230</v>
      </c>
      <c r="B110">
        <v>2.347</v>
      </c>
      <c r="C110">
        <v>64.745000000000005</v>
      </c>
      <c r="D110">
        <v>16.379000000000001</v>
      </c>
      <c r="E110">
        <v>21.969000000000001</v>
      </c>
      <c r="F110" s="4">
        <f t="shared" si="4"/>
        <v>18.726000000000003</v>
      </c>
      <c r="G110" s="4">
        <f t="shared" si="6"/>
        <v>28.263380193756735</v>
      </c>
      <c r="H110">
        <f t="shared" si="7"/>
        <v>66.255344801739241</v>
      </c>
    </row>
    <row r="111" spans="1:8" x14ac:dyDescent="0.25">
      <c r="A111" s="1" t="s">
        <v>231</v>
      </c>
      <c r="B111">
        <v>3.718</v>
      </c>
      <c r="C111">
        <v>65.563999999999993</v>
      </c>
      <c r="D111">
        <v>19.571000000000002</v>
      </c>
      <c r="E111">
        <v>22.981999999999999</v>
      </c>
      <c r="F111" s="4">
        <f t="shared" si="4"/>
        <v>23.289000000000001</v>
      </c>
      <c r="G111" s="4">
        <f t="shared" si="6"/>
        <v>28.318962191605252</v>
      </c>
      <c r="H111">
        <f t="shared" si="7"/>
        <v>82.238183173618168</v>
      </c>
    </row>
    <row r="112" spans="1:8" x14ac:dyDescent="0.25">
      <c r="A112" s="1" t="s">
        <v>232</v>
      </c>
      <c r="B112">
        <v>3.4980000000000002</v>
      </c>
      <c r="C112">
        <v>66.257999999999996</v>
      </c>
      <c r="D112">
        <v>20.978999999999999</v>
      </c>
      <c r="E112">
        <v>23.75</v>
      </c>
      <c r="F112" s="4">
        <f t="shared" si="4"/>
        <v>24.477</v>
      </c>
      <c r="G112" s="4">
        <f t="shared" si="6"/>
        <v>30.536240027480783</v>
      </c>
      <c r="H112">
        <f t="shared" si="7"/>
        <v>80.157216402452207</v>
      </c>
    </row>
    <row r="113" spans="1:8" x14ac:dyDescent="0.25">
      <c r="A113" s="1" t="s">
        <v>233</v>
      </c>
      <c r="B113">
        <v>3.5760000000000001</v>
      </c>
      <c r="C113">
        <v>66.664000000000001</v>
      </c>
      <c r="D113">
        <v>21.012</v>
      </c>
      <c r="E113">
        <v>24.364000000000001</v>
      </c>
      <c r="F113" s="4">
        <f t="shared" si="4"/>
        <v>24.588000000000001</v>
      </c>
      <c r="G113" s="4">
        <f t="shared" si="6"/>
        <v>30.409079053805613</v>
      </c>
      <c r="H113">
        <f t="shared" si="7"/>
        <v>80.857430626209251</v>
      </c>
    </row>
    <row r="114" spans="1:8" x14ac:dyDescent="0.25">
      <c r="A114" s="1" t="s">
        <v>234</v>
      </c>
      <c r="B114">
        <v>3.5550000000000002</v>
      </c>
      <c r="C114">
        <v>67.22</v>
      </c>
      <c r="D114">
        <v>22.318000000000001</v>
      </c>
      <c r="E114">
        <v>25.405999999999999</v>
      </c>
      <c r="F114" s="4">
        <f t="shared" si="4"/>
        <v>25.873000000000001</v>
      </c>
      <c r="G114" s="4">
        <f t="shared" si="6"/>
        <v>31.487294289897505</v>
      </c>
      <c r="H114">
        <f t="shared" si="7"/>
        <v>82.169651548310981</v>
      </c>
    </row>
    <row r="115" spans="1:8" x14ac:dyDescent="0.25">
      <c r="A115" s="1" t="s">
        <v>235</v>
      </c>
      <c r="B115">
        <v>2.996</v>
      </c>
      <c r="C115">
        <v>67.299000000000007</v>
      </c>
      <c r="D115">
        <v>21.62</v>
      </c>
      <c r="E115">
        <v>27.158999999999999</v>
      </c>
      <c r="F115" s="4">
        <f t="shared" si="4"/>
        <v>24.616</v>
      </c>
      <c r="G115" s="4">
        <f t="shared" si="6"/>
        <v>32.674313260928379</v>
      </c>
      <c r="H115">
        <f t="shared" si="7"/>
        <v>75.337467090503679</v>
      </c>
    </row>
    <row r="116" spans="1:8" x14ac:dyDescent="0.25">
      <c r="A116" s="1" t="s">
        <v>236</v>
      </c>
      <c r="B116">
        <v>3.786</v>
      </c>
      <c r="C116">
        <v>67.417000000000002</v>
      </c>
      <c r="D116">
        <v>22.483000000000001</v>
      </c>
      <c r="E116">
        <v>28.187999999999999</v>
      </c>
      <c r="F116" s="4">
        <f t="shared" si="4"/>
        <v>26.269000000000002</v>
      </c>
      <c r="G116" s="4">
        <f t="shared" si="6"/>
        <v>32.962540298992522</v>
      </c>
      <c r="H116">
        <f t="shared" si="7"/>
        <v>79.693493771179092</v>
      </c>
    </row>
    <row r="117" spans="1:8" x14ac:dyDescent="0.25">
      <c r="A117" s="1" t="s">
        <v>237</v>
      </c>
      <c r="B117">
        <v>4.133</v>
      </c>
      <c r="C117">
        <v>67.572000000000003</v>
      </c>
      <c r="D117">
        <v>21.702999999999999</v>
      </c>
      <c r="E117">
        <v>27.78</v>
      </c>
      <c r="F117" s="4">
        <f t="shared" si="4"/>
        <v>25.835999999999999</v>
      </c>
      <c r="G117" s="4">
        <f t="shared" si="6"/>
        <v>33.514992272260081</v>
      </c>
      <c r="H117">
        <f t="shared" si="7"/>
        <v>77.087888877074633</v>
      </c>
    </row>
    <row r="118" spans="1:8" x14ac:dyDescent="0.25">
      <c r="A118" s="1" t="s">
        <v>238</v>
      </c>
      <c r="B118">
        <v>3.5830000000000002</v>
      </c>
      <c r="C118">
        <v>67.629000000000005</v>
      </c>
      <c r="D118">
        <v>19.045999999999999</v>
      </c>
      <c r="E118">
        <v>27.381</v>
      </c>
      <c r="F118" s="4">
        <f t="shared" si="4"/>
        <v>22.628999999999998</v>
      </c>
      <c r="G118" s="4">
        <f t="shared" si="6"/>
        <v>33.81949605202044</v>
      </c>
      <c r="H118">
        <f t="shared" si="7"/>
        <v>66.911109394393534</v>
      </c>
    </row>
    <row r="119" spans="1:8" x14ac:dyDescent="0.25">
      <c r="A119" s="1" t="s">
        <v>239</v>
      </c>
      <c r="B119">
        <v>4.5759999999999996</v>
      </c>
      <c r="C119">
        <v>67.867999999999995</v>
      </c>
      <c r="D119">
        <v>16.989999999999998</v>
      </c>
      <c r="E119">
        <v>27.163</v>
      </c>
      <c r="F119" s="4">
        <f t="shared" si="4"/>
        <v>21.565999999999999</v>
      </c>
      <c r="G119" s="4">
        <f t="shared" si="6"/>
        <v>33.608093243183532</v>
      </c>
      <c r="H119">
        <f t="shared" si="7"/>
        <v>64.169067384904565</v>
      </c>
    </row>
    <row r="120" spans="1:8" x14ac:dyDescent="0.25">
      <c r="A120" s="1" t="s">
        <v>240</v>
      </c>
      <c r="B120">
        <v>5.2350000000000003</v>
      </c>
      <c r="C120">
        <v>68.138000000000005</v>
      </c>
      <c r="D120">
        <v>17.734000000000002</v>
      </c>
      <c r="E120">
        <v>26.605</v>
      </c>
      <c r="F120" s="4">
        <f t="shared" si="4"/>
        <v>22.969000000000001</v>
      </c>
      <c r="G120" s="4">
        <f t="shared" si="6"/>
        <v>35.417714828897338</v>
      </c>
      <c r="H120">
        <f t="shared" si="7"/>
        <v>64.851727760989192</v>
      </c>
    </row>
    <row r="121" spans="1:8" x14ac:dyDescent="0.25">
      <c r="A121" s="1" t="s">
        <v>241</v>
      </c>
      <c r="B121">
        <v>5.9290000000000003</v>
      </c>
      <c r="C121">
        <v>68.239999999999995</v>
      </c>
      <c r="D121">
        <v>16.271999999999998</v>
      </c>
      <c r="E121">
        <v>26.308</v>
      </c>
      <c r="F121" s="4">
        <f t="shared" si="4"/>
        <v>22.201000000000001</v>
      </c>
      <c r="G121" s="4">
        <f t="shared" si="6"/>
        <v>35.864968958161001</v>
      </c>
      <c r="H121">
        <f t="shared" si="7"/>
        <v>61.901628929050581</v>
      </c>
    </row>
    <row r="122" spans="1:8" x14ac:dyDescent="0.25">
      <c r="A122" s="1" t="s">
        <v>242</v>
      </c>
      <c r="B122">
        <v>5.5739999999999998</v>
      </c>
      <c r="C122">
        <v>68.325999999999993</v>
      </c>
      <c r="D122">
        <v>18.233000000000001</v>
      </c>
      <c r="E122">
        <v>26.692</v>
      </c>
      <c r="F122" s="4">
        <f t="shared" si="4"/>
        <v>23.807000000000002</v>
      </c>
      <c r="G122" s="4">
        <f t="shared" si="6"/>
        <v>37.810777802801674</v>
      </c>
      <c r="H122">
        <f t="shared" si="7"/>
        <v>62.963528875716413</v>
      </c>
    </row>
    <row r="123" spans="1:8" x14ac:dyDescent="0.25">
      <c r="A123" s="1" t="s">
        <v>243</v>
      </c>
      <c r="B123">
        <v>5.7140000000000004</v>
      </c>
      <c r="C123">
        <v>68.665999999999997</v>
      </c>
      <c r="D123">
        <v>19.042000000000002</v>
      </c>
      <c r="E123">
        <v>26.564</v>
      </c>
      <c r="F123" s="4">
        <f t="shared" si="4"/>
        <v>24.756</v>
      </c>
      <c r="G123" s="4">
        <f t="shared" si="6"/>
        <v>36.421459906750108</v>
      </c>
      <c r="H123">
        <f t="shared" si="7"/>
        <v>67.9709162218725</v>
      </c>
    </row>
    <row r="124" spans="1:8" x14ac:dyDescent="0.25">
      <c r="A124" s="1" t="s">
        <v>244</v>
      </c>
      <c r="B124">
        <v>5.3070000000000004</v>
      </c>
      <c r="C124">
        <v>68.909000000000006</v>
      </c>
      <c r="D124">
        <v>21.335999999999999</v>
      </c>
      <c r="E124">
        <v>26.757000000000001</v>
      </c>
      <c r="F124" s="4">
        <f t="shared" si="4"/>
        <v>26.643000000000001</v>
      </c>
      <c r="G124" s="4">
        <f t="shared" si="6"/>
        <v>36.486218290515438</v>
      </c>
      <c r="H124">
        <f t="shared" si="7"/>
        <v>73.022092308552089</v>
      </c>
    </row>
    <row r="125" spans="1:8" x14ac:dyDescent="0.25">
      <c r="A125" s="1" t="s">
        <v>245</v>
      </c>
      <c r="B125">
        <v>5.0510000000000002</v>
      </c>
      <c r="C125">
        <v>69.131</v>
      </c>
      <c r="D125">
        <v>23.507999999999999</v>
      </c>
      <c r="E125">
        <v>28.003</v>
      </c>
      <c r="F125" s="4">
        <f t="shared" si="4"/>
        <v>28.558999999999997</v>
      </c>
      <c r="G125" s="4">
        <f t="shared" si="6"/>
        <v>36.195256727845958</v>
      </c>
      <c r="H125">
        <f t="shared" si="7"/>
        <v>78.90260377136326</v>
      </c>
    </row>
    <row r="126" spans="1:8" x14ac:dyDescent="0.25">
      <c r="A126" s="1" t="s">
        <v>246</v>
      </c>
      <c r="B126">
        <v>5.2709999999999999</v>
      </c>
      <c r="C126">
        <v>69.48</v>
      </c>
      <c r="D126">
        <v>25.774999999999999</v>
      </c>
      <c r="E126">
        <v>29.349</v>
      </c>
      <c r="F126" s="4">
        <f t="shared" si="4"/>
        <v>31.045999999999999</v>
      </c>
      <c r="G126" s="4">
        <f t="shared" si="6"/>
        <v>36.446646311145351</v>
      </c>
      <c r="H126">
        <f t="shared" si="7"/>
        <v>85.182048671803756</v>
      </c>
    </row>
    <row r="127" spans="1:8" x14ac:dyDescent="0.25">
      <c r="A127" s="1" t="s">
        <v>247</v>
      </c>
      <c r="B127">
        <v>5.9589999999999996</v>
      </c>
      <c r="C127">
        <v>70.635000000000005</v>
      </c>
      <c r="D127">
        <v>30.373000000000001</v>
      </c>
      <c r="E127">
        <v>31.67</v>
      </c>
      <c r="F127" s="4">
        <f t="shared" si="4"/>
        <v>36.332000000000001</v>
      </c>
      <c r="G127" s="4">
        <f t="shared" si="6"/>
        <v>38.285490401339949</v>
      </c>
      <c r="H127">
        <f t="shared" si="7"/>
        <v>94.897569860378283</v>
      </c>
    </row>
    <row r="128" spans="1:8" x14ac:dyDescent="0.25">
      <c r="A128" s="1" t="s">
        <v>248</v>
      </c>
      <c r="B128">
        <v>5.915</v>
      </c>
      <c r="C128">
        <v>71.108000000000004</v>
      </c>
      <c r="D128">
        <v>34.093000000000004</v>
      </c>
      <c r="E128">
        <v>34.468000000000004</v>
      </c>
      <c r="F128" s="4">
        <f t="shared" si="4"/>
        <v>40.008000000000003</v>
      </c>
      <c r="G128" s="4">
        <f t="shared" si="6"/>
        <v>40.477516679511176</v>
      </c>
      <c r="H128">
        <f t="shared" si="7"/>
        <v>98.840055620929846</v>
      </c>
    </row>
    <row r="129" spans="1:8" x14ac:dyDescent="0.25">
      <c r="A129" s="1" t="s">
        <v>249</v>
      </c>
      <c r="B129">
        <v>6.52</v>
      </c>
      <c r="C129">
        <v>71.481999999999999</v>
      </c>
      <c r="D129">
        <v>37.249000000000002</v>
      </c>
      <c r="E129">
        <v>36.170999999999999</v>
      </c>
      <c r="F129" s="4">
        <f t="shared" si="4"/>
        <v>43.769000000000005</v>
      </c>
      <c r="G129" s="4">
        <f t="shared" si="6"/>
        <v>41.391570010997796</v>
      </c>
      <c r="H129">
        <f t="shared" si="7"/>
        <v>105.74375407449035</v>
      </c>
    </row>
    <row r="130" spans="1:8" x14ac:dyDescent="0.25">
      <c r="A130" s="1" t="s">
        <v>250</v>
      </c>
      <c r="B130">
        <v>6.5609999999999999</v>
      </c>
      <c r="C130">
        <v>71.878</v>
      </c>
      <c r="D130">
        <v>31.593</v>
      </c>
      <c r="E130">
        <v>35.914000000000001</v>
      </c>
      <c r="F130" s="4">
        <f t="shared" si="4"/>
        <v>38.153999999999996</v>
      </c>
      <c r="G130" s="4">
        <f t="shared" si="6"/>
        <v>41.271336927962707</v>
      </c>
      <c r="H130">
        <f t="shared" si="7"/>
        <v>92.44672656617864</v>
      </c>
    </row>
    <row r="131" spans="1:8" x14ac:dyDescent="0.25">
      <c r="A131" s="1" t="s">
        <v>251</v>
      </c>
      <c r="B131">
        <v>4.7190000000000003</v>
      </c>
      <c r="C131">
        <v>71.977000000000004</v>
      </c>
      <c r="D131">
        <v>25.931000000000001</v>
      </c>
      <c r="E131">
        <v>38.441000000000003</v>
      </c>
      <c r="F131" s="4">
        <f t="shared" si="4"/>
        <v>30.650000000000002</v>
      </c>
      <c r="G131" s="4">
        <f t="shared" si="6"/>
        <v>44.207884101273791</v>
      </c>
      <c r="H131">
        <f t="shared" si="7"/>
        <v>69.331524507676818</v>
      </c>
    </row>
    <row r="132" spans="1:8" x14ac:dyDescent="0.25">
      <c r="A132" s="1" t="s">
        <v>252</v>
      </c>
      <c r="B132">
        <v>4.9790000000000001</v>
      </c>
      <c r="C132">
        <v>72.159000000000006</v>
      </c>
      <c r="D132">
        <v>26.155999999999999</v>
      </c>
      <c r="E132">
        <v>40.985999999999997</v>
      </c>
      <c r="F132" s="4">
        <f t="shared" ref="F132:F187" si="8">SUM(B132,D132)</f>
        <v>31.134999999999998</v>
      </c>
      <c r="G132" s="4">
        <f t="shared" si="6"/>
        <v>45.785523230016302</v>
      </c>
      <c r="H132">
        <f t="shared" ref="H132:H163" si="9">100*(F132/G132)</f>
        <v>68.001843822084709</v>
      </c>
    </row>
    <row r="133" spans="1:8" x14ac:dyDescent="0.25">
      <c r="A133" s="1" t="s">
        <v>253</v>
      </c>
      <c r="B133">
        <v>4.306</v>
      </c>
      <c r="C133">
        <v>72.391000000000005</v>
      </c>
      <c r="D133">
        <v>29.673999999999999</v>
      </c>
      <c r="E133">
        <v>43.048000000000002</v>
      </c>
      <c r="F133" s="4">
        <f t="shared" si="8"/>
        <v>33.979999999999997</v>
      </c>
      <c r="G133" s="4">
        <f t="shared" ref="G133:G187" si="10">(C133*B132+E133*D132)/F132</f>
        <v>47.740429645093954</v>
      </c>
      <c r="H133">
        <f t="shared" ref="H133:H186" si="11">100*(F133/G133)</f>
        <v>71.176569319987166</v>
      </c>
    </row>
    <row r="134" spans="1:8" x14ac:dyDescent="0.25">
      <c r="A134" s="1" t="s">
        <v>254</v>
      </c>
      <c r="B134">
        <v>2.4249999999999998</v>
      </c>
      <c r="C134">
        <v>72.634</v>
      </c>
      <c r="D134">
        <v>30.152000000000001</v>
      </c>
      <c r="E134">
        <v>44.317</v>
      </c>
      <c r="F134" s="4">
        <f t="shared" si="8"/>
        <v>32.576999999999998</v>
      </c>
      <c r="G134" s="4">
        <f t="shared" si="10"/>
        <v>47.905375573866984</v>
      </c>
      <c r="H134">
        <f t="shared" si="11"/>
        <v>68.002806803525374</v>
      </c>
    </row>
    <row r="135" spans="1:8" x14ac:dyDescent="0.25">
      <c r="A135" s="1" t="s">
        <v>255</v>
      </c>
      <c r="B135">
        <v>4.7480000000000002</v>
      </c>
      <c r="C135">
        <v>73.137</v>
      </c>
      <c r="D135">
        <v>32.774999999999999</v>
      </c>
      <c r="E135">
        <v>45.064</v>
      </c>
      <c r="F135" s="4">
        <f t="shared" si="8"/>
        <v>37.522999999999996</v>
      </c>
      <c r="G135" s="4">
        <f t="shared" si="10"/>
        <v>47.153726647634834</v>
      </c>
      <c r="H135">
        <f t="shared" si="11"/>
        <v>79.575894987892966</v>
      </c>
    </row>
    <row r="136" spans="1:8" x14ac:dyDescent="0.25">
      <c r="A136" s="1" t="s">
        <v>256</v>
      </c>
      <c r="B136">
        <v>4.6440000000000001</v>
      </c>
      <c r="C136">
        <v>73.369</v>
      </c>
      <c r="D136">
        <v>35.884</v>
      </c>
      <c r="E136">
        <v>45.473999999999997</v>
      </c>
      <c r="F136" s="4">
        <f t="shared" si="8"/>
        <v>40.527999999999999</v>
      </c>
      <c r="G136" s="4">
        <f t="shared" si="10"/>
        <v>49.003714042054206</v>
      </c>
      <c r="H136">
        <f t="shared" si="11"/>
        <v>82.703935389916609</v>
      </c>
    </row>
    <row r="137" spans="1:8" x14ac:dyDescent="0.25">
      <c r="A137" s="1" t="s">
        <v>257</v>
      </c>
      <c r="B137">
        <v>5.6040000000000001</v>
      </c>
      <c r="C137">
        <v>73.823999999999998</v>
      </c>
      <c r="D137">
        <v>37.445</v>
      </c>
      <c r="E137">
        <v>47.218000000000004</v>
      </c>
      <c r="F137" s="4">
        <f t="shared" si="8"/>
        <v>43.048999999999999</v>
      </c>
      <c r="G137" s="4">
        <f t="shared" si="10"/>
        <v>50.266713580734319</v>
      </c>
      <c r="H137">
        <f t="shared" si="11"/>
        <v>85.64116675512949</v>
      </c>
    </row>
    <row r="138" spans="1:8" x14ac:dyDescent="0.25">
      <c r="A138" s="1" t="s">
        <v>258</v>
      </c>
      <c r="B138">
        <v>5.5170000000000003</v>
      </c>
      <c r="C138">
        <v>74.27</v>
      </c>
      <c r="D138">
        <v>39.448</v>
      </c>
      <c r="E138">
        <v>48.752000000000002</v>
      </c>
      <c r="F138" s="4">
        <f t="shared" si="8"/>
        <v>44.965000000000003</v>
      </c>
      <c r="G138" s="4">
        <f t="shared" si="10"/>
        <v>52.073862807498429</v>
      </c>
      <c r="H138">
        <f t="shared" si="11"/>
        <v>86.348501101641389</v>
      </c>
    </row>
    <row r="139" spans="1:8" x14ac:dyDescent="0.25">
      <c r="A139" s="1" t="s">
        <v>259</v>
      </c>
      <c r="B139">
        <v>5.4930000000000003</v>
      </c>
      <c r="C139">
        <v>74.963999999999999</v>
      </c>
      <c r="D139">
        <v>40.255000000000003</v>
      </c>
      <c r="E139">
        <v>50.722000000000001</v>
      </c>
      <c r="F139" s="4">
        <f t="shared" si="8"/>
        <v>45.748000000000005</v>
      </c>
      <c r="G139" s="4">
        <f t="shared" si="10"/>
        <v>53.69638260869565</v>
      </c>
      <c r="H139">
        <f t="shared" si="11"/>
        <v>85.197545490879165</v>
      </c>
    </row>
    <row r="140" spans="1:8" x14ac:dyDescent="0.25">
      <c r="A140" s="1" t="s">
        <v>260</v>
      </c>
      <c r="B140">
        <v>6.5730000000000004</v>
      </c>
      <c r="C140">
        <v>76.173000000000002</v>
      </c>
      <c r="D140">
        <v>41.58</v>
      </c>
      <c r="E140">
        <v>52.173999999999999</v>
      </c>
      <c r="F140" s="4">
        <f t="shared" si="8"/>
        <v>48.152999999999999</v>
      </c>
      <c r="G140" s="4">
        <f t="shared" si="10"/>
        <v>55.05557967561424</v>
      </c>
      <c r="H140">
        <f t="shared" si="11"/>
        <v>87.462524749927212</v>
      </c>
    </row>
    <row r="141" spans="1:8" x14ac:dyDescent="0.25">
      <c r="A141" s="1" t="s">
        <v>261</v>
      </c>
      <c r="B141">
        <v>6.5730000000000004</v>
      </c>
      <c r="C141">
        <v>77.352999999999994</v>
      </c>
      <c r="D141">
        <v>44.704000000000001</v>
      </c>
      <c r="E141">
        <v>55.109000000000002</v>
      </c>
      <c r="F141" s="4">
        <f t="shared" si="8"/>
        <v>51.277000000000001</v>
      </c>
      <c r="G141" s="4">
        <f t="shared" si="10"/>
        <v>58.14535935455735</v>
      </c>
      <c r="H141">
        <f t="shared" si="11"/>
        <v>88.187605286475858</v>
      </c>
    </row>
    <row r="142" spans="1:8" x14ac:dyDescent="0.25">
      <c r="A142" s="1" t="s">
        <v>262</v>
      </c>
      <c r="B142">
        <v>5.9509999999999996</v>
      </c>
      <c r="C142">
        <v>78.775999999999996</v>
      </c>
      <c r="D142">
        <v>48.365000000000002</v>
      </c>
      <c r="E142">
        <v>59.436999999999998</v>
      </c>
      <c r="F142" s="4">
        <f t="shared" si="8"/>
        <v>54.316000000000003</v>
      </c>
      <c r="G142" s="4">
        <f t="shared" si="10"/>
        <v>61.915991497162473</v>
      </c>
      <c r="H142">
        <f t="shared" si="11"/>
        <v>87.725317299472195</v>
      </c>
    </row>
    <row r="143" spans="1:8" x14ac:dyDescent="0.25">
      <c r="A143" s="1" t="s">
        <v>263</v>
      </c>
      <c r="B143">
        <v>6.617</v>
      </c>
      <c r="C143">
        <v>80.433000000000007</v>
      </c>
      <c r="D143">
        <v>56.451000000000001</v>
      </c>
      <c r="E143">
        <v>65.408000000000001</v>
      </c>
      <c r="F143" s="4">
        <f t="shared" si="8"/>
        <v>63.067999999999998</v>
      </c>
      <c r="G143" s="4">
        <f t="shared" si="10"/>
        <v>67.054177461521462</v>
      </c>
      <c r="H143">
        <f t="shared" si="11"/>
        <v>94.055288406439857</v>
      </c>
    </row>
    <row r="144" spans="1:8" x14ac:dyDescent="0.25">
      <c r="A144" s="1" t="s">
        <v>264</v>
      </c>
      <c r="B144">
        <v>9.5630000000000006</v>
      </c>
      <c r="C144">
        <v>81.951999999999998</v>
      </c>
      <c r="D144">
        <v>61.341000000000001</v>
      </c>
      <c r="E144">
        <v>69.534000000000006</v>
      </c>
      <c r="F144" s="4">
        <f t="shared" si="8"/>
        <v>70.903999999999996</v>
      </c>
      <c r="G144" s="4">
        <f t="shared" si="10"/>
        <v>70.836877941269748</v>
      </c>
      <c r="H144">
        <f t="shared" si="11"/>
        <v>100.09475581177631</v>
      </c>
    </row>
    <row r="145" spans="1:8" x14ac:dyDescent="0.25">
      <c r="A145" s="1" t="s">
        <v>265</v>
      </c>
      <c r="B145">
        <v>9.1850000000000005</v>
      </c>
      <c r="C145">
        <v>82.941000000000003</v>
      </c>
      <c r="D145">
        <v>66.793000000000006</v>
      </c>
      <c r="E145">
        <v>76.305999999999997</v>
      </c>
      <c r="F145" s="4">
        <f t="shared" si="8"/>
        <v>75.978000000000009</v>
      </c>
      <c r="G145" s="4">
        <f t="shared" si="10"/>
        <v>77.200879061830079</v>
      </c>
      <c r="H145">
        <f t="shared" si="11"/>
        <v>98.415977801430643</v>
      </c>
    </row>
    <row r="146" spans="1:8" x14ac:dyDescent="0.25">
      <c r="A146" s="1" t="s">
        <v>266</v>
      </c>
      <c r="B146">
        <v>9.609</v>
      </c>
      <c r="C146">
        <v>85.007999999999996</v>
      </c>
      <c r="D146">
        <v>73.119</v>
      </c>
      <c r="E146">
        <v>85.733999999999995</v>
      </c>
      <c r="F146" s="4">
        <f t="shared" si="8"/>
        <v>82.727999999999994</v>
      </c>
      <c r="G146" s="4">
        <f t="shared" si="10"/>
        <v>85.646233672905311</v>
      </c>
      <c r="H146">
        <f t="shared" si="11"/>
        <v>96.592688846014582</v>
      </c>
    </row>
    <row r="147" spans="1:8" x14ac:dyDescent="0.25">
      <c r="A147" s="1" t="s">
        <v>267</v>
      </c>
      <c r="B147">
        <v>11.943</v>
      </c>
      <c r="C147">
        <v>86.319000000000003</v>
      </c>
      <c r="D147">
        <v>83.162999999999997</v>
      </c>
      <c r="E147">
        <v>90.159000000000006</v>
      </c>
      <c r="F147" s="4">
        <f t="shared" si="8"/>
        <v>95.105999999999995</v>
      </c>
      <c r="G147" s="4">
        <f t="shared" si="10"/>
        <v>89.712977371627517</v>
      </c>
      <c r="H147">
        <f t="shared" si="11"/>
        <v>106.01141862233865</v>
      </c>
    </row>
    <row r="148" spans="1:8" x14ac:dyDescent="0.25">
      <c r="A148" s="1" t="s">
        <v>268</v>
      </c>
      <c r="B148">
        <v>12.933999999999999</v>
      </c>
      <c r="C148">
        <v>87.494</v>
      </c>
      <c r="D148">
        <v>88.207999999999998</v>
      </c>
      <c r="E148">
        <v>95.25</v>
      </c>
      <c r="F148" s="4">
        <f t="shared" si="8"/>
        <v>101.142</v>
      </c>
      <c r="G148" s="4">
        <f t="shared" si="10"/>
        <v>94.276035076651326</v>
      </c>
      <c r="H148">
        <f t="shared" si="11"/>
        <v>107.28283165256821</v>
      </c>
    </row>
    <row r="149" spans="1:8" x14ac:dyDescent="0.25">
      <c r="A149" s="1" t="s">
        <v>269</v>
      </c>
      <c r="B149">
        <v>14.141999999999999</v>
      </c>
      <c r="C149">
        <v>89</v>
      </c>
      <c r="D149">
        <v>89.042000000000002</v>
      </c>
      <c r="E149">
        <v>97.962999999999994</v>
      </c>
      <c r="F149" s="4">
        <f t="shared" si="8"/>
        <v>103.184</v>
      </c>
      <c r="G149" s="4">
        <f t="shared" si="10"/>
        <v>96.816815012556603</v>
      </c>
      <c r="H149">
        <f t="shared" si="11"/>
        <v>106.57652804073095</v>
      </c>
    </row>
    <row r="150" spans="1:8" x14ac:dyDescent="0.25">
      <c r="A150" s="1" t="s">
        <v>270</v>
      </c>
      <c r="B150">
        <v>14.048</v>
      </c>
      <c r="C150">
        <v>90.183999999999997</v>
      </c>
      <c r="D150">
        <v>91.706999999999994</v>
      </c>
      <c r="E150">
        <v>102.387</v>
      </c>
      <c r="F150" s="4">
        <f t="shared" si="8"/>
        <v>105.755</v>
      </c>
      <c r="G150" s="4">
        <f t="shared" si="10"/>
        <v>100.71450401224996</v>
      </c>
      <c r="H150">
        <f t="shared" si="11"/>
        <v>105.00473694150045</v>
      </c>
    </row>
    <row r="151" spans="1:8" x14ac:dyDescent="0.25">
      <c r="A151" s="1" t="s">
        <v>271</v>
      </c>
      <c r="B151">
        <v>16.303000000000001</v>
      </c>
      <c r="C151">
        <v>91.5</v>
      </c>
      <c r="D151">
        <v>93.613</v>
      </c>
      <c r="E151">
        <v>103.997</v>
      </c>
      <c r="F151" s="4">
        <f t="shared" si="8"/>
        <v>109.916</v>
      </c>
      <c r="G151" s="4">
        <f t="shared" si="10"/>
        <v>102.33695691929459</v>
      </c>
      <c r="H151">
        <f t="shared" si="11"/>
        <v>107.40596878084074</v>
      </c>
    </row>
    <row r="152" spans="1:8" x14ac:dyDescent="0.25">
      <c r="A152" s="1" t="s">
        <v>272</v>
      </c>
      <c r="B152">
        <v>19.745999999999999</v>
      </c>
      <c r="C152">
        <v>92.218999999999994</v>
      </c>
      <c r="D152">
        <v>95.087999999999994</v>
      </c>
      <c r="E152">
        <v>104.407</v>
      </c>
      <c r="F152" s="4">
        <f t="shared" si="8"/>
        <v>114.83399999999999</v>
      </c>
      <c r="G152" s="4">
        <f t="shared" si="10"/>
        <v>102.5992471341752</v>
      </c>
      <c r="H152">
        <f t="shared" si="11"/>
        <v>111.92479789819964</v>
      </c>
    </row>
    <row r="153" spans="1:8" x14ac:dyDescent="0.25">
      <c r="A153" s="1" t="s">
        <v>273</v>
      </c>
      <c r="B153">
        <v>18.106999999999999</v>
      </c>
      <c r="C153">
        <v>93.15</v>
      </c>
      <c r="D153">
        <v>95.903000000000006</v>
      </c>
      <c r="E153">
        <v>104.652</v>
      </c>
      <c r="F153" s="4">
        <f t="shared" si="8"/>
        <v>114.01</v>
      </c>
      <c r="G153" s="4">
        <f t="shared" si="10"/>
        <v>102.67420168242856</v>
      </c>
      <c r="H153">
        <f t="shared" si="11"/>
        <v>111.04055169830596</v>
      </c>
    </row>
    <row r="154" spans="1:8" x14ac:dyDescent="0.25">
      <c r="A154" s="1" t="s">
        <v>274</v>
      </c>
      <c r="B154">
        <v>18.164999999999999</v>
      </c>
      <c r="C154">
        <v>93.436999999999998</v>
      </c>
      <c r="D154">
        <v>94.888000000000005</v>
      </c>
      <c r="E154">
        <v>105.37</v>
      </c>
      <c r="F154" s="4">
        <f t="shared" si="8"/>
        <v>113.053</v>
      </c>
      <c r="G154" s="4">
        <f t="shared" si="10"/>
        <v>103.47480807823877</v>
      </c>
      <c r="H154">
        <f t="shared" si="11"/>
        <v>109.25654475678664</v>
      </c>
    </row>
    <row r="155" spans="1:8" x14ac:dyDescent="0.25">
      <c r="A155" s="1" t="s">
        <v>275</v>
      </c>
      <c r="B155">
        <v>16.78</v>
      </c>
      <c r="C155">
        <v>95.162999999999997</v>
      </c>
      <c r="D155">
        <v>97.861999999999995</v>
      </c>
      <c r="E155">
        <v>109.33499999999999</v>
      </c>
      <c r="F155" s="4">
        <f t="shared" si="8"/>
        <v>114.642</v>
      </c>
      <c r="G155" s="4">
        <f t="shared" si="10"/>
        <v>107.05788767215377</v>
      </c>
      <c r="H155">
        <f t="shared" si="11"/>
        <v>107.08412289159979</v>
      </c>
    </row>
    <row r="156" spans="1:8" x14ac:dyDescent="0.25">
      <c r="A156" s="1" t="s">
        <v>276</v>
      </c>
      <c r="B156">
        <v>19.363</v>
      </c>
      <c r="C156">
        <v>98.210999999999999</v>
      </c>
      <c r="D156">
        <v>107.003</v>
      </c>
      <c r="E156">
        <v>110.852</v>
      </c>
      <c r="F156" s="4">
        <f t="shared" si="8"/>
        <v>126.366</v>
      </c>
      <c r="G156" s="4">
        <f t="shared" si="10"/>
        <v>109.00175331902793</v>
      </c>
      <c r="H156">
        <f t="shared" si="11"/>
        <v>115.93024529628448</v>
      </c>
    </row>
    <row r="157" spans="1:8" x14ac:dyDescent="0.25">
      <c r="A157" s="1" t="s">
        <v>277</v>
      </c>
      <c r="B157">
        <v>20.756</v>
      </c>
      <c r="C157">
        <v>100.816</v>
      </c>
      <c r="D157">
        <v>115.515</v>
      </c>
      <c r="E157">
        <v>113.211</v>
      </c>
      <c r="F157" s="4">
        <f t="shared" si="8"/>
        <v>136.27100000000002</v>
      </c>
      <c r="G157" s="4">
        <f t="shared" si="10"/>
        <v>111.31172024911764</v>
      </c>
      <c r="H157">
        <f t="shared" si="11"/>
        <v>122.42286768637037</v>
      </c>
    </row>
    <row r="158" spans="1:8" x14ac:dyDescent="0.25">
      <c r="A158" s="1" t="s">
        <v>278</v>
      </c>
      <c r="B158">
        <v>18.818999999999999</v>
      </c>
      <c r="C158">
        <v>102.307</v>
      </c>
      <c r="D158">
        <v>119.956</v>
      </c>
      <c r="E158">
        <v>114.08</v>
      </c>
      <c r="F158" s="4">
        <f t="shared" si="8"/>
        <v>138.77500000000001</v>
      </c>
      <c r="G158" s="4">
        <f t="shared" si="10"/>
        <v>112.28680564463458</v>
      </c>
      <c r="H158">
        <f t="shared" si="11"/>
        <v>123.58976569268101</v>
      </c>
    </row>
    <row r="159" spans="1:8" x14ac:dyDescent="0.25">
      <c r="A159" s="1" t="s">
        <v>279</v>
      </c>
      <c r="B159">
        <v>18.065999999999999</v>
      </c>
      <c r="C159">
        <v>101.57</v>
      </c>
      <c r="D159">
        <v>97.626000000000005</v>
      </c>
      <c r="E159">
        <v>107.14700000000001</v>
      </c>
      <c r="F159" s="4">
        <f t="shared" si="8"/>
        <v>115.69200000000001</v>
      </c>
      <c r="G159" s="4">
        <f t="shared" si="10"/>
        <v>106.39071419203748</v>
      </c>
      <c r="H159">
        <f t="shared" si="11"/>
        <v>108.74257295723527</v>
      </c>
    </row>
    <row r="160" spans="1:8" x14ac:dyDescent="0.25">
      <c r="A160" s="1" t="s">
        <v>280</v>
      </c>
      <c r="B160">
        <v>14.260999999999999</v>
      </c>
      <c r="C160">
        <v>100.154</v>
      </c>
      <c r="D160">
        <v>66.966999999999999</v>
      </c>
      <c r="E160">
        <v>98.244</v>
      </c>
      <c r="F160" s="4">
        <f t="shared" si="8"/>
        <v>81.227999999999994</v>
      </c>
      <c r="G160" s="4">
        <f t="shared" si="10"/>
        <v>98.542257960792455</v>
      </c>
      <c r="H160">
        <f t="shared" si="11"/>
        <v>82.429611093667674</v>
      </c>
    </row>
    <row r="161" spans="1:8" x14ac:dyDescent="0.25">
      <c r="A161" s="1" t="s">
        <v>281</v>
      </c>
      <c r="B161">
        <v>14.217000000000001</v>
      </c>
      <c r="C161">
        <v>99.179000000000002</v>
      </c>
      <c r="D161">
        <v>55.930999999999997</v>
      </c>
      <c r="E161">
        <v>95.912999999999997</v>
      </c>
      <c r="F161" s="4">
        <f t="shared" si="8"/>
        <v>70.147999999999996</v>
      </c>
      <c r="G161" s="4">
        <f t="shared" si="10"/>
        <v>96.486403580046286</v>
      </c>
      <c r="H161">
        <f t="shared" si="11"/>
        <v>72.702471433505522</v>
      </c>
    </row>
    <row r="162" spans="1:8" x14ac:dyDescent="0.25">
      <c r="A162" s="1" t="s">
        <v>282</v>
      </c>
      <c r="B162">
        <v>15.87</v>
      </c>
      <c r="C162">
        <v>99.096999999999994</v>
      </c>
      <c r="D162">
        <v>56.975999999999999</v>
      </c>
      <c r="E162">
        <v>95.105999999999995</v>
      </c>
      <c r="F162" s="4">
        <f t="shared" si="8"/>
        <v>72.846000000000004</v>
      </c>
      <c r="G162" s="4">
        <f t="shared" si="10"/>
        <v>95.914861934766492</v>
      </c>
      <c r="H162">
        <f t="shared" si="11"/>
        <v>75.948605388749812</v>
      </c>
    </row>
    <row r="163" spans="1:8" x14ac:dyDescent="0.25">
      <c r="A163" s="1" t="s">
        <v>283</v>
      </c>
      <c r="B163">
        <v>18.427</v>
      </c>
      <c r="C163">
        <v>99.376000000000005</v>
      </c>
      <c r="D163">
        <v>68.016999999999996</v>
      </c>
      <c r="E163">
        <v>96.805999999999997</v>
      </c>
      <c r="F163" s="4">
        <f t="shared" si="8"/>
        <v>86.443999999999988</v>
      </c>
      <c r="G163" s="4">
        <f t="shared" si="10"/>
        <v>97.365892101144865</v>
      </c>
      <c r="H163">
        <f t="shared" si="11"/>
        <v>88.782630276936118</v>
      </c>
    </row>
    <row r="164" spans="1:8" x14ac:dyDescent="0.25">
      <c r="A164" s="1" t="s">
        <v>284</v>
      </c>
      <c r="B164">
        <v>16.283999999999999</v>
      </c>
      <c r="C164">
        <v>99.634</v>
      </c>
      <c r="D164">
        <v>78.745000000000005</v>
      </c>
      <c r="E164">
        <v>98.363</v>
      </c>
      <c r="F164" s="4">
        <f t="shared" si="8"/>
        <v>95.028999999999996</v>
      </c>
      <c r="G164" s="4">
        <f t="shared" si="10"/>
        <v>98.633935137198648</v>
      </c>
      <c r="H164">
        <f t="shared" si="11"/>
        <v>96.345137064455315</v>
      </c>
    </row>
    <row r="165" spans="1:8" x14ac:dyDescent="0.25">
      <c r="A165" s="1" t="s">
        <v>285</v>
      </c>
      <c r="B165">
        <v>16.692</v>
      </c>
      <c r="C165">
        <v>100.113</v>
      </c>
      <c r="D165">
        <v>84.906999999999996</v>
      </c>
      <c r="E165">
        <v>98.837000000000003</v>
      </c>
      <c r="F165" s="4">
        <f t="shared" si="8"/>
        <v>101.59899999999999</v>
      </c>
      <c r="G165" s="4">
        <f t="shared" si="10"/>
        <v>99.055653084847791</v>
      </c>
      <c r="H165">
        <f t="shared" si="11"/>
        <v>102.56759390902572</v>
      </c>
    </row>
    <row r="166" spans="1:8" x14ac:dyDescent="0.25">
      <c r="A166" s="1" t="s">
        <v>286</v>
      </c>
      <c r="B166">
        <v>19.189</v>
      </c>
      <c r="C166">
        <v>100.598</v>
      </c>
      <c r="D166">
        <v>86.649000000000001</v>
      </c>
      <c r="E166">
        <v>99.328000000000003</v>
      </c>
      <c r="F166" s="4">
        <f t="shared" si="8"/>
        <v>105.83799999999999</v>
      </c>
      <c r="G166" s="4">
        <f t="shared" si="10"/>
        <v>99.536652053661967</v>
      </c>
      <c r="H166">
        <f t="shared" si="11"/>
        <v>106.33068102686522</v>
      </c>
    </row>
    <row r="167" spans="1:8" x14ac:dyDescent="0.25">
      <c r="A167" s="1" t="s">
        <v>287</v>
      </c>
      <c r="B167">
        <v>21.157</v>
      </c>
      <c r="C167">
        <v>101.46</v>
      </c>
      <c r="D167">
        <v>89.575000000000003</v>
      </c>
      <c r="E167">
        <v>99</v>
      </c>
      <c r="F167" s="4">
        <f t="shared" si="8"/>
        <v>110.732</v>
      </c>
      <c r="G167" s="4">
        <f t="shared" si="10"/>
        <v>99.446011262495503</v>
      </c>
      <c r="H167">
        <f t="shared" si="11"/>
        <v>111.3488601445404</v>
      </c>
    </row>
    <row r="168" spans="1:8" x14ac:dyDescent="0.25">
      <c r="A168" s="1" t="s">
        <v>288</v>
      </c>
      <c r="B168">
        <v>24.053000000000001</v>
      </c>
      <c r="C168">
        <v>102.9</v>
      </c>
      <c r="D168">
        <v>96.043000000000006</v>
      </c>
      <c r="E168">
        <v>101</v>
      </c>
      <c r="F168" s="4">
        <f t="shared" si="8"/>
        <v>120.096</v>
      </c>
      <c r="G168" s="4">
        <f t="shared" si="10"/>
        <v>101.36302333562115</v>
      </c>
      <c r="H168">
        <f t="shared" si="11"/>
        <v>118.48107529542844</v>
      </c>
    </row>
    <row r="169" spans="1:8" x14ac:dyDescent="0.25">
      <c r="A169" s="1" t="s">
        <v>289</v>
      </c>
      <c r="B169">
        <v>24.282</v>
      </c>
      <c r="C169">
        <v>103.96299999999999</v>
      </c>
      <c r="D169">
        <v>104.56</v>
      </c>
      <c r="E169">
        <v>102</v>
      </c>
      <c r="F169" s="4">
        <f t="shared" si="8"/>
        <v>128.84200000000001</v>
      </c>
      <c r="G169" s="4">
        <f t="shared" si="10"/>
        <v>102.39315246969092</v>
      </c>
      <c r="H169">
        <f t="shared" si="11"/>
        <v>125.83067997455997</v>
      </c>
    </row>
    <row r="170" spans="1:8" x14ac:dyDescent="0.25">
      <c r="A170" s="1" t="s">
        <v>290</v>
      </c>
      <c r="B170">
        <v>20.956</v>
      </c>
      <c r="C170">
        <v>104.858</v>
      </c>
      <c r="D170">
        <v>115.697</v>
      </c>
      <c r="E170">
        <v>104</v>
      </c>
      <c r="F170" s="4">
        <f t="shared" si="8"/>
        <v>136.65299999999999</v>
      </c>
      <c r="G170" s="4">
        <f t="shared" si="10"/>
        <v>104.16170158799149</v>
      </c>
      <c r="H170">
        <f t="shared" si="11"/>
        <v>131.19313328859283</v>
      </c>
    </row>
    <row r="171" spans="1:8" x14ac:dyDescent="0.25">
      <c r="A171" s="1" t="s">
        <v>291</v>
      </c>
      <c r="B171">
        <v>26.593</v>
      </c>
      <c r="C171">
        <v>105.345</v>
      </c>
      <c r="D171">
        <v>123.134</v>
      </c>
      <c r="E171">
        <v>107.438</v>
      </c>
      <c r="F171" s="4">
        <f t="shared" si="8"/>
        <v>149.727</v>
      </c>
      <c r="G171" s="4">
        <f t="shared" si="10"/>
        <v>107.11703443027231</v>
      </c>
      <c r="H171">
        <f t="shared" si="11"/>
        <v>139.77888838722902</v>
      </c>
    </row>
    <row r="172" spans="1:8" x14ac:dyDescent="0.25">
      <c r="A172" s="1" t="s">
        <v>292</v>
      </c>
      <c r="B172">
        <v>30.516999999999999</v>
      </c>
      <c r="C172">
        <v>106.09699999999999</v>
      </c>
      <c r="D172">
        <v>128.58500000000001</v>
      </c>
      <c r="E172">
        <v>109.989</v>
      </c>
      <c r="F172" s="4">
        <f t="shared" si="8"/>
        <v>159.102</v>
      </c>
      <c r="G172" s="4">
        <f t="shared" si="10"/>
        <v>109.29774220414487</v>
      </c>
      <c r="H172">
        <f t="shared" si="11"/>
        <v>145.56750834141789</v>
      </c>
    </row>
    <row r="173" spans="1:8" x14ac:dyDescent="0.25">
      <c r="A173" s="1" t="s">
        <v>293</v>
      </c>
      <c r="B173">
        <v>32.15</v>
      </c>
      <c r="C173">
        <v>106.70699999999999</v>
      </c>
      <c r="D173">
        <v>123.886</v>
      </c>
      <c r="E173">
        <v>110.369</v>
      </c>
      <c r="F173" s="4">
        <f t="shared" si="8"/>
        <v>156.036</v>
      </c>
      <c r="G173" s="4">
        <f t="shared" si="10"/>
        <v>109.66659994217547</v>
      </c>
      <c r="H173">
        <f t="shared" si="11"/>
        <v>142.28215343803308</v>
      </c>
    </row>
    <row r="174" spans="1:8" x14ac:dyDescent="0.25">
      <c r="A174" s="1" t="s">
        <v>294</v>
      </c>
      <c r="B174">
        <v>31.135000000000002</v>
      </c>
      <c r="C174">
        <v>107.035</v>
      </c>
      <c r="D174">
        <v>118.92700000000001</v>
      </c>
      <c r="E174">
        <v>109.55</v>
      </c>
      <c r="F174" s="4">
        <f t="shared" si="8"/>
        <v>150.06200000000001</v>
      </c>
      <c r="G174" s="4">
        <f t="shared" si="10"/>
        <v>109.03180387859211</v>
      </c>
      <c r="H174">
        <f t="shared" si="11"/>
        <v>137.63140172118531</v>
      </c>
    </row>
    <row r="175" spans="1:8" x14ac:dyDescent="0.25">
      <c r="A175" s="1" t="s">
        <v>295</v>
      </c>
      <c r="B175">
        <v>27.788</v>
      </c>
      <c r="C175">
        <v>107.105</v>
      </c>
      <c r="D175">
        <v>124.273</v>
      </c>
      <c r="E175">
        <v>109.07299999999999</v>
      </c>
      <c r="F175" s="4">
        <f t="shared" si="8"/>
        <v>152.06100000000001</v>
      </c>
      <c r="G175" s="4">
        <f t="shared" si="10"/>
        <v>108.66467757326971</v>
      </c>
      <c r="H175">
        <f t="shared" si="11"/>
        <v>139.93599704694225</v>
      </c>
    </row>
    <row r="176" spans="1:8" x14ac:dyDescent="0.25">
      <c r="A176" s="1" t="s">
        <v>296</v>
      </c>
      <c r="B176">
        <v>28.988</v>
      </c>
      <c r="C176">
        <v>106.94799999999999</v>
      </c>
      <c r="D176">
        <v>130.434</v>
      </c>
      <c r="E176">
        <v>110.078</v>
      </c>
      <c r="F176" s="4">
        <f t="shared" si="8"/>
        <v>159.422</v>
      </c>
      <c r="G176" s="4">
        <f t="shared" si="10"/>
        <v>109.50601612510768</v>
      </c>
      <c r="H176">
        <f t="shared" si="11"/>
        <v>145.58286899768561</v>
      </c>
    </row>
    <row r="177" spans="1:8" x14ac:dyDescent="0.25">
      <c r="A177" s="1" t="s">
        <v>297</v>
      </c>
      <c r="B177">
        <v>31.099</v>
      </c>
      <c r="C177">
        <v>107.042</v>
      </c>
      <c r="D177">
        <v>130.08600000000001</v>
      </c>
      <c r="E177">
        <v>109.30500000000001</v>
      </c>
      <c r="F177" s="4">
        <f t="shared" si="8"/>
        <v>161.185</v>
      </c>
      <c r="G177" s="4">
        <f t="shared" si="10"/>
        <v>108.89351448357192</v>
      </c>
      <c r="H177">
        <f t="shared" si="11"/>
        <v>148.02075290197101</v>
      </c>
    </row>
    <row r="178" spans="1:8" x14ac:dyDescent="0.25">
      <c r="A178" s="1" t="s">
        <v>298</v>
      </c>
      <c r="B178">
        <v>31.161000000000001</v>
      </c>
      <c r="C178">
        <v>107.292</v>
      </c>
      <c r="D178">
        <v>121.706</v>
      </c>
      <c r="E178">
        <v>108.616</v>
      </c>
      <c r="F178" s="4">
        <f t="shared" si="8"/>
        <v>152.86700000000002</v>
      </c>
      <c r="G178" s="4">
        <f t="shared" si="10"/>
        <v>108.36054771846017</v>
      </c>
      <c r="H178">
        <f t="shared" si="11"/>
        <v>141.07256120297166</v>
      </c>
    </row>
    <row r="179" spans="1:8" x14ac:dyDescent="0.25">
      <c r="A179" s="1" t="s">
        <v>126</v>
      </c>
      <c r="B179">
        <v>31.791</v>
      </c>
      <c r="C179">
        <v>107.51</v>
      </c>
      <c r="D179">
        <v>127.27</v>
      </c>
      <c r="E179">
        <v>107.97799999999999</v>
      </c>
      <c r="F179" s="4">
        <f t="shared" si="8"/>
        <v>159.06100000000001</v>
      </c>
      <c r="G179" s="4">
        <f t="shared" si="10"/>
        <v>107.88260107151969</v>
      </c>
      <c r="H179">
        <f t="shared" si="11"/>
        <v>147.43897386618636</v>
      </c>
    </row>
    <row r="180" spans="1:8" x14ac:dyDescent="0.25">
      <c r="A180" s="1" t="s">
        <v>0</v>
      </c>
      <c r="B180" s="2">
        <v>33.424999999999997</v>
      </c>
      <c r="C180" s="2">
        <v>107.42400000000001</v>
      </c>
      <c r="D180">
        <v>134.00299999999999</v>
      </c>
      <c r="E180">
        <v>107.20099999999999</v>
      </c>
      <c r="F180" s="4">
        <f>SUM(B180,D180)</f>
        <v>167.428</v>
      </c>
      <c r="G180" s="4">
        <f t="shared" si="10"/>
        <v>107.24557027806941</v>
      </c>
      <c r="H180">
        <f t="shared" si="11"/>
        <v>156.11647135251167</v>
      </c>
    </row>
    <row r="181" spans="1:8" x14ac:dyDescent="0.25">
      <c r="A181" s="1" t="s">
        <v>1</v>
      </c>
      <c r="B181">
        <v>32.704000000000001</v>
      </c>
      <c r="C181">
        <v>107.883</v>
      </c>
      <c r="D181">
        <v>133.999</v>
      </c>
      <c r="E181">
        <v>106.636</v>
      </c>
      <c r="F181" s="4">
        <f t="shared" si="8"/>
        <v>166.703</v>
      </c>
      <c r="G181" s="4">
        <f t="shared" si="10"/>
        <v>106.88494865255511</v>
      </c>
      <c r="H181">
        <f t="shared" si="11"/>
        <v>155.9648969303359</v>
      </c>
    </row>
    <row r="182" spans="1:8" x14ac:dyDescent="0.25">
      <c r="A182" s="1" t="s">
        <v>2</v>
      </c>
      <c r="B182">
        <v>27.04</v>
      </c>
      <c r="C182">
        <v>108.21</v>
      </c>
      <c r="D182">
        <v>135.80500000000001</v>
      </c>
      <c r="E182">
        <v>105.848</v>
      </c>
      <c r="F182" s="4">
        <f t="shared" si="8"/>
        <v>162.845</v>
      </c>
      <c r="G182" s="4">
        <f t="shared" si="10"/>
        <v>106.31138007114447</v>
      </c>
      <c r="H182">
        <f t="shared" si="11"/>
        <v>153.17739257172914</v>
      </c>
    </row>
    <row r="183" spans="1:8" x14ac:dyDescent="0.25">
      <c r="A183" s="1" t="s">
        <v>3</v>
      </c>
      <c r="B183">
        <v>24.324000000000002</v>
      </c>
      <c r="C183">
        <v>107.926</v>
      </c>
      <c r="D183">
        <v>112.562</v>
      </c>
      <c r="E183">
        <v>101.94799999999999</v>
      </c>
      <c r="F183" s="4">
        <f t="shared" si="8"/>
        <v>136.886</v>
      </c>
      <c r="G183" s="4">
        <f t="shared" si="10"/>
        <v>102.94063176640363</v>
      </c>
      <c r="H183">
        <f t="shared" si="11"/>
        <v>132.97567505766466</v>
      </c>
    </row>
    <row r="184" spans="1:8" x14ac:dyDescent="0.25">
      <c r="A184" s="1" t="s">
        <v>4</v>
      </c>
      <c r="B184">
        <v>20.306999999999999</v>
      </c>
      <c r="C184">
        <v>108.181</v>
      </c>
      <c r="D184">
        <v>81.188000000000002</v>
      </c>
      <c r="E184">
        <v>98.656000000000006</v>
      </c>
      <c r="F184" s="4">
        <f t="shared" si="8"/>
        <v>101.495</v>
      </c>
      <c r="G184" s="4">
        <f t="shared" si="10"/>
        <v>100.34854781350906</v>
      </c>
      <c r="H184">
        <f t="shared" si="11"/>
        <v>101.14247013182647</v>
      </c>
    </row>
    <row r="185" spans="1:8" x14ac:dyDescent="0.25">
      <c r="A185" s="1" t="s">
        <v>5</v>
      </c>
      <c r="B185">
        <v>17.702999999999999</v>
      </c>
      <c r="C185">
        <v>108.09</v>
      </c>
      <c r="D185">
        <v>68.575999999999993</v>
      </c>
      <c r="E185">
        <v>97.787000000000006</v>
      </c>
      <c r="F185" s="4">
        <f t="shared" si="8"/>
        <v>86.278999999999996</v>
      </c>
      <c r="G185" s="4">
        <f t="shared" si="10"/>
        <v>99.848412099118178</v>
      </c>
      <c r="H185">
        <f t="shared" si="11"/>
        <v>86.409987085575267</v>
      </c>
    </row>
    <row r="186" spans="1:8" x14ac:dyDescent="0.25">
      <c r="A186" s="1" t="s">
        <v>6</v>
      </c>
      <c r="B186">
        <v>15.992000000000001</v>
      </c>
      <c r="C186">
        <v>107.699</v>
      </c>
      <c r="D186">
        <v>58.732999999999997</v>
      </c>
      <c r="E186">
        <v>95.126999999999995</v>
      </c>
      <c r="F186" s="4">
        <f t="shared" si="8"/>
        <v>74.724999999999994</v>
      </c>
      <c r="G186" s="4">
        <f t="shared" si="10"/>
        <v>97.706562999107533</v>
      </c>
      <c r="H186">
        <f t="shared" si="11"/>
        <v>76.47899762954772</v>
      </c>
    </row>
    <row r="187" spans="1:8" x14ac:dyDescent="0.25">
      <c r="A187" s="1" t="s">
        <v>104</v>
      </c>
      <c r="B187">
        <v>13.842000000000001</v>
      </c>
      <c r="C187">
        <v>106.994</v>
      </c>
      <c r="D187">
        <v>33.411999999999999</v>
      </c>
      <c r="E187">
        <v>92.456000000000003</v>
      </c>
      <c r="F187" s="4">
        <f t="shared" si="8"/>
        <v>47.253999999999998</v>
      </c>
      <c r="G187" s="4">
        <f t="shared" si="10"/>
        <v>95.567297370357977</v>
      </c>
      <c r="H187">
        <f>100*(F187/G187)</f>
        <v>49.445784593942832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6</vt:lpstr>
      <vt:lpstr>value added</vt:lpstr>
      <vt:lpstr>oil states</vt:lpstr>
      <vt:lpstr>trade balance_investment</vt:lpstr>
      <vt:lpstr>data_value added</vt:lpstr>
      <vt:lpstr>data_trade balance</vt:lpstr>
      <vt:lpstr>data_investment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2016-06-23T22:58:08Z</dcterms:created>
  <dcterms:modified xsi:type="dcterms:W3CDTF">2016-12-12T16:56:44Z</dcterms:modified>
</cp:coreProperties>
</file>